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5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iCloudDrive\EBS\PersNatu\0. TEMAS ACTUALIZADOS DE INGENIERÍA ELÉCTRICA DE POTENCIA\Versión EBS Web\Excel\"/>
    </mc:Choice>
  </mc:AlternateContent>
  <xr:revisionPtr revIDLastSave="0" documentId="13_ncr:1_{5CDC476F-F976-4B7B-8806-9D2B5856FD36}" xr6:coauthVersionLast="43" xr6:coauthVersionMax="43" xr10:uidLastSave="{00000000-0000-0000-0000-000000000000}"/>
  <bookViews>
    <workbookView xWindow="-120" yWindow="-120" windowWidth="20730" windowHeight="11160" tabRatio="670" xr2:uid="{00000000-000D-0000-FFFF-FFFF00000000}"/>
  </bookViews>
  <sheets>
    <sheet name="Ojo humano" sheetId="1" r:id="rId1"/>
    <sheet name="bombilla 720lm" sheetId="7" r:id="rId2"/>
    <sheet name="lámpara 3000lm" sheetId="2" r:id="rId3"/>
    <sheet name="leds" sheetId="4" r:id="rId4"/>
    <sheet name="Rayo inclinado" sheetId="3" r:id="rId5"/>
    <sheet name="iluminancia sol" sheetId="5" r:id="rId6"/>
    <sheet name="I(a)" sheetId="9" r:id="rId7"/>
    <sheet name="Lámpara" sheetId="12" r:id="rId8"/>
    <sheet name="lam 1" sheetId="13" r:id="rId9"/>
    <sheet name="lam 2" sheetId="14" r:id="rId10"/>
    <sheet name="lam 3" sheetId="15" r:id="rId11"/>
    <sheet name="lam 4" sheetId="16" r:id="rId12"/>
    <sheet name="lam 5" sheetId="17" r:id="rId13"/>
    <sheet name="lam 6" sheetId="18" r:id="rId14"/>
    <sheet name="todas las lámparas" sheetId="20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20" l="1"/>
  <c r="L2" i="20"/>
  <c r="M2" i="20"/>
  <c r="N2" i="20"/>
  <c r="O2" i="20" s="1"/>
  <c r="P2" i="20" s="1"/>
  <c r="Q2" i="20" s="1"/>
  <c r="R2" i="20" s="1"/>
  <c r="S2" i="20" s="1"/>
  <c r="T2" i="20" s="1"/>
  <c r="U2" i="20" s="1"/>
  <c r="V2" i="20" s="1"/>
  <c r="W2" i="20" s="1"/>
  <c r="X2" i="20" s="1"/>
  <c r="Y2" i="20" s="1"/>
  <c r="Z2" i="20" s="1"/>
  <c r="AA2" i="20" s="1"/>
  <c r="AB2" i="20" s="1"/>
  <c r="AC2" i="20" s="1"/>
  <c r="AD2" i="20" s="1"/>
  <c r="AE2" i="20" s="1"/>
  <c r="AF2" i="20" s="1"/>
  <c r="AG2" i="20" s="1"/>
  <c r="AH2" i="20" s="1"/>
  <c r="AI2" i="20" s="1"/>
  <c r="AJ2" i="20" s="1"/>
  <c r="AK2" i="20" s="1"/>
  <c r="AL2" i="20" s="1"/>
  <c r="AM2" i="20" s="1"/>
  <c r="AN2" i="20" s="1"/>
  <c r="AO2" i="20" s="1"/>
  <c r="AP2" i="20" s="1"/>
  <c r="AQ2" i="20" s="1"/>
  <c r="AR2" i="20" s="1"/>
  <c r="AS2" i="20" s="1"/>
  <c r="AT2" i="20" s="1"/>
  <c r="AU2" i="20" s="1"/>
  <c r="AV2" i="20" s="1"/>
  <c r="AW2" i="20" s="1"/>
  <c r="AX2" i="20" s="1"/>
  <c r="AY2" i="20" s="1"/>
  <c r="AZ2" i="20" s="1"/>
  <c r="BA2" i="20" s="1"/>
  <c r="BB2" i="20" s="1"/>
  <c r="BC2" i="20" s="1"/>
  <c r="BD2" i="20" s="1"/>
  <c r="BE2" i="20" s="1"/>
  <c r="BF2" i="20" s="1"/>
  <c r="BG2" i="20" s="1"/>
  <c r="BH2" i="20" s="1"/>
  <c r="BI2" i="20" s="1"/>
  <c r="BJ2" i="20" s="1"/>
  <c r="BK2" i="20" s="1"/>
  <c r="BL2" i="20" s="1"/>
  <c r="BM2" i="20" s="1"/>
  <c r="BN2" i="20" s="1"/>
  <c r="BO2" i="20" s="1"/>
  <c r="BP2" i="20" s="1"/>
  <c r="BQ2" i="20" s="1"/>
  <c r="BR2" i="20" s="1"/>
  <c r="BS2" i="20" s="1"/>
  <c r="BT2" i="20" s="1"/>
  <c r="BU2" i="20" s="1"/>
  <c r="BV2" i="20" s="1"/>
  <c r="BW2" i="20" s="1"/>
  <c r="BX2" i="20" s="1"/>
  <c r="BY2" i="20" s="1"/>
  <c r="BZ2" i="20" s="1"/>
  <c r="CA2" i="20" s="1"/>
  <c r="CB2" i="20" s="1"/>
  <c r="K4" i="20"/>
  <c r="L4" i="20" s="1"/>
  <c r="M4" i="20" s="1"/>
  <c r="N4" i="20" s="1"/>
  <c r="O4" i="20" s="1"/>
  <c r="P4" i="20" s="1"/>
  <c r="Q4" i="20" s="1"/>
  <c r="R4" i="20" s="1"/>
  <c r="S4" i="20" s="1"/>
  <c r="T4" i="20" s="1"/>
  <c r="U4" i="20" s="1"/>
  <c r="V4" i="20" s="1"/>
  <c r="W4" i="20" s="1"/>
  <c r="X4" i="20" s="1"/>
  <c r="Y4" i="20" s="1"/>
  <c r="Z4" i="20" s="1"/>
  <c r="AA4" i="20" s="1"/>
  <c r="AB4" i="20" s="1"/>
  <c r="AC4" i="20" s="1"/>
  <c r="AD4" i="20" s="1"/>
  <c r="AE4" i="20" s="1"/>
  <c r="AF4" i="20"/>
  <c r="AG4" i="20" s="1"/>
  <c r="AH4" i="20" s="1"/>
  <c r="AI4" i="20" s="1"/>
  <c r="AJ4" i="20" s="1"/>
  <c r="AK4" i="20" s="1"/>
  <c r="AL4" i="20" s="1"/>
  <c r="AM4" i="20" s="1"/>
  <c r="AN4" i="20" s="1"/>
  <c r="AO4" i="20" s="1"/>
  <c r="AP4" i="20" s="1"/>
  <c r="AQ4" i="20" s="1"/>
  <c r="AR4" i="20" s="1"/>
  <c r="AS4" i="20" s="1"/>
  <c r="AT4" i="20" s="1"/>
  <c r="AU4" i="20" s="1"/>
  <c r="AV4" i="20" s="1"/>
  <c r="AW4" i="20" s="1"/>
  <c r="AX4" i="20" s="1"/>
  <c r="AY4" i="20" s="1"/>
  <c r="AZ4" i="20" s="1"/>
  <c r="BA4" i="20" s="1"/>
  <c r="BB4" i="20" s="1"/>
  <c r="BC4" i="20" s="1"/>
  <c r="BD4" i="20" s="1"/>
  <c r="BE4" i="20" s="1"/>
  <c r="BF4" i="20" s="1"/>
  <c r="BG4" i="20" s="1"/>
  <c r="BH4" i="20" s="1"/>
  <c r="BI4" i="20" s="1"/>
  <c r="BJ4" i="20" s="1"/>
  <c r="BK4" i="20" s="1"/>
  <c r="BL4" i="20" s="1"/>
  <c r="BM4" i="20" s="1"/>
  <c r="BN4" i="20" s="1"/>
  <c r="BO4" i="20" s="1"/>
  <c r="BP4" i="20" s="1"/>
  <c r="BQ4" i="20" s="1"/>
  <c r="BR4" i="20" s="1"/>
  <c r="BS4" i="20" s="1"/>
  <c r="BT4" i="20" s="1"/>
  <c r="BU4" i="20" s="1"/>
  <c r="BV4" i="20" s="1"/>
  <c r="BW4" i="20" s="1"/>
  <c r="BX4" i="20" s="1"/>
  <c r="BY4" i="20" s="1"/>
  <c r="BZ4" i="20" s="1"/>
  <c r="CA4" i="20" s="1"/>
  <c r="CB4" i="20" s="1"/>
  <c r="I6" i="20"/>
  <c r="I7" i="20"/>
  <c r="I8" i="20"/>
  <c r="I9" i="20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G60" i="20"/>
  <c r="G59" i="20" s="1"/>
  <c r="G58" i="20" s="1"/>
  <c r="G57" i="20" s="1"/>
  <c r="G56" i="20" s="1"/>
  <c r="G55" i="20" s="1"/>
  <c r="G54" i="20" s="1"/>
  <c r="G53" i="20" s="1"/>
  <c r="G52" i="20" s="1"/>
  <c r="G51" i="20" s="1"/>
  <c r="G50" i="20" s="1"/>
  <c r="G49" i="20" s="1"/>
  <c r="G48" i="20" s="1"/>
  <c r="G47" i="20" s="1"/>
  <c r="G46" i="20" s="1"/>
  <c r="G45" i="20" s="1"/>
  <c r="G44" i="20" s="1"/>
  <c r="G43" i="20" s="1"/>
  <c r="G42" i="20" s="1"/>
  <c r="G41" i="20" s="1"/>
  <c r="G40" i="20" s="1"/>
  <c r="G39" i="20" s="1"/>
  <c r="G38" i="20" s="1"/>
  <c r="G37" i="20" s="1"/>
  <c r="G36" i="20" s="1"/>
  <c r="G35" i="20" s="1"/>
  <c r="G34" i="20" s="1"/>
  <c r="G33" i="20" s="1"/>
  <c r="G32" i="20" s="1"/>
  <c r="G31" i="20" s="1"/>
  <c r="G30" i="20" s="1"/>
  <c r="G29" i="20" s="1"/>
  <c r="G28" i="20" s="1"/>
  <c r="G27" i="20" s="1"/>
  <c r="G26" i="20" s="1"/>
  <c r="G25" i="20" s="1"/>
  <c r="G24" i="20" s="1"/>
  <c r="G23" i="20" s="1"/>
  <c r="G22" i="20" s="1"/>
  <c r="G21" i="20" s="1"/>
  <c r="G20" i="20" s="1"/>
  <c r="G19" i="20" s="1"/>
  <c r="G18" i="20" s="1"/>
  <c r="G17" i="20" s="1"/>
  <c r="G16" i="20" s="1"/>
  <c r="G15" i="20" s="1"/>
  <c r="G14" i="20" s="1"/>
  <c r="G13" i="20" s="1"/>
  <c r="G12" i="20" s="1"/>
  <c r="G11" i="20" s="1"/>
  <c r="G10" i="20" s="1"/>
  <c r="G9" i="20" s="1"/>
  <c r="G8" i="20" s="1"/>
  <c r="G7" i="20" s="1"/>
  <c r="G6" i="20" s="1"/>
  <c r="G5" i="20" s="1"/>
  <c r="G74" i="20"/>
  <c r="G73" i="20" s="1"/>
  <c r="G72" i="20" s="1"/>
  <c r="G71" i="20" s="1"/>
  <c r="G70" i="20" s="1"/>
  <c r="G69" i="20" s="1"/>
  <c r="G68" i="20" s="1"/>
  <c r="G67" i="20" s="1"/>
  <c r="G66" i="20" s="1"/>
  <c r="G65" i="20" s="1"/>
  <c r="G64" i="20" s="1"/>
  <c r="G63" i="20" s="1"/>
  <c r="G62" i="20" s="1"/>
  <c r="G61" i="20" s="1"/>
  <c r="E21" i="12"/>
  <c r="U11" i="9"/>
  <c r="E15" i="12" s="1"/>
  <c r="E11" i="12"/>
  <c r="E13" i="12"/>
  <c r="B21" i="12" s="1"/>
  <c r="E10" i="12"/>
  <c r="D2" i="9"/>
  <c r="I1" i="9" s="1"/>
  <c r="I2" i="9" s="1"/>
  <c r="J9" i="9"/>
  <c r="J8" i="9"/>
  <c r="J6" i="9"/>
  <c r="D9" i="9"/>
  <c r="D8" i="9"/>
  <c r="D7" i="9"/>
  <c r="D6" i="9"/>
  <c r="S7" i="9"/>
  <c r="O19" i="9" s="1"/>
  <c r="D5" i="9"/>
  <c r="B23" i="12"/>
  <c r="S9" i="9"/>
  <c r="N15" i="9"/>
  <c r="O21" i="9"/>
  <c r="P27" i="9"/>
  <c r="Q33" i="9"/>
  <c r="R39" i="9"/>
  <c r="E12" i="12"/>
  <c r="K8" i="12" s="1"/>
  <c r="L8" i="12" s="1"/>
  <c r="B17" i="12"/>
  <c r="J5" i="9"/>
  <c r="AC6" i="9"/>
  <c r="AC7" i="9"/>
  <c r="I5" i="9"/>
  <c r="X6" i="9" s="1"/>
  <c r="X36" i="9" s="1"/>
  <c r="I6" i="9"/>
  <c r="H7" i="9"/>
  <c r="I7" i="9"/>
  <c r="X8" i="9" s="1"/>
  <c r="X38" i="9" s="1"/>
  <c r="I8" i="9"/>
  <c r="X9" i="9" s="1"/>
  <c r="I9" i="9"/>
  <c r="X10" i="9" s="1"/>
  <c r="X7" i="9"/>
  <c r="AA30" i="9"/>
  <c r="X40" i="9"/>
  <c r="B18" i="12"/>
  <c r="N5" i="12"/>
  <c r="N6" i="12" s="1"/>
  <c r="N2" i="12" s="1"/>
  <c r="J2" i="18"/>
  <c r="K2" i="18"/>
  <c r="L2" i="18" s="1"/>
  <c r="M2" i="18" s="1"/>
  <c r="N2" i="18" s="1"/>
  <c r="O2" i="18" s="1"/>
  <c r="P2" i="18" s="1"/>
  <c r="Q2" i="18" s="1"/>
  <c r="R2" i="18" s="1"/>
  <c r="S2" i="18" s="1"/>
  <c r="T2" i="18" s="1"/>
  <c r="U2" i="18" s="1"/>
  <c r="V2" i="18" s="1"/>
  <c r="W2" i="18" s="1"/>
  <c r="X2" i="18" s="1"/>
  <c r="Y2" i="18" s="1"/>
  <c r="Z2" i="18" s="1"/>
  <c r="AA2" i="18" s="1"/>
  <c r="AB2" i="18" s="1"/>
  <c r="AC2" i="18" s="1"/>
  <c r="AD2" i="18" s="1"/>
  <c r="AE2" i="18" s="1"/>
  <c r="AF2" i="18" s="1"/>
  <c r="AG2" i="18" s="1"/>
  <c r="AH2" i="18" s="1"/>
  <c r="AI2" i="18" s="1"/>
  <c r="AJ2" i="18" s="1"/>
  <c r="AK2" i="18" s="1"/>
  <c r="AL2" i="18" s="1"/>
  <c r="AM2" i="18" s="1"/>
  <c r="AN2" i="18" s="1"/>
  <c r="AO2" i="18" s="1"/>
  <c r="AP2" i="18" s="1"/>
  <c r="AQ2" i="18" s="1"/>
  <c r="AR2" i="18" s="1"/>
  <c r="AS2" i="18" s="1"/>
  <c r="AT2" i="18" s="1"/>
  <c r="AU2" i="18" s="1"/>
  <c r="AV2" i="18" s="1"/>
  <c r="AW2" i="18" s="1"/>
  <c r="AX2" i="18" s="1"/>
  <c r="AY2" i="18" s="1"/>
  <c r="AZ2" i="18" s="1"/>
  <c r="BA2" i="18" s="1"/>
  <c r="BB2" i="18" s="1"/>
  <c r="BC2" i="18" s="1"/>
  <c r="BD2" i="18" s="1"/>
  <c r="BE2" i="18" s="1"/>
  <c r="BF2" i="18" s="1"/>
  <c r="BG2" i="18" s="1"/>
  <c r="BH2" i="18" s="1"/>
  <c r="BI2" i="18" s="1"/>
  <c r="BJ2" i="18" s="1"/>
  <c r="BK2" i="18" s="1"/>
  <c r="BL2" i="18" s="1"/>
  <c r="BM2" i="18" s="1"/>
  <c r="BN2" i="18" s="1"/>
  <c r="BO2" i="18" s="1"/>
  <c r="BP2" i="18" s="1"/>
  <c r="BQ2" i="18" s="1"/>
  <c r="BR2" i="18" s="1"/>
  <c r="BS2" i="18" s="1"/>
  <c r="BT2" i="18" s="1"/>
  <c r="BU2" i="18" s="1"/>
  <c r="BV2" i="18" s="1"/>
  <c r="BW2" i="18" s="1"/>
  <c r="BX2" i="18" s="1"/>
  <c r="BY2" i="18" s="1"/>
  <c r="BZ2" i="18" s="1"/>
  <c r="CA2" i="18" s="1"/>
  <c r="J4" i="18"/>
  <c r="K4" i="18" s="1"/>
  <c r="L4" i="18"/>
  <c r="M4" i="18" s="1"/>
  <c r="N4" i="18" s="1"/>
  <c r="O4" i="18" s="1"/>
  <c r="P4" i="18" s="1"/>
  <c r="Q4" i="18" s="1"/>
  <c r="R4" i="18" s="1"/>
  <c r="S4" i="18" s="1"/>
  <c r="T4" i="18" s="1"/>
  <c r="U4" i="18" s="1"/>
  <c r="V4" i="18" s="1"/>
  <c r="W4" i="18" s="1"/>
  <c r="X4" i="18" s="1"/>
  <c r="Y4" i="18"/>
  <c r="Z4" i="18" s="1"/>
  <c r="AA4" i="18" s="1"/>
  <c r="AB4" i="18" s="1"/>
  <c r="AC4" i="18" s="1"/>
  <c r="AD4" i="18" s="1"/>
  <c r="AE4" i="18" s="1"/>
  <c r="AF4" i="18" s="1"/>
  <c r="AG4" i="18" s="1"/>
  <c r="AH4" i="18" s="1"/>
  <c r="AI4" i="18" s="1"/>
  <c r="AJ4" i="18" s="1"/>
  <c r="AK4" i="18" s="1"/>
  <c r="AL4" i="18" s="1"/>
  <c r="AM4" i="18" s="1"/>
  <c r="AN4" i="18" s="1"/>
  <c r="AO4" i="18" s="1"/>
  <c r="AP4" i="18" s="1"/>
  <c r="AQ4" i="18" s="1"/>
  <c r="AR4" i="18" s="1"/>
  <c r="AS4" i="18" s="1"/>
  <c r="AT4" i="18" s="1"/>
  <c r="AU4" i="18" s="1"/>
  <c r="AV4" i="18" s="1"/>
  <c r="AW4" i="18" s="1"/>
  <c r="AX4" i="18" s="1"/>
  <c r="AY4" i="18" s="1"/>
  <c r="AZ4" i="18" s="1"/>
  <c r="BA4" i="18" s="1"/>
  <c r="BB4" i="18" s="1"/>
  <c r="BC4" i="18" s="1"/>
  <c r="BD4" i="18" s="1"/>
  <c r="BE4" i="18" s="1"/>
  <c r="BF4" i="18" s="1"/>
  <c r="BG4" i="18" s="1"/>
  <c r="BH4" i="18" s="1"/>
  <c r="BI4" i="18" s="1"/>
  <c r="BJ4" i="18" s="1"/>
  <c r="BK4" i="18" s="1"/>
  <c r="BL4" i="18" s="1"/>
  <c r="BM4" i="18" s="1"/>
  <c r="BN4" i="18" s="1"/>
  <c r="BO4" i="18" s="1"/>
  <c r="BP4" i="18" s="1"/>
  <c r="BQ4" i="18" s="1"/>
  <c r="BR4" i="18" s="1"/>
  <c r="BS4" i="18" s="1"/>
  <c r="BT4" i="18" s="1"/>
  <c r="BU4" i="18" s="1"/>
  <c r="BV4" i="18" s="1"/>
  <c r="BW4" i="18" s="1"/>
  <c r="BX4" i="18" s="1"/>
  <c r="BY4" i="18" s="1"/>
  <c r="BZ4" i="18" s="1"/>
  <c r="CA4" i="18" s="1"/>
  <c r="F74" i="18"/>
  <c r="F73" i="18"/>
  <c r="F72" i="18" s="1"/>
  <c r="F71" i="18" s="1"/>
  <c r="F70" i="18" s="1"/>
  <c r="F69" i="18" s="1"/>
  <c r="F68" i="18" s="1"/>
  <c r="F67" i="18" s="1"/>
  <c r="F66" i="18" s="1"/>
  <c r="F65" i="18" s="1"/>
  <c r="F64" i="18" s="1"/>
  <c r="F63" i="18" s="1"/>
  <c r="F62" i="18" s="1"/>
  <c r="F61" i="18" s="1"/>
  <c r="F60" i="18" s="1"/>
  <c r="F59" i="18" s="1"/>
  <c r="F58" i="18" s="1"/>
  <c r="F57" i="18" s="1"/>
  <c r="F56" i="18" s="1"/>
  <c r="F55" i="18" s="1"/>
  <c r="F54" i="18" s="1"/>
  <c r="F53" i="18" s="1"/>
  <c r="F52" i="18" s="1"/>
  <c r="F51" i="18" s="1"/>
  <c r="F50" i="18" s="1"/>
  <c r="F49" i="18" s="1"/>
  <c r="F48" i="18" s="1"/>
  <c r="F47" i="18" s="1"/>
  <c r="F46" i="18" s="1"/>
  <c r="F45" i="18" s="1"/>
  <c r="F44" i="18" s="1"/>
  <c r="F43" i="18" s="1"/>
  <c r="F42" i="18" s="1"/>
  <c r="F41" i="18" s="1"/>
  <c r="F40" i="18" s="1"/>
  <c r="F39" i="18" s="1"/>
  <c r="F38" i="18" s="1"/>
  <c r="F37" i="18" s="1"/>
  <c r="F36" i="18" s="1"/>
  <c r="F35" i="18" s="1"/>
  <c r="F34" i="18" s="1"/>
  <c r="F33" i="18" s="1"/>
  <c r="F32" i="18" s="1"/>
  <c r="F31" i="18" s="1"/>
  <c r="F30" i="18" s="1"/>
  <c r="F29" i="18" s="1"/>
  <c r="F28" i="18" s="1"/>
  <c r="F27" i="18" s="1"/>
  <c r="F26" i="18" s="1"/>
  <c r="F25" i="18" s="1"/>
  <c r="F24" i="18" s="1"/>
  <c r="F23" i="18" s="1"/>
  <c r="F22" i="18" s="1"/>
  <c r="F21" i="18" s="1"/>
  <c r="F20" i="18" s="1"/>
  <c r="F19" i="18" s="1"/>
  <c r="F18" i="18" s="1"/>
  <c r="F17" i="18" s="1"/>
  <c r="F16" i="18" s="1"/>
  <c r="F15" i="18" s="1"/>
  <c r="F14" i="18" s="1"/>
  <c r="F13" i="18" s="1"/>
  <c r="F12" i="18" s="1"/>
  <c r="F11" i="18" s="1"/>
  <c r="F10" i="18" s="1"/>
  <c r="F9" i="18" s="1"/>
  <c r="F8" i="18" s="1"/>
  <c r="F7" i="18" s="1"/>
  <c r="F6" i="18" s="1"/>
  <c r="F5" i="18" s="1"/>
  <c r="H6" i="18"/>
  <c r="H7" i="18" s="1"/>
  <c r="H8" i="18"/>
  <c r="H9" i="18" s="1"/>
  <c r="H10" i="18" s="1"/>
  <c r="H11" i="18" s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H38" i="18" s="1"/>
  <c r="H39" i="18" s="1"/>
  <c r="H40" i="18" s="1"/>
  <c r="H41" i="18" s="1"/>
  <c r="H42" i="18" s="1"/>
  <c r="H43" i="18" s="1"/>
  <c r="H44" i="18" s="1"/>
  <c r="H45" i="18" s="1"/>
  <c r="H46" i="18" s="1"/>
  <c r="H47" i="18" s="1"/>
  <c r="H48" i="18" s="1"/>
  <c r="H49" i="18" s="1"/>
  <c r="H50" i="18" s="1"/>
  <c r="H51" i="18" s="1"/>
  <c r="H52" i="18" s="1"/>
  <c r="H53" i="18" s="1"/>
  <c r="H54" i="18" s="1"/>
  <c r="H55" i="18" s="1"/>
  <c r="H56" i="18" s="1"/>
  <c r="H57" i="18" s="1"/>
  <c r="H58" i="18" s="1"/>
  <c r="H59" i="18" s="1"/>
  <c r="H60" i="18" s="1"/>
  <c r="H61" i="18" s="1"/>
  <c r="H62" i="18" s="1"/>
  <c r="H63" i="18" s="1"/>
  <c r="H64" i="18" s="1"/>
  <c r="H65" i="18" s="1"/>
  <c r="H66" i="18" s="1"/>
  <c r="H67" i="18" s="1"/>
  <c r="H68" i="18" s="1"/>
  <c r="H69" i="18" s="1"/>
  <c r="H70" i="18" s="1"/>
  <c r="H71" i="18" s="1"/>
  <c r="H72" i="18" s="1"/>
  <c r="H73" i="18" s="1"/>
  <c r="H74" i="18" s="1"/>
  <c r="H75" i="18" s="1"/>
  <c r="J2" i="17"/>
  <c r="K2" i="17" s="1"/>
  <c r="L2" i="17"/>
  <c r="M2" i="17" s="1"/>
  <c r="N2" i="17"/>
  <c r="O2" i="17" s="1"/>
  <c r="P2" i="17" s="1"/>
  <c r="Q2" i="17" s="1"/>
  <c r="R2" i="17" s="1"/>
  <c r="S2" i="17" s="1"/>
  <c r="T2" i="17" s="1"/>
  <c r="U2" i="17" s="1"/>
  <c r="V2" i="17"/>
  <c r="W2" i="17" s="1"/>
  <c r="X2" i="17" s="1"/>
  <c r="Y2" i="17" s="1"/>
  <c r="Z2" i="17" s="1"/>
  <c r="AA2" i="17" s="1"/>
  <c r="AB2" i="17" s="1"/>
  <c r="AC2" i="17" s="1"/>
  <c r="AD2" i="17" s="1"/>
  <c r="AE2" i="17" s="1"/>
  <c r="AF2" i="17" s="1"/>
  <c r="AG2" i="17" s="1"/>
  <c r="AH2" i="17" s="1"/>
  <c r="AI2" i="17" s="1"/>
  <c r="AJ2" i="17" s="1"/>
  <c r="AK2" i="17" s="1"/>
  <c r="AL2" i="17" s="1"/>
  <c r="AM2" i="17" s="1"/>
  <c r="AN2" i="17" s="1"/>
  <c r="AO2" i="17" s="1"/>
  <c r="AP2" i="17" s="1"/>
  <c r="AQ2" i="17" s="1"/>
  <c r="AR2" i="17" s="1"/>
  <c r="AS2" i="17" s="1"/>
  <c r="AT2" i="17" s="1"/>
  <c r="AU2" i="17" s="1"/>
  <c r="AV2" i="17" s="1"/>
  <c r="AW2" i="17" s="1"/>
  <c r="AX2" i="17" s="1"/>
  <c r="AY2" i="17" s="1"/>
  <c r="AZ2" i="17" s="1"/>
  <c r="BA2" i="17" s="1"/>
  <c r="BB2" i="17"/>
  <c r="BC2" i="17" s="1"/>
  <c r="BD2" i="17" s="1"/>
  <c r="BE2" i="17" s="1"/>
  <c r="BF2" i="17" s="1"/>
  <c r="BG2" i="17" s="1"/>
  <c r="BH2" i="17" s="1"/>
  <c r="BI2" i="17" s="1"/>
  <c r="BJ2" i="17" s="1"/>
  <c r="BK2" i="17" s="1"/>
  <c r="BL2" i="17" s="1"/>
  <c r="BM2" i="17" s="1"/>
  <c r="BN2" i="17" s="1"/>
  <c r="BO2" i="17" s="1"/>
  <c r="BP2" i="17" s="1"/>
  <c r="BQ2" i="17" s="1"/>
  <c r="BR2" i="17" s="1"/>
  <c r="BS2" i="17" s="1"/>
  <c r="BT2" i="17" s="1"/>
  <c r="BU2" i="17" s="1"/>
  <c r="BV2" i="17" s="1"/>
  <c r="BW2" i="17" s="1"/>
  <c r="BX2" i="17" s="1"/>
  <c r="BY2" i="17" s="1"/>
  <c r="BZ2" i="17" s="1"/>
  <c r="CA2" i="17" s="1"/>
  <c r="J4" i="17"/>
  <c r="K4" i="17" s="1"/>
  <c r="L4" i="17" s="1"/>
  <c r="M4" i="17" s="1"/>
  <c r="N4" i="17" s="1"/>
  <c r="O4" i="17" s="1"/>
  <c r="P4" i="17" s="1"/>
  <c r="Q4" i="17" s="1"/>
  <c r="R4" i="17" s="1"/>
  <c r="S4" i="17" s="1"/>
  <c r="T4" i="17" s="1"/>
  <c r="U4" i="17" s="1"/>
  <c r="V4" i="17" s="1"/>
  <c r="W4" i="17" s="1"/>
  <c r="X4" i="17" s="1"/>
  <c r="Y4" i="17" s="1"/>
  <c r="Z4" i="17" s="1"/>
  <c r="AA4" i="17" s="1"/>
  <c r="AB4" i="17" s="1"/>
  <c r="AC4" i="17" s="1"/>
  <c r="AD4" i="17" s="1"/>
  <c r="AE4" i="17" s="1"/>
  <c r="AF4" i="17" s="1"/>
  <c r="AG4" i="17" s="1"/>
  <c r="AH4" i="17" s="1"/>
  <c r="AI4" i="17" s="1"/>
  <c r="AJ4" i="17" s="1"/>
  <c r="AK4" i="17" s="1"/>
  <c r="AL4" i="17" s="1"/>
  <c r="AM4" i="17" s="1"/>
  <c r="AN4" i="17" s="1"/>
  <c r="AO4" i="17" s="1"/>
  <c r="AP4" i="17" s="1"/>
  <c r="AQ4" i="17" s="1"/>
  <c r="AR4" i="17" s="1"/>
  <c r="AS4" i="17" s="1"/>
  <c r="AT4" i="17" s="1"/>
  <c r="AU4" i="17" s="1"/>
  <c r="AV4" i="17" s="1"/>
  <c r="AW4" i="17" s="1"/>
  <c r="AX4" i="17" s="1"/>
  <c r="AY4" i="17" s="1"/>
  <c r="AZ4" i="17" s="1"/>
  <c r="BA4" i="17" s="1"/>
  <c r="BB4" i="17" s="1"/>
  <c r="BC4" i="17" s="1"/>
  <c r="BD4" i="17" s="1"/>
  <c r="BE4" i="17" s="1"/>
  <c r="BF4" i="17" s="1"/>
  <c r="BG4" i="17" s="1"/>
  <c r="BH4" i="17" s="1"/>
  <c r="BI4" i="17" s="1"/>
  <c r="BJ4" i="17" s="1"/>
  <c r="BK4" i="17" s="1"/>
  <c r="BL4" i="17" s="1"/>
  <c r="BM4" i="17" s="1"/>
  <c r="BN4" i="17" s="1"/>
  <c r="BO4" i="17" s="1"/>
  <c r="BP4" i="17" s="1"/>
  <c r="BQ4" i="17" s="1"/>
  <c r="BR4" i="17" s="1"/>
  <c r="BS4" i="17" s="1"/>
  <c r="BT4" i="17" s="1"/>
  <c r="BU4" i="17" s="1"/>
  <c r="BV4" i="17" s="1"/>
  <c r="BW4" i="17" s="1"/>
  <c r="BX4" i="17" s="1"/>
  <c r="BY4" i="17" s="1"/>
  <c r="BZ4" i="17" s="1"/>
  <c r="CA4" i="17" s="1"/>
  <c r="F74" i="17"/>
  <c r="F73" i="17" s="1"/>
  <c r="F72" i="17" s="1"/>
  <c r="F71" i="17" s="1"/>
  <c r="F70" i="17" s="1"/>
  <c r="F69" i="17" s="1"/>
  <c r="F68" i="17" s="1"/>
  <c r="F67" i="17" s="1"/>
  <c r="F66" i="17" s="1"/>
  <c r="F65" i="17" s="1"/>
  <c r="F64" i="17" s="1"/>
  <c r="F63" i="17" s="1"/>
  <c r="F62" i="17" s="1"/>
  <c r="F61" i="17" s="1"/>
  <c r="F60" i="17" s="1"/>
  <c r="F59" i="17" s="1"/>
  <c r="F58" i="17" s="1"/>
  <c r="F57" i="17" s="1"/>
  <c r="F56" i="17" s="1"/>
  <c r="F55" i="17" s="1"/>
  <c r="F54" i="17" s="1"/>
  <c r="F53" i="17" s="1"/>
  <c r="F52" i="17" s="1"/>
  <c r="F51" i="17" s="1"/>
  <c r="F50" i="17" s="1"/>
  <c r="F49" i="17" s="1"/>
  <c r="F48" i="17" s="1"/>
  <c r="F47" i="17" s="1"/>
  <c r="F46" i="17" s="1"/>
  <c r="F45" i="17" s="1"/>
  <c r="F44" i="17" s="1"/>
  <c r="F43" i="17" s="1"/>
  <c r="F42" i="17" s="1"/>
  <c r="F41" i="17" s="1"/>
  <c r="F40" i="17" s="1"/>
  <c r="F39" i="17" s="1"/>
  <c r="F38" i="17" s="1"/>
  <c r="F37" i="17" s="1"/>
  <c r="F36" i="17" s="1"/>
  <c r="F35" i="17" s="1"/>
  <c r="F34" i="17" s="1"/>
  <c r="F33" i="17" s="1"/>
  <c r="F32" i="17" s="1"/>
  <c r="F31" i="17" s="1"/>
  <c r="F30" i="17" s="1"/>
  <c r="F29" i="17" s="1"/>
  <c r="F28" i="17" s="1"/>
  <c r="F27" i="17" s="1"/>
  <c r="F26" i="17" s="1"/>
  <c r="F25" i="17" s="1"/>
  <c r="F24" i="17" s="1"/>
  <c r="F23" i="17" s="1"/>
  <c r="F22" i="17" s="1"/>
  <c r="F21" i="17" s="1"/>
  <c r="F20" i="17" s="1"/>
  <c r="F19" i="17" s="1"/>
  <c r="F18" i="17" s="1"/>
  <c r="F17" i="17" s="1"/>
  <c r="F16" i="17" s="1"/>
  <c r="F15" i="17" s="1"/>
  <c r="F14" i="17" s="1"/>
  <c r="F13" i="17" s="1"/>
  <c r="F12" i="17" s="1"/>
  <c r="F11" i="17"/>
  <c r="F10" i="17" s="1"/>
  <c r="F9" i="17" s="1"/>
  <c r="F8" i="17" s="1"/>
  <c r="F7" i="17" s="1"/>
  <c r="F6" i="17" s="1"/>
  <c r="F5" i="17" s="1"/>
  <c r="H6" i="17"/>
  <c r="H7" i="17"/>
  <c r="H8" i="17" s="1"/>
  <c r="H9" i="17" s="1"/>
  <c r="H10" i="17" s="1"/>
  <c r="H11" i="17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6" i="17" s="1"/>
  <c r="H67" i="17" s="1"/>
  <c r="H68" i="17" s="1"/>
  <c r="H69" i="17" s="1"/>
  <c r="H70" i="17" s="1"/>
  <c r="H71" i="17" s="1"/>
  <c r="H72" i="17" s="1"/>
  <c r="H73" i="17" s="1"/>
  <c r="H74" i="17" s="1"/>
  <c r="H75" i="17" s="1"/>
  <c r="J2" i="16"/>
  <c r="K2" i="16" s="1"/>
  <c r="L2" i="16" s="1"/>
  <c r="M2" i="16"/>
  <c r="N2" i="16" s="1"/>
  <c r="O2" i="16" s="1"/>
  <c r="P2" i="16" s="1"/>
  <c r="Q2" i="16" s="1"/>
  <c r="R2" i="16" s="1"/>
  <c r="S2" i="16" s="1"/>
  <c r="T2" i="16" s="1"/>
  <c r="U2" i="16" s="1"/>
  <c r="V2" i="16" s="1"/>
  <c r="W2" i="16" s="1"/>
  <c r="X2" i="16" s="1"/>
  <c r="Y2" i="16" s="1"/>
  <c r="Z2" i="16" s="1"/>
  <c r="AA2" i="16" s="1"/>
  <c r="AB2" i="16" s="1"/>
  <c r="AC2" i="16" s="1"/>
  <c r="AD2" i="16" s="1"/>
  <c r="AE2" i="16" s="1"/>
  <c r="AF2" i="16" s="1"/>
  <c r="AG2" i="16" s="1"/>
  <c r="AH2" i="16" s="1"/>
  <c r="AI2" i="16" s="1"/>
  <c r="AJ2" i="16" s="1"/>
  <c r="AK2" i="16" s="1"/>
  <c r="AL2" i="16" s="1"/>
  <c r="AM2" i="16" s="1"/>
  <c r="AN2" i="16" s="1"/>
  <c r="AO2" i="16" s="1"/>
  <c r="AP2" i="16" s="1"/>
  <c r="AQ2" i="16" s="1"/>
  <c r="AR2" i="16" s="1"/>
  <c r="AS2" i="16" s="1"/>
  <c r="AT2" i="16" s="1"/>
  <c r="AU2" i="16" s="1"/>
  <c r="AV2" i="16" s="1"/>
  <c r="AW2" i="16" s="1"/>
  <c r="AX2" i="16" s="1"/>
  <c r="AY2" i="16" s="1"/>
  <c r="AZ2" i="16" s="1"/>
  <c r="BA2" i="16" s="1"/>
  <c r="BB2" i="16" s="1"/>
  <c r="BC2" i="16" s="1"/>
  <c r="BD2" i="16" s="1"/>
  <c r="BE2" i="16" s="1"/>
  <c r="BF2" i="16" s="1"/>
  <c r="BG2" i="16" s="1"/>
  <c r="BH2" i="16" s="1"/>
  <c r="BI2" i="16" s="1"/>
  <c r="BJ2" i="16" s="1"/>
  <c r="BK2" i="16" s="1"/>
  <c r="BL2" i="16" s="1"/>
  <c r="BM2" i="16" s="1"/>
  <c r="BN2" i="16" s="1"/>
  <c r="BO2" i="16" s="1"/>
  <c r="BP2" i="16" s="1"/>
  <c r="BQ2" i="16" s="1"/>
  <c r="BR2" i="16" s="1"/>
  <c r="BS2" i="16" s="1"/>
  <c r="BT2" i="16" s="1"/>
  <c r="BU2" i="16" s="1"/>
  <c r="BV2" i="16" s="1"/>
  <c r="BW2" i="16" s="1"/>
  <c r="BX2" i="16" s="1"/>
  <c r="BY2" i="16" s="1"/>
  <c r="BZ2" i="16" s="1"/>
  <c r="CA2" i="16" s="1"/>
  <c r="J4" i="16"/>
  <c r="K4" i="16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Z4" i="16" s="1"/>
  <c r="AA4" i="16"/>
  <c r="AB4" i="16" s="1"/>
  <c r="AC4" i="16" s="1"/>
  <c r="AD4" i="16" s="1"/>
  <c r="AE4" i="16" s="1"/>
  <c r="AF4" i="16" s="1"/>
  <c r="AG4" i="16" s="1"/>
  <c r="AH4" i="16" s="1"/>
  <c r="AI4" i="16" s="1"/>
  <c r="AJ4" i="16" s="1"/>
  <c r="AK4" i="16" s="1"/>
  <c r="AL4" i="16" s="1"/>
  <c r="AM4" i="16" s="1"/>
  <c r="AN4" i="16" s="1"/>
  <c r="AO4" i="16" s="1"/>
  <c r="AP4" i="16" s="1"/>
  <c r="AQ4" i="16" s="1"/>
  <c r="AR4" i="16" s="1"/>
  <c r="AS4" i="16" s="1"/>
  <c r="AT4" i="16" s="1"/>
  <c r="AU4" i="16" s="1"/>
  <c r="AV4" i="16" s="1"/>
  <c r="AW4" i="16" s="1"/>
  <c r="AX4" i="16" s="1"/>
  <c r="AY4" i="16" s="1"/>
  <c r="AZ4" i="16" s="1"/>
  <c r="BA4" i="16" s="1"/>
  <c r="BB4" i="16" s="1"/>
  <c r="BC4" i="16" s="1"/>
  <c r="BD4" i="16" s="1"/>
  <c r="BE4" i="16" s="1"/>
  <c r="BF4" i="16" s="1"/>
  <c r="BG4" i="16" s="1"/>
  <c r="BH4" i="16" s="1"/>
  <c r="BI4" i="16" s="1"/>
  <c r="BJ4" i="16" s="1"/>
  <c r="BK4" i="16" s="1"/>
  <c r="BL4" i="16" s="1"/>
  <c r="BM4" i="16" s="1"/>
  <c r="BN4" i="16" s="1"/>
  <c r="BO4" i="16" s="1"/>
  <c r="BP4" i="16" s="1"/>
  <c r="BQ4" i="16" s="1"/>
  <c r="BR4" i="16" s="1"/>
  <c r="BS4" i="16" s="1"/>
  <c r="BT4" i="16" s="1"/>
  <c r="BU4" i="16" s="1"/>
  <c r="BV4" i="16" s="1"/>
  <c r="BW4" i="16" s="1"/>
  <c r="BX4" i="16" s="1"/>
  <c r="BY4" i="16" s="1"/>
  <c r="BZ4" i="16" s="1"/>
  <c r="CA4" i="16" s="1"/>
  <c r="F74" i="16"/>
  <c r="F73" i="16" s="1"/>
  <c r="F72" i="16" s="1"/>
  <c r="F71" i="16" s="1"/>
  <c r="F70" i="16" s="1"/>
  <c r="F69" i="16" s="1"/>
  <c r="F68" i="16" s="1"/>
  <c r="F67" i="16" s="1"/>
  <c r="F66" i="16" s="1"/>
  <c r="F65" i="16" s="1"/>
  <c r="F64" i="16" s="1"/>
  <c r="F63" i="16" s="1"/>
  <c r="F62" i="16" s="1"/>
  <c r="F61" i="16" s="1"/>
  <c r="F60" i="16" s="1"/>
  <c r="F59" i="16" s="1"/>
  <c r="F58" i="16" s="1"/>
  <c r="F57" i="16" s="1"/>
  <c r="F56" i="16" s="1"/>
  <c r="F55" i="16" s="1"/>
  <c r="F54" i="16" s="1"/>
  <c r="F53" i="16" s="1"/>
  <c r="F52" i="16" s="1"/>
  <c r="F51" i="16" s="1"/>
  <c r="F50" i="16" s="1"/>
  <c r="F49" i="16" s="1"/>
  <c r="F48" i="16" s="1"/>
  <c r="F47" i="16" s="1"/>
  <c r="F46" i="16" s="1"/>
  <c r="F45" i="16" s="1"/>
  <c r="F44" i="16" s="1"/>
  <c r="F43" i="16" s="1"/>
  <c r="F42" i="16" s="1"/>
  <c r="F41" i="16" s="1"/>
  <c r="F40" i="16" s="1"/>
  <c r="F39" i="16" s="1"/>
  <c r="F38" i="16" s="1"/>
  <c r="F37" i="16" s="1"/>
  <c r="F36" i="16" s="1"/>
  <c r="F35" i="16" s="1"/>
  <c r="F34" i="16" s="1"/>
  <c r="F33" i="16" s="1"/>
  <c r="F32" i="16" s="1"/>
  <c r="F31" i="16" s="1"/>
  <c r="F30" i="16" s="1"/>
  <c r="F29" i="16" s="1"/>
  <c r="F28" i="16" s="1"/>
  <c r="F27" i="16" s="1"/>
  <c r="F26" i="16" s="1"/>
  <c r="F25" i="16" s="1"/>
  <c r="F24" i="16" s="1"/>
  <c r="F23" i="16" s="1"/>
  <c r="F22" i="16" s="1"/>
  <c r="F21" i="16" s="1"/>
  <c r="F20" i="16" s="1"/>
  <c r="F19" i="16"/>
  <c r="F18" i="16" s="1"/>
  <c r="F17" i="16" s="1"/>
  <c r="F16" i="16" s="1"/>
  <c r="F15" i="16" s="1"/>
  <c r="F14" i="16" s="1"/>
  <c r="F13" i="16" s="1"/>
  <c r="F12" i="16" s="1"/>
  <c r="F11" i="16" s="1"/>
  <c r="F10" i="16" s="1"/>
  <c r="F9" i="16" s="1"/>
  <c r="F8" i="16" s="1"/>
  <c r="F7" i="16" s="1"/>
  <c r="F6" i="16" s="1"/>
  <c r="F5" i="16" s="1"/>
  <c r="H6" i="16"/>
  <c r="H7" i="16"/>
  <c r="H8" i="16" s="1"/>
  <c r="H9" i="16" s="1"/>
  <c r="H10" i="16" s="1"/>
  <c r="H11" i="16"/>
  <c r="H12" i="16" s="1"/>
  <c r="H13" i="16" s="1"/>
  <c r="H14" i="16" s="1"/>
  <c r="H15" i="16" s="1"/>
  <c r="H16" i="16" s="1"/>
  <c r="H17" i="16" s="1"/>
  <c r="H18" i="16" s="1"/>
  <c r="H19" i="16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H33" i="16" s="1"/>
  <c r="H34" i="16" s="1"/>
  <c r="H35" i="16" s="1"/>
  <c r="H36" i="16" s="1"/>
  <c r="H37" i="16" s="1"/>
  <c r="H38" i="16" s="1"/>
  <c r="H39" i="16" s="1"/>
  <c r="H40" i="16" s="1"/>
  <c r="H41" i="16" s="1"/>
  <c r="H42" i="16" s="1"/>
  <c r="H43" i="16" s="1"/>
  <c r="H44" i="16" s="1"/>
  <c r="H45" i="16" s="1"/>
  <c r="H46" i="16" s="1"/>
  <c r="H47" i="16" s="1"/>
  <c r="H48" i="16" s="1"/>
  <c r="H49" i="16" s="1"/>
  <c r="H50" i="16" s="1"/>
  <c r="H51" i="16" s="1"/>
  <c r="H52" i="16" s="1"/>
  <c r="H53" i="16" s="1"/>
  <c r="H54" i="16" s="1"/>
  <c r="H55" i="16" s="1"/>
  <c r="H56" i="16" s="1"/>
  <c r="H57" i="16" s="1"/>
  <c r="H58" i="16" s="1"/>
  <c r="H59" i="16" s="1"/>
  <c r="H60" i="16" s="1"/>
  <c r="H61" i="16" s="1"/>
  <c r="H62" i="16" s="1"/>
  <c r="H63" i="16" s="1"/>
  <c r="H64" i="16" s="1"/>
  <c r="H65" i="16" s="1"/>
  <c r="H66" i="16" s="1"/>
  <c r="H67" i="16" s="1"/>
  <c r="H68" i="16" s="1"/>
  <c r="H69" i="16" s="1"/>
  <c r="H70" i="16" s="1"/>
  <c r="H71" i="16" s="1"/>
  <c r="H72" i="16" s="1"/>
  <c r="H73" i="16" s="1"/>
  <c r="H74" i="16" s="1"/>
  <c r="H75" i="16" s="1"/>
  <c r="J2" i="15"/>
  <c r="K2" i="15" s="1"/>
  <c r="L2" i="15" s="1"/>
  <c r="M2" i="15"/>
  <c r="N2" i="15" s="1"/>
  <c r="O2" i="15" s="1"/>
  <c r="P2" i="15" s="1"/>
  <c r="Q2" i="15" s="1"/>
  <c r="R2" i="15" s="1"/>
  <c r="S2" i="15" s="1"/>
  <c r="T2" i="15" s="1"/>
  <c r="U2" i="15" s="1"/>
  <c r="V2" i="15" s="1"/>
  <c r="W2" i="15" s="1"/>
  <c r="X2" i="15" s="1"/>
  <c r="Y2" i="15" s="1"/>
  <c r="Z2" i="15" s="1"/>
  <c r="AA2" i="15" s="1"/>
  <c r="AB2" i="15" s="1"/>
  <c r="AC2" i="15" s="1"/>
  <c r="AD2" i="15" s="1"/>
  <c r="AE2" i="15" s="1"/>
  <c r="AF2" i="15" s="1"/>
  <c r="AG2" i="15" s="1"/>
  <c r="AH2" i="15" s="1"/>
  <c r="AI2" i="15" s="1"/>
  <c r="AJ2" i="15" s="1"/>
  <c r="AK2" i="15" s="1"/>
  <c r="AL2" i="15" s="1"/>
  <c r="AM2" i="15" s="1"/>
  <c r="AN2" i="15" s="1"/>
  <c r="AO2" i="15" s="1"/>
  <c r="AP2" i="15" s="1"/>
  <c r="AQ2" i="15" s="1"/>
  <c r="AR2" i="15" s="1"/>
  <c r="AS2" i="15" s="1"/>
  <c r="AT2" i="15" s="1"/>
  <c r="AU2" i="15" s="1"/>
  <c r="AV2" i="15" s="1"/>
  <c r="AW2" i="15" s="1"/>
  <c r="AX2" i="15" s="1"/>
  <c r="AY2" i="15" s="1"/>
  <c r="AZ2" i="15" s="1"/>
  <c r="BA2" i="15" s="1"/>
  <c r="BB2" i="15" s="1"/>
  <c r="BC2" i="15" s="1"/>
  <c r="BD2" i="15" s="1"/>
  <c r="BE2" i="15" s="1"/>
  <c r="BF2" i="15" s="1"/>
  <c r="BG2" i="15" s="1"/>
  <c r="BH2" i="15" s="1"/>
  <c r="BI2" i="15" s="1"/>
  <c r="BJ2" i="15" s="1"/>
  <c r="BK2" i="15" s="1"/>
  <c r="BL2" i="15" s="1"/>
  <c r="BM2" i="15" s="1"/>
  <c r="BN2" i="15" s="1"/>
  <c r="BO2" i="15" s="1"/>
  <c r="BP2" i="15" s="1"/>
  <c r="BQ2" i="15" s="1"/>
  <c r="BR2" i="15" s="1"/>
  <c r="BS2" i="15" s="1"/>
  <c r="BT2" i="15" s="1"/>
  <c r="BU2" i="15" s="1"/>
  <c r="BV2" i="15" s="1"/>
  <c r="BW2" i="15" s="1"/>
  <c r="BX2" i="15" s="1"/>
  <c r="BY2" i="15" s="1"/>
  <c r="BZ2" i="15" s="1"/>
  <c r="CA2" i="15" s="1"/>
  <c r="J4" i="15"/>
  <c r="K4" i="15" s="1"/>
  <c r="L4" i="15"/>
  <c r="M4" i="15" s="1"/>
  <c r="N4" i="15" s="1"/>
  <c r="O4" i="15" s="1"/>
  <c r="P4" i="15"/>
  <c r="Q4" i="15" s="1"/>
  <c r="R4" i="15" s="1"/>
  <c r="S4" i="15" s="1"/>
  <c r="T4" i="15" s="1"/>
  <c r="U4" i="15" s="1"/>
  <c r="V4" i="15" s="1"/>
  <c r="W4" i="15" s="1"/>
  <c r="X4" i="15" s="1"/>
  <c r="Y4" i="15" s="1"/>
  <c r="Z4" i="15" s="1"/>
  <c r="AA4" i="15" s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BN4" i="15" s="1"/>
  <c r="BO4" i="15" s="1"/>
  <c r="BP4" i="15" s="1"/>
  <c r="BQ4" i="15" s="1"/>
  <c r="BR4" i="15" s="1"/>
  <c r="BS4" i="15" s="1"/>
  <c r="BT4" i="15" s="1"/>
  <c r="BU4" i="15" s="1"/>
  <c r="BV4" i="15" s="1"/>
  <c r="BW4" i="15" s="1"/>
  <c r="BX4" i="15" s="1"/>
  <c r="BY4" i="15" s="1"/>
  <c r="BZ4" i="15" s="1"/>
  <c r="CA4" i="15" s="1"/>
  <c r="F74" i="15"/>
  <c r="F73" i="15" s="1"/>
  <c r="F72" i="15" s="1"/>
  <c r="F71" i="15" s="1"/>
  <c r="F70" i="15" s="1"/>
  <c r="F69" i="15" s="1"/>
  <c r="F68" i="15" s="1"/>
  <c r="F67" i="15" s="1"/>
  <c r="F66" i="15" s="1"/>
  <c r="F65" i="15" s="1"/>
  <c r="F64" i="15" s="1"/>
  <c r="F63" i="15" s="1"/>
  <c r="F62" i="15" s="1"/>
  <c r="F61" i="15" s="1"/>
  <c r="F60" i="15" s="1"/>
  <c r="F59" i="15" s="1"/>
  <c r="F58" i="15" s="1"/>
  <c r="F57" i="15" s="1"/>
  <c r="F56" i="15" s="1"/>
  <c r="F55" i="15" s="1"/>
  <c r="F54" i="15" s="1"/>
  <c r="F53" i="15" s="1"/>
  <c r="F52" i="15" s="1"/>
  <c r="F51" i="15" s="1"/>
  <c r="F50" i="15" s="1"/>
  <c r="F49" i="15" s="1"/>
  <c r="F48" i="15" s="1"/>
  <c r="F47" i="15" s="1"/>
  <c r="F46" i="15" s="1"/>
  <c r="F45" i="15" s="1"/>
  <c r="F44" i="15" s="1"/>
  <c r="F43" i="15" s="1"/>
  <c r="F42" i="15" s="1"/>
  <c r="F41" i="15" s="1"/>
  <c r="F40" i="15" s="1"/>
  <c r="F39" i="15" s="1"/>
  <c r="F38" i="15" s="1"/>
  <c r="F37" i="15" s="1"/>
  <c r="F36" i="15" s="1"/>
  <c r="F35" i="15" s="1"/>
  <c r="F34" i="15" s="1"/>
  <c r="F33" i="15" s="1"/>
  <c r="F32" i="15" s="1"/>
  <c r="F31" i="15" s="1"/>
  <c r="F30" i="15" s="1"/>
  <c r="F29" i="15" s="1"/>
  <c r="F28" i="15" s="1"/>
  <c r="F27" i="15" s="1"/>
  <c r="F26" i="15" s="1"/>
  <c r="F25" i="15" s="1"/>
  <c r="F24" i="15" s="1"/>
  <c r="F23" i="15" s="1"/>
  <c r="F22" i="15" s="1"/>
  <c r="F21" i="15" s="1"/>
  <c r="F20" i="15" s="1"/>
  <c r="F19" i="15" s="1"/>
  <c r="F18" i="15" s="1"/>
  <c r="F17" i="15" s="1"/>
  <c r="F16" i="15" s="1"/>
  <c r="F15" i="15" s="1"/>
  <c r="F14" i="15" s="1"/>
  <c r="F13" i="15" s="1"/>
  <c r="F12" i="15" s="1"/>
  <c r="F11" i="15" s="1"/>
  <c r="F10" i="15" s="1"/>
  <c r="F9" i="15" s="1"/>
  <c r="F8" i="15" s="1"/>
  <c r="F7" i="15" s="1"/>
  <c r="F6" i="15" s="1"/>
  <c r="F5" i="15" s="1"/>
  <c r="H6" i="15"/>
  <c r="H7" i="15" s="1"/>
  <c r="H8" i="15"/>
  <c r="H9" i="15" s="1"/>
  <c r="H10" i="15" s="1"/>
  <c r="H11" i="15" s="1"/>
  <c r="H12" i="15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H58" i="15" s="1"/>
  <c r="H59" i="15" s="1"/>
  <c r="H60" i="15" s="1"/>
  <c r="H61" i="15" s="1"/>
  <c r="H62" i="15" s="1"/>
  <c r="H63" i="15" s="1"/>
  <c r="H64" i="15" s="1"/>
  <c r="H65" i="15" s="1"/>
  <c r="H66" i="15" s="1"/>
  <c r="H67" i="15" s="1"/>
  <c r="H68" i="15" s="1"/>
  <c r="H69" i="15" s="1"/>
  <c r="H70" i="15" s="1"/>
  <c r="H71" i="15" s="1"/>
  <c r="H72" i="15" s="1"/>
  <c r="H73" i="15" s="1"/>
  <c r="H74" i="15" s="1"/>
  <c r="H75" i="15" s="1"/>
  <c r="J2" i="14"/>
  <c r="K2" i="14" s="1"/>
  <c r="L2" i="14" s="1"/>
  <c r="M2" i="14" s="1"/>
  <c r="N2" i="14" s="1"/>
  <c r="O2" i="14" s="1"/>
  <c r="P2" i="14" s="1"/>
  <c r="Q2" i="14" s="1"/>
  <c r="R2" i="14" s="1"/>
  <c r="S2" i="14" s="1"/>
  <c r="T2" i="14" s="1"/>
  <c r="U2" i="14" s="1"/>
  <c r="V2" i="14" s="1"/>
  <c r="W2" i="14" s="1"/>
  <c r="X2" i="14" s="1"/>
  <c r="Y2" i="14" s="1"/>
  <c r="Z2" i="14"/>
  <c r="AA2" i="14" s="1"/>
  <c r="AB2" i="14" s="1"/>
  <c r="AC2" i="14" s="1"/>
  <c r="AD2" i="14" s="1"/>
  <c r="AE2" i="14" s="1"/>
  <c r="AF2" i="14" s="1"/>
  <c r="AG2" i="14" s="1"/>
  <c r="AH2" i="14" s="1"/>
  <c r="AI2" i="14" s="1"/>
  <c r="AJ2" i="14" s="1"/>
  <c r="AK2" i="14" s="1"/>
  <c r="AL2" i="14" s="1"/>
  <c r="AM2" i="14" s="1"/>
  <c r="AN2" i="14" s="1"/>
  <c r="AO2" i="14" s="1"/>
  <c r="AP2" i="14" s="1"/>
  <c r="AQ2" i="14" s="1"/>
  <c r="AR2" i="14" s="1"/>
  <c r="AS2" i="14" s="1"/>
  <c r="AT2" i="14" s="1"/>
  <c r="AU2" i="14" s="1"/>
  <c r="AV2" i="14" s="1"/>
  <c r="AW2" i="14" s="1"/>
  <c r="AX2" i="14" s="1"/>
  <c r="AY2" i="14" s="1"/>
  <c r="AZ2" i="14" s="1"/>
  <c r="BA2" i="14" s="1"/>
  <c r="BB2" i="14" s="1"/>
  <c r="BC2" i="14" s="1"/>
  <c r="BD2" i="14" s="1"/>
  <c r="BE2" i="14" s="1"/>
  <c r="BF2" i="14" s="1"/>
  <c r="BG2" i="14" s="1"/>
  <c r="BH2" i="14" s="1"/>
  <c r="BI2" i="14" s="1"/>
  <c r="BJ2" i="14" s="1"/>
  <c r="BK2" i="14" s="1"/>
  <c r="BL2" i="14" s="1"/>
  <c r="BM2" i="14" s="1"/>
  <c r="BN2" i="14" s="1"/>
  <c r="BO2" i="14" s="1"/>
  <c r="BP2" i="14" s="1"/>
  <c r="BQ2" i="14" s="1"/>
  <c r="BR2" i="14" s="1"/>
  <c r="BS2" i="14" s="1"/>
  <c r="BT2" i="14" s="1"/>
  <c r="BU2" i="14" s="1"/>
  <c r="BV2" i="14" s="1"/>
  <c r="BW2" i="14" s="1"/>
  <c r="BX2" i="14" s="1"/>
  <c r="BY2" i="14" s="1"/>
  <c r="BZ2" i="14" s="1"/>
  <c r="CA2" i="14" s="1"/>
  <c r="J4" i="14"/>
  <c r="K4" i="14" s="1"/>
  <c r="L4" i="14"/>
  <c r="M4" i="14" s="1"/>
  <c r="N4" i="14" s="1"/>
  <c r="O4" i="14" s="1"/>
  <c r="P4" i="14"/>
  <c r="Q4" i="14" s="1"/>
  <c r="R4" i="14" s="1"/>
  <c r="S4" i="14" s="1"/>
  <c r="T4" i="14" s="1"/>
  <c r="U4" i="14" s="1"/>
  <c r="V4" i="14" s="1"/>
  <c r="W4" i="14" s="1"/>
  <c r="X4" i="14" s="1"/>
  <c r="Y4" i="14" s="1"/>
  <c r="Z4" i="14" s="1"/>
  <c r="AA4" i="14" s="1"/>
  <c r="AB4" i="14" s="1"/>
  <c r="AC4" i="14" s="1"/>
  <c r="AD4" i="14" s="1"/>
  <c r="AE4" i="14" s="1"/>
  <c r="AF4" i="14" s="1"/>
  <c r="AG4" i="14" s="1"/>
  <c r="AH4" i="14" s="1"/>
  <c r="AI4" i="14" s="1"/>
  <c r="AJ4" i="14" s="1"/>
  <c r="AK4" i="14" s="1"/>
  <c r="AL4" i="14" s="1"/>
  <c r="AM4" i="14" s="1"/>
  <c r="AN4" i="14" s="1"/>
  <c r="AO4" i="14" s="1"/>
  <c r="AP4" i="14" s="1"/>
  <c r="AQ4" i="14" s="1"/>
  <c r="AR4" i="14" s="1"/>
  <c r="AS4" i="14" s="1"/>
  <c r="AT4" i="14" s="1"/>
  <c r="AU4" i="14" s="1"/>
  <c r="AV4" i="14" s="1"/>
  <c r="AW4" i="14" s="1"/>
  <c r="AX4" i="14" s="1"/>
  <c r="AY4" i="14" s="1"/>
  <c r="AZ4" i="14" s="1"/>
  <c r="BA4" i="14" s="1"/>
  <c r="BB4" i="14" s="1"/>
  <c r="BC4" i="14" s="1"/>
  <c r="BD4" i="14" s="1"/>
  <c r="BE4" i="14" s="1"/>
  <c r="BF4" i="14" s="1"/>
  <c r="BG4" i="14" s="1"/>
  <c r="BH4" i="14" s="1"/>
  <c r="BI4" i="14" s="1"/>
  <c r="BJ4" i="14" s="1"/>
  <c r="BK4" i="14" s="1"/>
  <c r="BL4" i="14" s="1"/>
  <c r="BM4" i="14" s="1"/>
  <c r="BN4" i="14" s="1"/>
  <c r="BO4" i="14" s="1"/>
  <c r="BP4" i="14" s="1"/>
  <c r="BQ4" i="14" s="1"/>
  <c r="BR4" i="14" s="1"/>
  <c r="BS4" i="14" s="1"/>
  <c r="BT4" i="14" s="1"/>
  <c r="BU4" i="14" s="1"/>
  <c r="BV4" i="14" s="1"/>
  <c r="BW4" i="14" s="1"/>
  <c r="BX4" i="14" s="1"/>
  <c r="BY4" i="14" s="1"/>
  <c r="BZ4" i="14" s="1"/>
  <c r="CA4" i="14" s="1"/>
  <c r="F74" i="14"/>
  <c r="F73" i="14" s="1"/>
  <c r="F72" i="14" s="1"/>
  <c r="F71" i="14" s="1"/>
  <c r="F70" i="14" s="1"/>
  <c r="F69" i="14" s="1"/>
  <c r="F68" i="14" s="1"/>
  <c r="F67" i="14" s="1"/>
  <c r="F66" i="14" s="1"/>
  <c r="F65" i="14" s="1"/>
  <c r="F64" i="14" s="1"/>
  <c r="F63" i="14" s="1"/>
  <c r="F62" i="14" s="1"/>
  <c r="F61" i="14" s="1"/>
  <c r="F60" i="14" s="1"/>
  <c r="F59" i="14" s="1"/>
  <c r="F58" i="14" s="1"/>
  <c r="F57" i="14" s="1"/>
  <c r="F56" i="14" s="1"/>
  <c r="F55" i="14" s="1"/>
  <c r="F54" i="14" s="1"/>
  <c r="F53" i="14" s="1"/>
  <c r="F52" i="14" s="1"/>
  <c r="F51" i="14" s="1"/>
  <c r="F50" i="14" s="1"/>
  <c r="F49" i="14" s="1"/>
  <c r="F48" i="14" s="1"/>
  <c r="F47" i="14" s="1"/>
  <c r="F46" i="14" s="1"/>
  <c r="F45" i="14" s="1"/>
  <c r="F44" i="14" s="1"/>
  <c r="F43" i="14" s="1"/>
  <c r="F42" i="14" s="1"/>
  <c r="F41" i="14" s="1"/>
  <c r="F40" i="14" s="1"/>
  <c r="F39" i="14" s="1"/>
  <c r="F38" i="14" s="1"/>
  <c r="F37" i="14" s="1"/>
  <c r="F36" i="14" s="1"/>
  <c r="F35" i="14" s="1"/>
  <c r="F34" i="14" s="1"/>
  <c r="F33" i="14" s="1"/>
  <c r="F32" i="14" s="1"/>
  <c r="F31" i="14" s="1"/>
  <c r="F30" i="14" s="1"/>
  <c r="F29" i="14" s="1"/>
  <c r="F28" i="14" s="1"/>
  <c r="F27" i="14" s="1"/>
  <c r="F26" i="14" s="1"/>
  <c r="F25" i="14" s="1"/>
  <c r="F24" i="14" s="1"/>
  <c r="F23" i="14" s="1"/>
  <c r="F22" i="14" s="1"/>
  <c r="F21" i="14" s="1"/>
  <c r="F20" i="14" s="1"/>
  <c r="F19" i="14" s="1"/>
  <c r="F18" i="14" s="1"/>
  <c r="F17" i="14" s="1"/>
  <c r="F16" i="14" s="1"/>
  <c r="F15" i="14" s="1"/>
  <c r="F14" i="14" s="1"/>
  <c r="F13" i="14" s="1"/>
  <c r="F12" i="14" s="1"/>
  <c r="F11" i="14" s="1"/>
  <c r="F10" i="14" s="1"/>
  <c r="F9" i="14" s="1"/>
  <c r="F8" i="14" s="1"/>
  <c r="F7" i="14" s="1"/>
  <c r="F6" i="14" s="1"/>
  <c r="F5" i="14" s="1"/>
  <c r="H6" i="14"/>
  <c r="H7" i="14" s="1"/>
  <c r="H8" i="14"/>
  <c r="H9" i="14" s="1"/>
  <c r="H10" i="14" s="1"/>
  <c r="H11" i="14" s="1"/>
  <c r="H12" i="14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/>
  <c r="H29" i="14" s="1"/>
  <c r="H30" i="14" s="1"/>
  <c r="H31" i="14" s="1"/>
  <c r="H32" i="14" s="1"/>
  <c r="H33" i="14" s="1"/>
  <c r="H34" i="14" s="1"/>
  <c r="H35" i="14" s="1"/>
  <c r="H36" i="14" s="1"/>
  <c r="H37" i="14" s="1"/>
  <c r="H38" i="14" s="1"/>
  <c r="H39" i="14" s="1"/>
  <c r="H40" i="14" s="1"/>
  <c r="H41" i="14" s="1"/>
  <c r="H42" i="14" s="1"/>
  <c r="H43" i="14" s="1"/>
  <c r="H44" i="14" s="1"/>
  <c r="H45" i="14" s="1"/>
  <c r="H46" i="14" s="1"/>
  <c r="H47" i="14" s="1"/>
  <c r="H48" i="14" s="1"/>
  <c r="H49" i="14" s="1"/>
  <c r="H50" i="14" s="1"/>
  <c r="H51" i="14" s="1"/>
  <c r="H52" i="14" s="1"/>
  <c r="H53" i="14" s="1"/>
  <c r="H54" i="14" s="1"/>
  <c r="H55" i="14" s="1"/>
  <c r="H56" i="14" s="1"/>
  <c r="H57" i="14" s="1"/>
  <c r="H58" i="14" s="1"/>
  <c r="H59" i="14" s="1"/>
  <c r="H60" i="14" s="1"/>
  <c r="H61" i="14" s="1"/>
  <c r="H62" i="14" s="1"/>
  <c r="H63" i="14" s="1"/>
  <c r="H64" i="14" s="1"/>
  <c r="H65" i="14" s="1"/>
  <c r="H66" i="14" s="1"/>
  <c r="H67" i="14" s="1"/>
  <c r="H68" i="14" s="1"/>
  <c r="H69" i="14" s="1"/>
  <c r="H70" i="14" s="1"/>
  <c r="H71" i="14" s="1"/>
  <c r="H72" i="14" s="1"/>
  <c r="H73" i="14" s="1"/>
  <c r="H74" i="14" s="1"/>
  <c r="H75" i="14" s="1"/>
  <c r="F74" i="13"/>
  <c r="F73" i="13" s="1"/>
  <c r="F72" i="13" s="1"/>
  <c r="F71" i="13" s="1"/>
  <c r="F70" i="13" s="1"/>
  <c r="F69" i="13" s="1"/>
  <c r="F68" i="13" s="1"/>
  <c r="F67" i="13"/>
  <c r="F66" i="13" s="1"/>
  <c r="F65" i="13" s="1"/>
  <c r="F64" i="13" s="1"/>
  <c r="F63" i="13" s="1"/>
  <c r="F62" i="13" s="1"/>
  <c r="F61" i="13" s="1"/>
  <c r="F60" i="13" s="1"/>
  <c r="F59" i="13" s="1"/>
  <c r="F58" i="13" s="1"/>
  <c r="F57" i="13" s="1"/>
  <c r="F56" i="13" s="1"/>
  <c r="F55" i="13" s="1"/>
  <c r="F54" i="13" s="1"/>
  <c r="F53" i="13" s="1"/>
  <c r="F52" i="13" s="1"/>
  <c r="F51" i="13" s="1"/>
  <c r="F50" i="13" s="1"/>
  <c r="F49" i="13" s="1"/>
  <c r="F48" i="13" s="1"/>
  <c r="F47" i="13" s="1"/>
  <c r="F46" i="13" s="1"/>
  <c r="F45" i="13" s="1"/>
  <c r="F44" i="13" s="1"/>
  <c r="F43" i="13" s="1"/>
  <c r="F42" i="13" s="1"/>
  <c r="F41" i="13" s="1"/>
  <c r="F40" i="13" s="1"/>
  <c r="F39" i="13" s="1"/>
  <c r="F38" i="13" s="1"/>
  <c r="F37" i="13" s="1"/>
  <c r="F36" i="13" s="1"/>
  <c r="F35" i="13" s="1"/>
  <c r="F34" i="13" s="1"/>
  <c r="F33" i="13" s="1"/>
  <c r="F32" i="13" s="1"/>
  <c r="F31" i="13" s="1"/>
  <c r="F30" i="13" s="1"/>
  <c r="F29" i="13" s="1"/>
  <c r="F28" i="13" s="1"/>
  <c r="F27" i="13" s="1"/>
  <c r="F26" i="13" s="1"/>
  <c r="F25" i="13" s="1"/>
  <c r="F24" i="13" s="1"/>
  <c r="F23" i="13" s="1"/>
  <c r="F22" i="13" s="1"/>
  <c r="F21" i="13" s="1"/>
  <c r="F20" i="13" s="1"/>
  <c r="F19" i="13" s="1"/>
  <c r="F18" i="13" s="1"/>
  <c r="F17" i="13" s="1"/>
  <c r="F16" i="13" s="1"/>
  <c r="F15" i="13" s="1"/>
  <c r="F14" i="13" s="1"/>
  <c r="F13" i="13" s="1"/>
  <c r="F12" i="13" s="1"/>
  <c r="F11" i="13" s="1"/>
  <c r="F10" i="13" s="1"/>
  <c r="F9" i="13" s="1"/>
  <c r="F8" i="13" s="1"/>
  <c r="F7" i="13" s="1"/>
  <c r="F6" i="13" s="1"/>
  <c r="F5" i="13" s="1"/>
  <c r="H6" i="13"/>
  <c r="H7" i="13" s="1"/>
  <c r="H8" i="13" s="1"/>
  <c r="H9" i="13" s="1"/>
  <c r="H10" i="13"/>
  <c r="H11" i="13" s="1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H32" i="13" s="1"/>
  <c r="H33" i="13" s="1"/>
  <c r="H34" i="13" s="1"/>
  <c r="H35" i="13" s="1"/>
  <c r="H36" i="13" s="1"/>
  <c r="H37" i="13" s="1"/>
  <c r="H38" i="13" s="1"/>
  <c r="H39" i="13" s="1"/>
  <c r="H40" i="13" s="1"/>
  <c r="H41" i="13" s="1"/>
  <c r="H42" i="13" s="1"/>
  <c r="H43" i="13" s="1"/>
  <c r="H44" i="13" s="1"/>
  <c r="H45" i="13" s="1"/>
  <c r="H46" i="13" s="1"/>
  <c r="H47" i="13" s="1"/>
  <c r="H48" i="13" s="1"/>
  <c r="H49" i="13" s="1"/>
  <c r="H50" i="13" s="1"/>
  <c r="H51" i="13" s="1"/>
  <c r="H52" i="13" s="1"/>
  <c r="H53" i="13" s="1"/>
  <c r="H54" i="13" s="1"/>
  <c r="H55" i="13" s="1"/>
  <c r="H56" i="13" s="1"/>
  <c r="H57" i="13" s="1"/>
  <c r="H58" i="13" s="1"/>
  <c r="H59" i="13" s="1"/>
  <c r="H60" i="13" s="1"/>
  <c r="H61" i="13" s="1"/>
  <c r="H62" i="13" s="1"/>
  <c r="H63" i="13" s="1"/>
  <c r="H64" i="13" s="1"/>
  <c r="H65" i="13" s="1"/>
  <c r="H66" i="13" s="1"/>
  <c r="H67" i="13" s="1"/>
  <c r="H68" i="13" s="1"/>
  <c r="H69" i="13" s="1"/>
  <c r="H70" i="13" s="1"/>
  <c r="H71" i="13" s="1"/>
  <c r="H72" i="13" s="1"/>
  <c r="H73" i="13" s="1"/>
  <c r="H74" i="13" s="1"/>
  <c r="H75" i="13" s="1"/>
  <c r="J2" i="13"/>
  <c r="K2" i="13"/>
  <c r="L2" i="13"/>
  <c r="M2" i="13" s="1"/>
  <c r="N2" i="13" s="1"/>
  <c r="O2" i="13" s="1"/>
  <c r="P2" i="13"/>
  <c r="Q2" i="13" s="1"/>
  <c r="R2" i="13" s="1"/>
  <c r="S2" i="13" s="1"/>
  <c r="T2" i="13" s="1"/>
  <c r="U2" i="13" s="1"/>
  <c r="V2" i="13" s="1"/>
  <c r="W2" i="13" s="1"/>
  <c r="X2" i="13" s="1"/>
  <c r="Y2" i="13" s="1"/>
  <c r="Z2" i="13" s="1"/>
  <c r="AA2" i="13" s="1"/>
  <c r="AB2" i="13" s="1"/>
  <c r="AC2" i="13" s="1"/>
  <c r="AD2" i="13" s="1"/>
  <c r="AE2" i="13" s="1"/>
  <c r="AF2" i="13" s="1"/>
  <c r="AG2" i="13" s="1"/>
  <c r="AH2" i="13" s="1"/>
  <c r="AI2" i="13" s="1"/>
  <c r="AJ2" i="13" s="1"/>
  <c r="AK2" i="13" s="1"/>
  <c r="AL2" i="13" s="1"/>
  <c r="AM2" i="13" s="1"/>
  <c r="AN2" i="13" s="1"/>
  <c r="AO2" i="13" s="1"/>
  <c r="AP2" i="13" s="1"/>
  <c r="AQ2" i="13" s="1"/>
  <c r="AR2" i="13" s="1"/>
  <c r="AS2" i="13" s="1"/>
  <c r="AT2" i="13" s="1"/>
  <c r="AU2" i="13" s="1"/>
  <c r="AV2" i="13" s="1"/>
  <c r="AW2" i="13" s="1"/>
  <c r="AX2" i="13" s="1"/>
  <c r="AY2" i="13" s="1"/>
  <c r="AZ2" i="13" s="1"/>
  <c r="BA2" i="13" s="1"/>
  <c r="BB2" i="13" s="1"/>
  <c r="BC2" i="13" s="1"/>
  <c r="BD2" i="13" s="1"/>
  <c r="BE2" i="13" s="1"/>
  <c r="BF2" i="13" s="1"/>
  <c r="BG2" i="13" s="1"/>
  <c r="BH2" i="13" s="1"/>
  <c r="BI2" i="13" s="1"/>
  <c r="BJ2" i="13" s="1"/>
  <c r="BK2" i="13" s="1"/>
  <c r="BL2" i="13" s="1"/>
  <c r="BM2" i="13" s="1"/>
  <c r="BN2" i="13" s="1"/>
  <c r="BO2" i="13" s="1"/>
  <c r="BP2" i="13" s="1"/>
  <c r="BQ2" i="13" s="1"/>
  <c r="BR2" i="13" s="1"/>
  <c r="BS2" i="13" s="1"/>
  <c r="BT2" i="13" s="1"/>
  <c r="BU2" i="13" s="1"/>
  <c r="BV2" i="13" s="1"/>
  <c r="BW2" i="13" s="1"/>
  <c r="BX2" i="13" s="1"/>
  <c r="BY2" i="13" s="1"/>
  <c r="BZ2" i="13" s="1"/>
  <c r="CA2" i="13" s="1"/>
  <c r="J4" i="13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T4" i="13" s="1"/>
  <c r="BU4" i="13" s="1"/>
  <c r="BV4" i="13" s="1"/>
  <c r="BW4" i="13" s="1"/>
  <c r="BX4" i="13" s="1"/>
  <c r="BY4" i="13" s="1"/>
  <c r="BZ4" i="13" s="1"/>
  <c r="CA4" i="13" s="1"/>
  <c r="M9" i="12"/>
  <c r="K9" i="12"/>
  <c r="L9" i="12"/>
  <c r="O7" i="12"/>
  <c r="O5" i="12" s="1"/>
  <c r="O6" i="12" s="1"/>
  <c r="P7" i="12"/>
  <c r="H8" i="12"/>
  <c r="N3" i="12"/>
  <c r="K13" i="9"/>
  <c r="C13" i="9"/>
  <c r="U13" i="9"/>
  <c r="I13" i="9"/>
  <c r="V13" i="9"/>
  <c r="L13" i="9"/>
  <c r="A13" i="9"/>
  <c r="Y3" i="9"/>
  <c r="Z3" i="9"/>
  <c r="AA3" i="9"/>
  <c r="AB3" i="9"/>
  <c r="AB10" i="9" s="1"/>
  <c r="O3" i="9"/>
  <c r="P3" i="9"/>
  <c r="Q3" i="9"/>
  <c r="C9" i="9"/>
  <c r="C8" i="9"/>
  <c r="O9" i="9"/>
  <c r="C7" i="9"/>
  <c r="N8" i="9" s="1"/>
  <c r="N26" i="9" s="1"/>
  <c r="O8" i="9"/>
  <c r="O26" i="9" s="1"/>
  <c r="C6" i="9"/>
  <c r="C5" i="9"/>
  <c r="N6" i="9"/>
  <c r="O6" i="9"/>
  <c r="D11" i="9"/>
  <c r="E11" i="9"/>
  <c r="F11" i="9"/>
  <c r="G11" i="9" s="1"/>
  <c r="H11" i="9" s="1"/>
  <c r="I11" i="9" s="1"/>
  <c r="O38" i="9"/>
  <c r="O32" i="9"/>
  <c r="N20" i="9"/>
  <c r="B14" i="9"/>
  <c r="A18" i="1"/>
  <c r="I18" i="1" s="1"/>
  <c r="A19" i="1"/>
  <c r="H18" i="1"/>
  <c r="D18" i="1" s="1"/>
  <c r="N18" i="1" s="1"/>
  <c r="K18" i="1"/>
  <c r="C18" i="1"/>
  <c r="M18" i="1" s="1"/>
  <c r="H17" i="1"/>
  <c r="D17" i="1" s="1"/>
  <c r="I17" i="1"/>
  <c r="K17" i="1"/>
  <c r="L17" i="1" s="1"/>
  <c r="C17" i="1"/>
  <c r="B17" i="1"/>
  <c r="S13" i="1"/>
  <c r="S15" i="1"/>
  <c r="D4" i="1" s="1"/>
  <c r="B66" i="1"/>
  <c r="E66" i="1"/>
  <c r="C66" i="1"/>
  <c r="E65" i="1"/>
  <c r="E64" i="1"/>
  <c r="E63" i="1"/>
  <c r="H66" i="1"/>
  <c r="I66" i="1"/>
  <c r="A15" i="7"/>
  <c r="D15" i="7" s="1"/>
  <c r="A16" i="7"/>
  <c r="A14" i="7"/>
  <c r="E8" i="7"/>
  <c r="E9" i="7"/>
  <c r="E11" i="7" s="1"/>
  <c r="D7" i="7"/>
  <c r="D14" i="7" s="1"/>
  <c r="C7" i="7"/>
  <c r="D8" i="7"/>
  <c r="D9" i="7"/>
  <c r="D13" i="7"/>
  <c r="D3" i="7"/>
  <c r="C16" i="5"/>
  <c r="C18" i="5" s="1"/>
  <c r="C6" i="4"/>
  <c r="F8" i="4"/>
  <c r="S27" i="1"/>
  <c r="S35" i="1"/>
  <c r="F24" i="3"/>
  <c r="I6" i="2"/>
  <c r="G7" i="2" s="1"/>
  <c r="D6" i="3"/>
  <c r="D22" i="3" s="1"/>
  <c r="F22" i="3" s="1"/>
  <c r="F26" i="3" s="1"/>
  <c r="D26" i="3" s="1"/>
  <c r="D73" i="2"/>
  <c r="D72" i="2"/>
  <c r="D71" i="2"/>
  <c r="D70" i="2"/>
  <c r="D69" i="2"/>
  <c r="D68" i="2"/>
  <c r="D67" i="2"/>
  <c r="D64" i="2"/>
  <c r="D63" i="2"/>
  <c r="D62" i="2"/>
  <c r="D61" i="2"/>
  <c r="D60" i="2"/>
  <c r="D59" i="2"/>
  <c r="D58" i="2"/>
  <c r="D14" i="3"/>
  <c r="I12" i="2"/>
  <c r="G13" i="2"/>
  <c r="G14" i="2" s="1"/>
  <c r="F16" i="2" s="1"/>
  <c r="F114" i="2"/>
  <c r="F113" i="2"/>
  <c r="I9" i="2"/>
  <c r="G10" i="2" s="1"/>
  <c r="G11" i="2" s="1"/>
  <c r="E16" i="2" s="1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40" i="2"/>
  <c r="D39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B16" i="2"/>
  <c r="B19" i="2"/>
  <c r="B20" i="2"/>
  <c r="B21" i="2" s="1"/>
  <c r="B22" i="2" s="1"/>
  <c r="B23" i="2" s="1"/>
  <c r="B24" i="2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A19" i="2"/>
  <c r="A20" i="2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C19" i="2"/>
  <c r="C18" i="2"/>
  <c r="B8" i="2"/>
  <c r="B9" i="2" s="1"/>
  <c r="C11" i="4"/>
  <c r="F6" i="4"/>
  <c r="F25" i="3"/>
  <c r="D25" i="3" s="1"/>
  <c r="O15" i="9"/>
  <c r="O39" i="9"/>
  <c r="B7" i="7"/>
  <c r="C15" i="7"/>
  <c r="C13" i="7"/>
  <c r="C8" i="7"/>
  <c r="C9" i="7" s="1"/>
  <c r="C11" i="7" s="1"/>
  <c r="C14" i="7"/>
  <c r="B16" i="7"/>
  <c r="A17" i="7"/>
  <c r="C16" i="7"/>
  <c r="Q9" i="9"/>
  <c r="Q10" i="9"/>
  <c r="Q8" i="9"/>
  <c r="Q6" i="9"/>
  <c r="R3" i="9"/>
  <c r="N17" i="1"/>
  <c r="E17" i="1"/>
  <c r="O17" i="1" s="1"/>
  <c r="M17" i="1"/>
  <c r="H19" i="1"/>
  <c r="N7" i="9"/>
  <c r="N9" i="9"/>
  <c r="N33" i="9" s="1"/>
  <c r="AA6" i="9"/>
  <c r="AA9" i="9"/>
  <c r="AA7" i="9"/>
  <c r="AA10" i="9"/>
  <c r="AA28" i="9" s="1"/>
  <c r="AA8" i="9"/>
  <c r="AB8" i="9"/>
  <c r="AB6" i="9"/>
  <c r="AB9" i="9"/>
  <c r="AB7" i="9"/>
  <c r="D15" i="4"/>
  <c r="D20" i="4"/>
  <c r="D11" i="7"/>
  <c r="B15" i="7"/>
  <c r="B19" i="1"/>
  <c r="P6" i="9"/>
  <c r="P8" i="9"/>
  <c r="Z8" i="9"/>
  <c r="Z6" i="9"/>
  <c r="Z9" i="9"/>
  <c r="Z7" i="9"/>
  <c r="Z10" i="9"/>
  <c r="N36" i="9"/>
  <c r="N18" i="9"/>
  <c r="N30" i="9"/>
  <c r="N24" i="9"/>
  <c r="N38" i="9"/>
  <c r="N32" i="9"/>
  <c r="D13" i="9"/>
  <c r="G18" i="1"/>
  <c r="P9" i="9"/>
  <c r="P7" i="9"/>
  <c r="G13" i="9"/>
  <c r="F13" i="9"/>
  <c r="V14" i="9"/>
  <c r="O2" i="12"/>
  <c r="M10" i="12"/>
  <c r="Y6" i="9"/>
  <c r="Y12" i="9" s="1"/>
  <c r="Y9" i="9"/>
  <c r="Y7" i="9"/>
  <c r="Y10" i="9"/>
  <c r="Y8" i="9"/>
  <c r="Y38" i="9" s="1"/>
  <c r="N4" i="12"/>
  <c r="X33" i="9"/>
  <c r="X27" i="9"/>
  <c r="X21" i="9"/>
  <c r="X39" i="9"/>
  <c r="B15" i="12"/>
  <c r="X13" i="9"/>
  <c r="AA31" i="9"/>
  <c r="Z25" i="9"/>
  <c r="Y19" i="9"/>
  <c r="AB37" i="9"/>
  <c r="Z24" i="9"/>
  <c r="Y18" i="9"/>
  <c r="X12" i="9"/>
  <c r="AB36" i="9"/>
  <c r="R37" i="9"/>
  <c r="N13" i="9"/>
  <c r="Q31" i="9"/>
  <c r="P25" i="9"/>
  <c r="X31" i="9"/>
  <c r="X25" i="9"/>
  <c r="X19" i="9"/>
  <c r="X30" i="9"/>
  <c r="X24" i="9"/>
  <c r="X18" i="9"/>
  <c r="X37" i="9"/>
  <c r="X32" i="9"/>
  <c r="X26" i="9"/>
  <c r="X20" i="9"/>
  <c r="S8" i="9"/>
  <c r="S6" i="9"/>
  <c r="AC10" i="9"/>
  <c r="AC8" i="9"/>
  <c r="AB38" i="9" s="1"/>
  <c r="O20" i="9"/>
  <c r="R38" i="9"/>
  <c r="Q32" i="9"/>
  <c r="N14" i="9"/>
  <c r="P26" i="9"/>
  <c r="Y39" i="9"/>
  <c r="Y15" i="9"/>
  <c r="Y33" i="9"/>
  <c r="Y27" i="9"/>
  <c r="Z13" i="9"/>
  <c r="Z37" i="9"/>
  <c r="Z31" i="9"/>
  <c r="Z19" i="9"/>
  <c r="AB27" i="9"/>
  <c r="AB21" i="9"/>
  <c r="AB15" i="9"/>
  <c r="AB33" i="9"/>
  <c r="AA22" i="9"/>
  <c r="AA40" i="9"/>
  <c r="N39" i="9"/>
  <c r="N27" i="9"/>
  <c r="N21" i="9"/>
  <c r="R10" i="9"/>
  <c r="R8" i="9"/>
  <c r="R6" i="9"/>
  <c r="R9" i="9"/>
  <c r="R7" i="9"/>
  <c r="AA32" i="9"/>
  <c r="Z26" i="9"/>
  <c r="Y14" i="9"/>
  <c r="Y32" i="9"/>
  <c r="Y36" i="9"/>
  <c r="Y30" i="9"/>
  <c r="Y24" i="9"/>
  <c r="AD8" i="9"/>
  <c r="P19" i="9"/>
  <c r="P37" i="9"/>
  <c r="P31" i="9"/>
  <c r="P13" i="9"/>
  <c r="Z39" i="9"/>
  <c r="Z33" i="9"/>
  <c r="Z15" i="9"/>
  <c r="Z21" i="9"/>
  <c r="P20" i="9"/>
  <c r="P38" i="9"/>
  <c r="P32" i="9"/>
  <c r="P14" i="9"/>
  <c r="AB24" i="9"/>
  <c r="AB18" i="9"/>
  <c r="AB30" i="9"/>
  <c r="AB12" i="9"/>
  <c r="AA19" i="9"/>
  <c r="AA13" i="9"/>
  <c r="AA37" i="9"/>
  <c r="AA25" i="9"/>
  <c r="N37" i="9"/>
  <c r="N31" i="9"/>
  <c r="N25" i="9"/>
  <c r="N19" i="9"/>
  <c r="Q21" i="9"/>
  <c r="Q27" i="9"/>
  <c r="Q15" i="9"/>
  <c r="Q39" i="9"/>
  <c r="Z28" i="9"/>
  <c r="Y22" i="9"/>
  <c r="X16" i="9"/>
  <c r="AB40" i="9"/>
  <c r="AA34" i="9"/>
  <c r="Y40" i="9"/>
  <c r="Y34" i="9"/>
  <c r="Y16" i="9"/>
  <c r="Y28" i="9"/>
  <c r="K10" i="12"/>
  <c r="L10" i="12"/>
  <c r="M11" i="12"/>
  <c r="P21" i="9"/>
  <c r="P15" i="9"/>
  <c r="P39" i="9"/>
  <c r="P33" i="9"/>
  <c r="Z36" i="9"/>
  <c r="Z30" i="9"/>
  <c r="Z18" i="9"/>
  <c r="Z12" i="9"/>
  <c r="P30" i="9"/>
  <c r="P12" i="9"/>
  <c r="P36" i="9"/>
  <c r="P18" i="9"/>
  <c r="AB13" i="9"/>
  <c r="AB25" i="9"/>
  <c r="AB19" i="9"/>
  <c r="AB31" i="9"/>
  <c r="AB26" i="9"/>
  <c r="AB20" i="9"/>
  <c r="AB14" i="9"/>
  <c r="AB32" i="9"/>
  <c r="AA21" i="9"/>
  <c r="AA15" i="9"/>
  <c r="AA39" i="9"/>
  <c r="AA27" i="9"/>
  <c r="Q20" i="9"/>
  <c r="Q38" i="9"/>
  <c r="Q26" i="9"/>
  <c r="Q14" i="9"/>
  <c r="C17" i="7"/>
  <c r="D17" i="7"/>
  <c r="A18" i="7"/>
  <c r="A19" i="7" s="1"/>
  <c r="B17" i="7"/>
  <c r="B8" i="7"/>
  <c r="B9" i="7"/>
  <c r="B11" i="7" s="1"/>
  <c r="B13" i="7"/>
  <c r="B14" i="7"/>
  <c r="Q36" i="9"/>
  <c r="Q18" i="9"/>
  <c r="Q12" i="9"/>
  <c r="Q24" i="9"/>
  <c r="Q30" i="9"/>
  <c r="P24" i="9"/>
  <c r="O18" i="9"/>
  <c r="R36" i="9"/>
  <c r="N12" i="9"/>
  <c r="Y37" i="9"/>
  <c r="Y31" i="9"/>
  <c r="Y13" i="9"/>
  <c r="Y25" i="9"/>
  <c r="Z16" i="9"/>
  <c r="Z40" i="9"/>
  <c r="Z34" i="9"/>
  <c r="Z22" i="9"/>
  <c r="Z38" i="9"/>
  <c r="Z14" i="9"/>
  <c r="Z32" i="9"/>
  <c r="Z20" i="9"/>
  <c r="AB16" i="9"/>
  <c r="AB28" i="9"/>
  <c r="AB22" i="9"/>
  <c r="AB34" i="9"/>
  <c r="AA14" i="9"/>
  <c r="AA20" i="9"/>
  <c r="AA38" i="9"/>
  <c r="AA26" i="9"/>
  <c r="AA18" i="9"/>
  <c r="AA12" i="9"/>
  <c r="AA36" i="9"/>
  <c r="AA24" i="9"/>
  <c r="Q16" i="9"/>
  <c r="Q22" i="9"/>
  <c r="Q40" i="9"/>
  <c r="Q28" i="9"/>
  <c r="R32" i="9"/>
  <c r="R26" i="9"/>
  <c r="R14" i="9"/>
  <c r="R20" i="9"/>
  <c r="D18" i="7"/>
  <c r="B18" i="7"/>
  <c r="K11" i="12"/>
  <c r="L11" i="12" s="1"/>
  <c r="M12" i="12"/>
  <c r="K12" i="12" s="1"/>
  <c r="L12" i="12" s="1"/>
  <c r="R33" i="9"/>
  <c r="R27" i="9"/>
  <c r="R21" i="9"/>
  <c r="R15" i="9"/>
  <c r="R31" i="9"/>
  <c r="R25" i="9"/>
  <c r="R13" i="9"/>
  <c r="R19" i="9"/>
  <c r="R34" i="9"/>
  <c r="R28" i="9"/>
  <c r="R22" i="9"/>
  <c r="R16" i="9"/>
  <c r="H10" i="12"/>
  <c r="R30" i="9"/>
  <c r="R24" i="9"/>
  <c r="R18" i="9"/>
  <c r="R12" i="9"/>
  <c r="M13" i="12"/>
  <c r="M14" i="12" s="1"/>
  <c r="H11" i="12"/>
  <c r="C19" i="7"/>
  <c r="A20" i="7"/>
  <c r="A21" i="7" s="1"/>
  <c r="D21" i="7" s="1"/>
  <c r="B19" i="7"/>
  <c r="D19" i="7"/>
  <c r="E19" i="7"/>
  <c r="B20" i="7"/>
  <c r="C20" i="7"/>
  <c r="M15" i="12" l="1"/>
  <c r="K14" i="12"/>
  <c r="L14" i="12" s="1"/>
  <c r="A22" i="7"/>
  <c r="E21" i="7"/>
  <c r="B21" i="7"/>
  <c r="C21" i="7"/>
  <c r="H12" i="12"/>
  <c r="D20" i="7"/>
  <c r="E20" i="7"/>
  <c r="K13" i="12"/>
  <c r="L13" i="12" s="1"/>
  <c r="E14" i="7"/>
  <c r="E17" i="7"/>
  <c r="E15" i="7"/>
  <c r="E18" i="7"/>
  <c r="E13" i="7"/>
  <c r="Y26" i="9"/>
  <c r="X14" i="9"/>
  <c r="AA16" i="9"/>
  <c r="B11" i="1"/>
  <c r="G17" i="1"/>
  <c r="L14" i="9"/>
  <c r="B15" i="9"/>
  <c r="U14" i="9"/>
  <c r="I14" i="9" s="1"/>
  <c r="K14" i="9"/>
  <c r="C14" i="9" s="1"/>
  <c r="A14" i="9"/>
  <c r="O36" i="9"/>
  <c r="O24" i="9"/>
  <c r="O30" i="9"/>
  <c r="O12" i="9"/>
  <c r="N10" i="9"/>
  <c r="O10" i="9"/>
  <c r="P10" i="9"/>
  <c r="O3" i="12"/>
  <c r="O4" i="12"/>
  <c r="E13" i="9"/>
  <c r="H13" i="9"/>
  <c r="H9" i="12"/>
  <c r="C18" i="7"/>
  <c r="Y20" i="9"/>
  <c r="E16" i="7"/>
  <c r="D16" i="7"/>
  <c r="A20" i="1"/>
  <c r="I19" i="1"/>
  <c r="D19" i="1" s="1"/>
  <c r="N19" i="1" s="1"/>
  <c r="K19" i="1"/>
  <c r="C19" i="1"/>
  <c r="G19" i="1"/>
  <c r="O27" i="9"/>
  <c r="O33" i="9"/>
  <c r="O7" i="9"/>
  <c r="Q7" i="9"/>
  <c r="P5" i="12"/>
  <c r="P6" i="12" s="1"/>
  <c r="Q7" i="12"/>
  <c r="B18" i="1"/>
  <c r="O14" i="9"/>
  <c r="X28" i="9"/>
  <c r="X34" i="9"/>
  <c r="X22" i="9"/>
  <c r="S10" i="9"/>
  <c r="B24" i="12"/>
  <c r="AC9" i="9"/>
  <c r="D16" i="3"/>
  <c r="D18" i="3" s="1"/>
  <c r="D20" i="3" s="1"/>
  <c r="G8" i="2"/>
  <c r="F111" i="2"/>
  <c r="F95" i="2"/>
  <c r="F79" i="2"/>
  <c r="F63" i="2"/>
  <c r="F47" i="2"/>
  <c r="F30" i="2"/>
  <c r="F96" i="2"/>
  <c r="F56" i="2"/>
  <c r="F42" i="2"/>
  <c r="F98" i="2"/>
  <c r="F82" i="2"/>
  <c r="F66" i="2"/>
  <c r="F50" i="2"/>
  <c r="F33" i="2"/>
  <c r="F112" i="2"/>
  <c r="F80" i="2"/>
  <c r="F39" i="2"/>
  <c r="F105" i="2"/>
  <c r="F89" i="2"/>
  <c r="F73" i="2"/>
  <c r="F57" i="2"/>
  <c r="F40" i="2"/>
  <c r="F24" i="2"/>
  <c r="F64" i="2"/>
  <c r="F107" i="2"/>
  <c r="F91" i="2"/>
  <c r="F75" i="2"/>
  <c r="F59" i="2"/>
  <c r="F43" i="2"/>
  <c r="F26" i="2"/>
  <c r="F88" i="2"/>
  <c r="F48" i="2"/>
  <c r="F110" i="2"/>
  <c r="F94" i="2"/>
  <c r="F78" i="2"/>
  <c r="F62" i="2"/>
  <c r="F46" i="2"/>
  <c r="F29" i="2"/>
  <c r="F104" i="2"/>
  <c r="F72" i="2"/>
  <c r="F31" i="2"/>
  <c r="F101" i="2"/>
  <c r="F85" i="2"/>
  <c r="F69" i="2"/>
  <c r="F53" i="2"/>
  <c r="F36" i="2"/>
  <c r="F20" i="2"/>
  <c r="F44" i="2"/>
  <c r="F103" i="2"/>
  <c r="F87" i="2"/>
  <c r="F71" i="2"/>
  <c r="F55" i="2"/>
  <c r="F38" i="2"/>
  <c r="F22" i="2"/>
  <c r="F76" i="2"/>
  <c r="F35" i="2"/>
  <c r="F106" i="2"/>
  <c r="F90" i="2"/>
  <c r="F74" i="2"/>
  <c r="F58" i="2"/>
  <c r="F41" i="2"/>
  <c r="F25" i="2"/>
  <c r="F100" i="2"/>
  <c r="F60" i="2"/>
  <c r="F19" i="2"/>
  <c r="F97" i="2"/>
  <c r="F81" i="2"/>
  <c r="F65" i="2"/>
  <c r="F49" i="2"/>
  <c r="F32" i="2"/>
  <c r="F108" i="2"/>
  <c r="F27" i="2"/>
  <c r="F99" i="2"/>
  <c r="F83" i="2"/>
  <c r="F67" i="2"/>
  <c r="F51" i="2"/>
  <c r="F34" i="2"/>
  <c r="F18" i="2"/>
  <c r="F68" i="2"/>
  <c r="F23" i="2"/>
  <c r="F102" i="2"/>
  <c r="F86" i="2"/>
  <c r="F70" i="2"/>
  <c r="F54" i="2"/>
  <c r="F37" i="2"/>
  <c r="F21" i="2"/>
  <c r="F92" i="2"/>
  <c r="F52" i="2"/>
  <c r="F109" i="2"/>
  <c r="F93" i="2"/>
  <c r="F77" i="2"/>
  <c r="F61" i="2"/>
  <c r="F45" i="2"/>
  <c r="F28" i="2"/>
  <c r="F84" i="2"/>
  <c r="E85" i="2"/>
  <c r="E69" i="2"/>
  <c r="E53" i="2"/>
  <c r="E70" i="2"/>
  <c r="E84" i="2"/>
  <c r="E68" i="2"/>
  <c r="E52" i="2"/>
  <c r="E66" i="2"/>
  <c r="E83" i="2"/>
  <c r="E67" i="2"/>
  <c r="E51" i="2"/>
  <c r="E74" i="2"/>
  <c r="E81" i="2"/>
  <c r="E65" i="2"/>
  <c r="E49" i="2"/>
  <c r="E58" i="2"/>
  <c r="E80" i="2"/>
  <c r="E64" i="2"/>
  <c r="E48" i="2"/>
  <c r="E54" i="2"/>
  <c r="E79" i="2"/>
  <c r="E63" i="2"/>
  <c r="E47" i="2"/>
  <c r="E62" i="2"/>
  <c r="E77" i="2"/>
  <c r="E61" i="2"/>
  <c r="E45" i="2"/>
  <c r="E42" i="2"/>
  <c r="E76" i="2"/>
  <c r="E60" i="2"/>
  <c r="E44" i="2"/>
  <c r="E46" i="2"/>
  <c r="E75" i="2"/>
  <c r="E59" i="2"/>
  <c r="E43" i="2"/>
  <c r="E50" i="2"/>
  <c r="E89" i="2"/>
  <c r="E73" i="2"/>
  <c r="E57" i="2"/>
  <c r="E82" i="2"/>
  <c r="E88" i="2"/>
  <c r="E72" i="2"/>
  <c r="E56" i="2"/>
  <c r="E78" i="2"/>
  <c r="E87" i="2"/>
  <c r="E71" i="2"/>
  <c r="E55" i="2"/>
  <c r="E86" i="2"/>
  <c r="E14" i="9" l="1"/>
  <c r="H14" i="9"/>
  <c r="D14" i="9"/>
  <c r="F14" i="9"/>
  <c r="G14" i="9"/>
  <c r="O22" i="9"/>
  <c r="Q34" i="9"/>
  <c r="R40" i="9"/>
  <c r="P28" i="9"/>
  <c r="N16" i="9"/>
  <c r="Q13" i="9"/>
  <c r="Q37" i="9"/>
  <c r="Q25" i="9"/>
  <c r="Q19" i="9"/>
  <c r="H20" i="1"/>
  <c r="C20" i="1"/>
  <c r="M20" i="1" s="1"/>
  <c r="K20" i="1"/>
  <c r="A21" i="1"/>
  <c r="I20" i="1"/>
  <c r="B20" i="1"/>
  <c r="G20" i="1"/>
  <c r="O40" i="9"/>
  <c r="O16" i="9"/>
  <c r="O28" i="9"/>
  <c r="O34" i="9"/>
  <c r="L18" i="1"/>
  <c r="E18" i="1"/>
  <c r="O18" i="1" s="1"/>
  <c r="O13" i="9"/>
  <c r="O25" i="9"/>
  <c r="T26" i="9" s="1"/>
  <c r="T27" i="9" s="1"/>
  <c r="E24" i="12" s="1"/>
  <c r="O37" i="9"/>
  <c r="O31" i="9"/>
  <c r="T8" i="9"/>
  <c r="M19" i="1"/>
  <c r="E19" i="1"/>
  <c r="O19" i="1" s="1"/>
  <c r="N28" i="9"/>
  <c r="N40" i="9"/>
  <c r="T38" i="9" s="1"/>
  <c r="T39" i="9" s="1"/>
  <c r="E26" i="12" s="1"/>
  <c r="N22" i="9"/>
  <c r="N34" i="9"/>
  <c r="V15" i="9"/>
  <c r="U15" i="9"/>
  <c r="I15" i="9"/>
  <c r="A15" i="9"/>
  <c r="L15" i="9"/>
  <c r="B16" i="9"/>
  <c r="K15" i="9"/>
  <c r="C15" i="9" s="1"/>
  <c r="S18" i="1"/>
  <c r="F18" i="1"/>
  <c r="P18" i="1" s="1"/>
  <c r="B9" i="1"/>
  <c r="F20" i="1"/>
  <c r="P20" i="1" s="1"/>
  <c r="F19" i="1"/>
  <c r="P19" i="1" s="1"/>
  <c r="F17" i="1"/>
  <c r="F66" i="1"/>
  <c r="F21" i="1"/>
  <c r="B22" i="7"/>
  <c r="A23" i="7"/>
  <c r="E22" i="7"/>
  <c r="D22" i="7"/>
  <c r="C22" i="7"/>
  <c r="Z27" i="9"/>
  <c r="AD26" i="9" s="1"/>
  <c r="AD27" i="9" s="1"/>
  <c r="E18" i="12" s="1"/>
  <c r="Y21" i="9"/>
  <c r="AD20" i="9" s="1"/>
  <c r="AD21" i="9" s="1"/>
  <c r="E17" i="12" s="1"/>
  <c r="AB39" i="9"/>
  <c r="AD38" i="9" s="1"/>
  <c r="AD39" i="9" s="1"/>
  <c r="E20" i="12" s="1"/>
  <c r="AA33" i="9"/>
  <c r="AD32" i="9" s="1"/>
  <c r="AD33" i="9" s="1"/>
  <c r="E19" i="12" s="1"/>
  <c r="X15" i="9"/>
  <c r="AD14" i="9" s="1"/>
  <c r="AD15" i="9" s="1"/>
  <c r="Q5" i="12"/>
  <c r="Q6" i="12" s="1"/>
  <c r="R7" i="12"/>
  <c r="L19" i="1"/>
  <c r="I14" i="12"/>
  <c r="J14" i="12" s="1"/>
  <c r="H14" i="12"/>
  <c r="I9" i="12"/>
  <c r="J9" i="12" s="1"/>
  <c r="I8" i="12"/>
  <c r="J8" i="12" s="1"/>
  <c r="I10" i="12"/>
  <c r="J10" i="12" s="1"/>
  <c r="I11" i="12"/>
  <c r="J11" i="12" s="1"/>
  <c r="P4" i="12"/>
  <c r="P3" i="12"/>
  <c r="P2" i="12"/>
  <c r="P22" i="9"/>
  <c r="P40" i="9"/>
  <c r="P16" i="9"/>
  <c r="T14" i="9" s="1"/>
  <c r="T15" i="9" s="1"/>
  <c r="P34" i="9"/>
  <c r="T32" i="9" s="1"/>
  <c r="T33" i="9" s="1"/>
  <c r="E25" i="12" s="1"/>
  <c r="H13" i="12"/>
  <c r="I13" i="12"/>
  <c r="J13" i="12" s="1"/>
  <c r="I12" i="12"/>
  <c r="J12" i="12" s="1"/>
  <c r="M16" i="12"/>
  <c r="K15" i="12"/>
  <c r="L15" i="12" s="1"/>
  <c r="D16" i="2"/>
  <c r="D9" i="3"/>
  <c r="P14" i="12" l="1"/>
  <c r="N14" i="12"/>
  <c r="O14" i="12"/>
  <c r="E16" i="12"/>
  <c r="AD41" i="9"/>
  <c r="W14" i="9"/>
  <c r="W15" i="9"/>
  <c r="W13" i="9"/>
  <c r="E22" i="12"/>
  <c r="O13" i="12"/>
  <c r="P13" i="12"/>
  <c r="N13" i="12"/>
  <c r="D15" i="9"/>
  <c r="G15" i="9"/>
  <c r="F15" i="9"/>
  <c r="H15" i="9"/>
  <c r="E15" i="9"/>
  <c r="J15" i="12"/>
  <c r="I15" i="12"/>
  <c r="H15" i="12"/>
  <c r="O8" i="12"/>
  <c r="T23" i="18" s="1"/>
  <c r="P8" i="12"/>
  <c r="U23" i="18" s="1"/>
  <c r="N8" i="12"/>
  <c r="S23" i="18" s="1"/>
  <c r="R5" i="12"/>
  <c r="R6" i="12" s="1"/>
  <c r="S7" i="12"/>
  <c r="K16" i="12"/>
  <c r="L16" i="12" s="1"/>
  <c r="M17" i="12"/>
  <c r="P9" i="12"/>
  <c r="U24" i="18" s="1"/>
  <c r="O9" i="12"/>
  <c r="T24" i="18" s="1"/>
  <c r="N9" i="12"/>
  <c r="S24" i="18" s="1"/>
  <c r="Q4" i="12"/>
  <c r="Q13" i="12" s="1"/>
  <c r="Q2" i="12"/>
  <c r="Q3" i="12"/>
  <c r="L20" i="1"/>
  <c r="O12" i="12"/>
  <c r="T27" i="18" s="1"/>
  <c r="Q12" i="12"/>
  <c r="V27" i="18" s="1"/>
  <c r="N12" i="12"/>
  <c r="S27" i="18" s="1"/>
  <c r="P12" i="12"/>
  <c r="U27" i="18" s="1"/>
  <c r="N11" i="12"/>
  <c r="S26" i="18" s="1"/>
  <c r="Q11" i="12"/>
  <c r="V26" i="18" s="1"/>
  <c r="P11" i="12"/>
  <c r="U26" i="18" s="1"/>
  <c r="O11" i="12"/>
  <c r="T26" i="18" s="1"/>
  <c r="B23" i="7"/>
  <c r="C23" i="7"/>
  <c r="E23" i="7"/>
  <c r="A24" i="7"/>
  <c r="D23" i="7"/>
  <c r="W40" i="1"/>
  <c r="Y30" i="1"/>
  <c r="B17" i="9"/>
  <c r="U16" i="9"/>
  <c r="I16" i="9" s="1"/>
  <c r="K16" i="9"/>
  <c r="V16" i="9"/>
  <c r="C16" i="9"/>
  <c r="A16" i="9"/>
  <c r="M16" i="9" s="1"/>
  <c r="L16" i="9"/>
  <c r="D20" i="1"/>
  <c r="N20" i="1" s="1"/>
  <c r="P10" i="12"/>
  <c r="U25" i="18" s="1"/>
  <c r="Q10" i="12"/>
  <c r="V25" i="18" s="1"/>
  <c r="N10" i="12"/>
  <c r="S25" i="18" s="1"/>
  <c r="O10" i="12"/>
  <c r="T25" i="18" s="1"/>
  <c r="P17" i="1"/>
  <c r="C21" i="1"/>
  <c r="A22" i="1"/>
  <c r="B21" i="1"/>
  <c r="G21" i="1"/>
  <c r="H21" i="1"/>
  <c r="D21" i="1" s="1"/>
  <c r="I21" i="1"/>
  <c r="K21" i="1"/>
  <c r="T20" i="9"/>
  <c r="T21" i="9" s="1"/>
  <c r="E23" i="12" s="1"/>
  <c r="D11" i="3"/>
  <c r="D29" i="3"/>
  <c r="D28" i="3"/>
  <c r="D65" i="2"/>
  <c r="D66" i="2"/>
  <c r="V28" i="18" l="1"/>
  <c r="V5" i="16"/>
  <c r="E21" i="1"/>
  <c r="O21" i="1" s="1"/>
  <c r="L21" i="1"/>
  <c r="H16" i="9"/>
  <c r="D16" i="9"/>
  <c r="F16" i="9"/>
  <c r="E16" i="9"/>
  <c r="G16" i="9"/>
  <c r="Q9" i="12"/>
  <c r="V24" i="18" s="1"/>
  <c r="R3" i="12"/>
  <c r="R2" i="12"/>
  <c r="R4" i="12" s="1"/>
  <c r="M13" i="9"/>
  <c r="T29" i="18"/>
  <c r="T6" i="16"/>
  <c r="C22" i="1"/>
  <c r="B22" i="1"/>
  <c r="G22" i="1"/>
  <c r="H22" i="1"/>
  <c r="K22" i="1"/>
  <c r="A23" i="1"/>
  <c r="I22" i="1"/>
  <c r="F22" i="1"/>
  <c r="B18" i="9"/>
  <c r="A17" i="9"/>
  <c r="K17" i="9"/>
  <c r="C17" i="9" s="1"/>
  <c r="U17" i="9"/>
  <c r="L17" i="9"/>
  <c r="V17" i="9"/>
  <c r="I17" i="9"/>
  <c r="A25" i="7"/>
  <c r="E24" i="7"/>
  <c r="D24" i="7"/>
  <c r="C24" i="7"/>
  <c r="B24" i="7"/>
  <c r="E20" i="1"/>
  <c r="O20" i="1" s="1"/>
  <c r="K17" i="12"/>
  <c r="L17" i="12" s="1"/>
  <c r="M18" i="12"/>
  <c r="Q8" i="12"/>
  <c r="V23" i="18" s="1"/>
  <c r="N15" i="12"/>
  <c r="P15" i="12"/>
  <c r="Q15" i="12"/>
  <c r="O15" i="12"/>
  <c r="S28" i="18"/>
  <c r="S5" i="16"/>
  <c r="T28" i="18"/>
  <c r="T5" i="16"/>
  <c r="G15" i="12"/>
  <c r="G14" i="12"/>
  <c r="G11" i="12"/>
  <c r="G10" i="12"/>
  <c r="G16" i="12"/>
  <c r="G8" i="12"/>
  <c r="G13" i="12"/>
  <c r="G12" i="12"/>
  <c r="G9" i="12"/>
  <c r="M15" i="9"/>
  <c r="W16" i="9"/>
  <c r="S29" i="18"/>
  <c r="S6" i="16"/>
  <c r="Q14" i="12"/>
  <c r="N21" i="1"/>
  <c r="M21" i="1"/>
  <c r="P21" i="1"/>
  <c r="I16" i="12"/>
  <c r="J16" i="12" s="1"/>
  <c r="H16" i="12"/>
  <c r="U28" i="18"/>
  <c r="U5" i="16"/>
  <c r="M14" i="9"/>
  <c r="S5" i="12"/>
  <c r="S6" i="12" s="1"/>
  <c r="T7" i="12"/>
  <c r="T41" i="9"/>
  <c r="R1" i="12"/>
  <c r="N1" i="12"/>
  <c r="Q1" i="12"/>
  <c r="P1" i="12"/>
  <c r="O1" i="12"/>
  <c r="U6" i="16"/>
  <c r="U29" i="18"/>
  <c r="R9" i="12" l="1"/>
  <c r="W24" i="18" s="1"/>
  <c r="R12" i="12"/>
  <c r="W27" i="18" s="1"/>
  <c r="R11" i="12"/>
  <c r="W26" i="18" s="1"/>
  <c r="R14" i="12"/>
  <c r="R8" i="12"/>
  <c r="W23" i="18" s="1"/>
  <c r="R10" i="12"/>
  <c r="W25" i="18" s="1"/>
  <c r="R13" i="12"/>
  <c r="R15" i="12"/>
  <c r="G17" i="9"/>
  <c r="D17" i="9"/>
  <c r="E17" i="9"/>
  <c r="F17" i="9"/>
  <c r="H17" i="9"/>
  <c r="O16" i="12"/>
  <c r="N16" i="12"/>
  <c r="R16" i="12"/>
  <c r="Q16" i="12"/>
  <c r="P16" i="12"/>
  <c r="S1" i="12"/>
  <c r="T5" i="12"/>
  <c r="U7" i="12"/>
  <c r="T30" i="18"/>
  <c r="T7" i="16"/>
  <c r="S30" i="18"/>
  <c r="S7" i="16"/>
  <c r="W17" i="9"/>
  <c r="M17" i="9"/>
  <c r="C23" i="1"/>
  <c r="M23" i="1" s="1"/>
  <c r="B23" i="1"/>
  <c r="A24" i="1"/>
  <c r="I23" i="1"/>
  <c r="G23" i="1"/>
  <c r="H23" i="1"/>
  <c r="K23" i="1"/>
  <c r="F23" i="1"/>
  <c r="P23" i="1" s="1"/>
  <c r="L22" i="1"/>
  <c r="S3" i="12"/>
  <c r="S2" i="12"/>
  <c r="S4" i="12" s="1"/>
  <c r="G17" i="12"/>
  <c r="A26" i="7"/>
  <c r="C25" i="7"/>
  <c r="D25" i="7"/>
  <c r="E25" i="7"/>
  <c r="B25" i="7"/>
  <c r="V18" i="9"/>
  <c r="B19" i="9"/>
  <c r="L18" i="9"/>
  <c r="K18" i="9"/>
  <c r="C18" i="9" s="1"/>
  <c r="U18" i="9"/>
  <c r="I18" i="9" s="1"/>
  <c r="A18" i="9"/>
  <c r="M22" i="1"/>
  <c r="V29" i="18"/>
  <c r="V6" i="16"/>
  <c r="V7" i="16"/>
  <c r="V30" i="18"/>
  <c r="I17" i="12"/>
  <c r="J17" i="12" s="1"/>
  <c r="H17" i="12"/>
  <c r="U7" i="16"/>
  <c r="U30" i="18"/>
  <c r="M19" i="12"/>
  <c r="K18" i="12"/>
  <c r="P22" i="1"/>
  <c r="D22" i="1"/>
  <c r="N22" i="1" s="1"/>
  <c r="O17" i="12" l="1"/>
  <c r="Q17" i="12"/>
  <c r="S17" i="12"/>
  <c r="N17" i="12"/>
  <c r="P17" i="12"/>
  <c r="R17" i="12"/>
  <c r="H18" i="9"/>
  <c r="G18" i="9"/>
  <c r="E18" i="9"/>
  <c r="F18" i="9"/>
  <c r="D18" i="9"/>
  <c r="S13" i="12"/>
  <c r="S14" i="12"/>
  <c r="S9" i="12"/>
  <c r="X24" i="18" s="1"/>
  <c r="S8" i="12"/>
  <c r="X23" i="18" s="1"/>
  <c r="S12" i="12"/>
  <c r="X27" i="18" s="1"/>
  <c r="S11" i="12"/>
  <c r="X26" i="18" s="1"/>
  <c r="S10" i="12"/>
  <c r="X25" i="18" s="1"/>
  <c r="S15" i="12"/>
  <c r="S16" i="12"/>
  <c r="A19" i="9"/>
  <c r="L19" i="9"/>
  <c r="U19" i="9"/>
  <c r="B20" i="9"/>
  <c r="V19" i="9"/>
  <c r="K19" i="9"/>
  <c r="C19" i="9" s="1"/>
  <c r="I19" i="9"/>
  <c r="T6" i="12"/>
  <c r="T1" i="12"/>
  <c r="V31" i="18"/>
  <c r="V8" i="16"/>
  <c r="W8" i="16"/>
  <c r="W31" i="18"/>
  <c r="W29" i="18"/>
  <c r="W6" i="16"/>
  <c r="S31" i="18"/>
  <c r="S8" i="16"/>
  <c r="W28" i="18"/>
  <c r="W5" i="16"/>
  <c r="L18" i="12"/>
  <c r="G18" i="12"/>
  <c r="A27" i="7"/>
  <c r="C26" i="7"/>
  <c r="E26" i="7"/>
  <c r="B26" i="7"/>
  <c r="D26" i="7"/>
  <c r="H24" i="1"/>
  <c r="B24" i="1"/>
  <c r="C24" i="1"/>
  <c r="A25" i="1"/>
  <c r="G24" i="1"/>
  <c r="I24" i="1"/>
  <c r="K24" i="1"/>
  <c r="F24" i="1"/>
  <c r="W7" i="16"/>
  <c r="W30" i="18"/>
  <c r="K19" i="12"/>
  <c r="M20" i="12"/>
  <c r="W18" i="9"/>
  <c r="M18" i="9"/>
  <c r="E22" i="1"/>
  <c r="O22" i="1" s="1"/>
  <c r="D23" i="1"/>
  <c r="N23" i="1" s="1"/>
  <c r="L23" i="1"/>
  <c r="E23" i="1"/>
  <c r="O23" i="1" s="1"/>
  <c r="V7" i="12"/>
  <c r="U5" i="12"/>
  <c r="U31" i="18"/>
  <c r="U8" i="16"/>
  <c r="T8" i="16"/>
  <c r="T31" i="18"/>
  <c r="G19" i="9" l="1"/>
  <c r="E19" i="9"/>
  <c r="H19" i="9"/>
  <c r="F19" i="9"/>
  <c r="D19" i="9"/>
  <c r="L24" i="1"/>
  <c r="I18" i="12"/>
  <c r="J18" i="12" s="1"/>
  <c r="H18" i="12"/>
  <c r="T3" i="12"/>
  <c r="T2" i="12"/>
  <c r="T4" i="12" s="1"/>
  <c r="W19" i="9"/>
  <c r="M19" i="9"/>
  <c r="X29" i="18"/>
  <c r="X6" i="16"/>
  <c r="S32" i="18"/>
  <c r="S9" i="16"/>
  <c r="D24" i="1"/>
  <c r="N24" i="1" s="1"/>
  <c r="B21" i="9"/>
  <c r="U20" i="9"/>
  <c r="I20" i="9"/>
  <c r="L20" i="9"/>
  <c r="A20" i="9"/>
  <c r="V20" i="9"/>
  <c r="K20" i="9"/>
  <c r="C20" i="9" s="1"/>
  <c r="X8" i="16"/>
  <c r="X31" i="18"/>
  <c r="X5" i="16"/>
  <c r="X28" i="18"/>
  <c r="T32" i="18"/>
  <c r="T9" i="16"/>
  <c r="U6" i="12"/>
  <c r="U1" i="12"/>
  <c r="K20" i="12"/>
  <c r="M21" i="12"/>
  <c r="P24" i="1"/>
  <c r="H25" i="1"/>
  <c r="I25" i="1"/>
  <c r="A26" i="1"/>
  <c r="G25" i="1"/>
  <c r="K25" i="1"/>
  <c r="B25" i="1"/>
  <c r="C25" i="1"/>
  <c r="M25" i="1" s="1"/>
  <c r="F25" i="1"/>
  <c r="P25" i="1" s="1"/>
  <c r="B27" i="7"/>
  <c r="C27" i="7"/>
  <c r="D27" i="7"/>
  <c r="A28" i="7"/>
  <c r="E27" i="7"/>
  <c r="X7" i="16"/>
  <c r="X30" i="18"/>
  <c r="W32" i="18"/>
  <c r="W9" i="16"/>
  <c r="X9" i="16"/>
  <c r="X32" i="18"/>
  <c r="V32" i="18"/>
  <c r="V9" i="16"/>
  <c r="W7" i="12"/>
  <c r="V5" i="12"/>
  <c r="L19" i="12"/>
  <c r="G19" i="12"/>
  <c r="M24" i="1"/>
  <c r="U32" i="18"/>
  <c r="U9" i="16"/>
  <c r="G20" i="9" l="1"/>
  <c r="H20" i="9"/>
  <c r="D20" i="9"/>
  <c r="E20" i="9"/>
  <c r="F20" i="9"/>
  <c r="O18" i="12"/>
  <c r="R18" i="12"/>
  <c r="P18" i="12"/>
  <c r="T18" i="12"/>
  <c r="S18" i="12"/>
  <c r="N18" i="12"/>
  <c r="Q18" i="12"/>
  <c r="T14" i="12"/>
  <c r="T13" i="12"/>
  <c r="T8" i="12"/>
  <c r="Y23" i="18" s="1"/>
  <c r="T9" i="12"/>
  <c r="Y24" i="18" s="1"/>
  <c r="T11" i="12"/>
  <c r="Y26" i="18" s="1"/>
  <c r="T10" i="12"/>
  <c r="Y25" i="18" s="1"/>
  <c r="T12" i="12"/>
  <c r="Y27" i="18" s="1"/>
  <c r="T15" i="12"/>
  <c r="T16" i="12"/>
  <c r="T17" i="12"/>
  <c r="D28" i="7"/>
  <c r="B28" i="7"/>
  <c r="C28" i="7"/>
  <c r="E28" i="7"/>
  <c r="A29" i="7"/>
  <c r="V6" i="12"/>
  <c r="V1" i="12"/>
  <c r="G26" i="1"/>
  <c r="H26" i="1"/>
  <c r="C26" i="1"/>
  <c r="K26" i="1"/>
  <c r="B26" i="1"/>
  <c r="I26" i="1"/>
  <c r="A27" i="1"/>
  <c r="F26" i="1"/>
  <c r="P26" i="1" s="1"/>
  <c r="U3" i="12"/>
  <c r="U2" i="12"/>
  <c r="U4" i="12" s="1"/>
  <c r="E24" i="1"/>
  <c r="O24" i="1" s="1"/>
  <c r="J19" i="12"/>
  <c r="I19" i="12"/>
  <c r="H19" i="12"/>
  <c r="W5" i="12"/>
  <c r="X7" i="12"/>
  <c r="L25" i="1"/>
  <c r="K21" i="12"/>
  <c r="M22" i="12"/>
  <c r="D25" i="1"/>
  <c r="N25" i="1" s="1"/>
  <c r="L20" i="12"/>
  <c r="G20" i="12"/>
  <c r="M20" i="9"/>
  <c r="W20" i="9"/>
  <c r="B22" i="9"/>
  <c r="U21" i="9"/>
  <c r="A21" i="9"/>
  <c r="L21" i="9"/>
  <c r="I21" i="9"/>
  <c r="V21" i="9"/>
  <c r="K21" i="9"/>
  <c r="C21" i="9" s="1"/>
  <c r="F21" i="9" l="1"/>
  <c r="D21" i="9"/>
  <c r="G21" i="9"/>
  <c r="E21" i="9"/>
  <c r="H21" i="9"/>
  <c r="U14" i="12"/>
  <c r="U10" i="12"/>
  <c r="Z25" i="18" s="1"/>
  <c r="U13" i="12"/>
  <c r="U12" i="12"/>
  <c r="Z27" i="18" s="1"/>
  <c r="U11" i="12"/>
  <c r="Z26" i="18" s="1"/>
  <c r="U8" i="12"/>
  <c r="Z23" i="18" s="1"/>
  <c r="U9" i="12"/>
  <c r="Z24" i="18" s="1"/>
  <c r="U15" i="12"/>
  <c r="U16" i="12"/>
  <c r="U17" i="12"/>
  <c r="U18" i="12"/>
  <c r="L21" i="12"/>
  <c r="G21" i="12"/>
  <c r="Y32" i="18"/>
  <c r="Y9" i="16"/>
  <c r="Y5" i="16"/>
  <c r="Y28" i="18"/>
  <c r="V33" i="18"/>
  <c r="V10" i="16"/>
  <c r="T10" i="16"/>
  <c r="T33" i="18"/>
  <c r="W6" i="12"/>
  <c r="W1" i="12"/>
  <c r="L22" i="9"/>
  <c r="V22" i="9"/>
  <c r="B23" i="9"/>
  <c r="K22" i="9"/>
  <c r="C22" i="9" s="1"/>
  <c r="A22" i="9"/>
  <c r="U22" i="9"/>
  <c r="I22" i="9" s="1"/>
  <c r="I20" i="12"/>
  <c r="H20" i="12"/>
  <c r="J20" i="12"/>
  <c r="A28" i="1"/>
  <c r="C27" i="1"/>
  <c r="K27" i="1"/>
  <c r="G27" i="1"/>
  <c r="B27" i="1"/>
  <c r="H27" i="1"/>
  <c r="I27" i="1"/>
  <c r="F27" i="1"/>
  <c r="M26" i="1"/>
  <c r="V3" i="12"/>
  <c r="V2" i="12"/>
  <c r="V4" i="12" s="1"/>
  <c r="Y8" i="16"/>
  <c r="Y31" i="18"/>
  <c r="Y29" i="18"/>
  <c r="Y6" i="16"/>
  <c r="S33" i="18"/>
  <c r="S10" i="16"/>
  <c r="X33" i="18"/>
  <c r="X10" i="16"/>
  <c r="M21" i="9"/>
  <c r="W21" i="9"/>
  <c r="E25" i="1"/>
  <c r="O25" i="1" s="1"/>
  <c r="D26" i="1"/>
  <c r="N26" i="1" s="1"/>
  <c r="C29" i="7"/>
  <c r="B29" i="7"/>
  <c r="E29" i="7"/>
  <c r="D29" i="7"/>
  <c r="A30" i="7"/>
  <c r="Y7" i="16"/>
  <c r="Y30" i="18"/>
  <c r="U33" i="18"/>
  <c r="U10" i="16"/>
  <c r="M23" i="12"/>
  <c r="K22" i="12"/>
  <c r="X5" i="12"/>
  <c r="Y7" i="12"/>
  <c r="O19" i="12"/>
  <c r="Q19" i="12"/>
  <c r="U19" i="12"/>
  <c r="T19" i="12"/>
  <c r="P19" i="12"/>
  <c r="S19" i="12"/>
  <c r="N19" i="12"/>
  <c r="R19" i="12"/>
  <c r="E26" i="1"/>
  <c r="O26" i="1" s="1"/>
  <c r="L26" i="1"/>
  <c r="Y10" i="16"/>
  <c r="Y33" i="18"/>
  <c r="W33" i="18"/>
  <c r="W10" i="16"/>
  <c r="G22" i="9" l="1"/>
  <c r="H22" i="9"/>
  <c r="E22" i="9"/>
  <c r="D22" i="9"/>
  <c r="F22" i="9"/>
  <c r="V13" i="12"/>
  <c r="V9" i="12"/>
  <c r="AA24" i="18" s="1"/>
  <c r="V14" i="12"/>
  <c r="V8" i="12"/>
  <c r="AA23" i="18" s="1"/>
  <c r="V10" i="12"/>
  <c r="AA25" i="18" s="1"/>
  <c r="V12" i="12"/>
  <c r="AA27" i="18" s="1"/>
  <c r="V11" i="12"/>
  <c r="AA26" i="18" s="1"/>
  <c r="V15" i="12"/>
  <c r="V16" i="12"/>
  <c r="V17" i="12"/>
  <c r="V18" i="12"/>
  <c r="V19" i="12"/>
  <c r="S34" i="18"/>
  <c r="S11" i="16"/>
  <c r="Y34" i="18"/>
  <c r="Y11" i="16"/>
  <c r="Z7" i="12"/>
  <c r="Y5" i="12"/>
  <c r="D30" i="7"/>
  <c r="A31" i="7"/>
  <c r="C30" i="7"/>
  <c r="E30" i="7"/>
  <c r="B30" i="7"/>
  <c r="L27" i="1"/>
  <c r="H28" i="1"/>
  <c r="D28" i="1" s="1"/>
  <c r="N28" i="1" s="1"/>
  <c r="G28" i="1"/>
  <c r="B28" i="1"/>
  <c r="C28" i="1"/>
  <c r="M28" i="1" s="1"/>
  <c r="A29" i="1"/>
  <c r="K28" i="1"/>
  <c r="I28" i="1"/>
  <c r="F28" i="1"/>
  <c r="P28" i="1" s="1"/>
  <c r="V23" i="9"/>
  <c r="L23" i="9"/>
  <c r="A23" i="9"/>
  <c r="C23" i="9"/>
  <c r="U23" i="9"/>
  <c r="K23" i="9"/>
  <c r="B24" i="9"/>
  <c r="I23" i="9"/>
  <c r="Z10" i="16"/>
  <c r="Z33" i="18"/>
  <c r="Z28" i="18"/>
  <c r="Z5" i="16"/>
  <c r="U11" i="16"/>
  <c r="U34" i="18"/>
  <c r="X6" i="12"/>
  <c r="X1" i="12"/>
  <c r="P27" i="1"/>
  <c r="Q20" i="12"/>
  <c r="O20" i="12"/>
  <c r="T20" i="12"/>
  <c r="V20" i="12"/>
  <c r="N20" i="12"/>
  <c r="S20" i="12"/>
  <c r="P20" i="12"/>
  <c r="U20" i="12"/>
  <c r="R20" i="12"/>
  <c r="M22" i="9"/>
  <c r="W22" i="9"/>
  <c r="W2" i="12"/>
  <c r="W3" i="12"/>
  <c r="W4" i="12"/>
  <c r="Z9" i="16"/>
  <c r="Z32" i="18"/>
  <c r="W34" i="18"/>
  <c r="W11" i="16"/>
  <c r="Z34" i="18"/>
  <c r="Z11" i="16"/>
  <c r="L22" i="12"/>
  <c r="G22" i="12"/>
  <c r="Z8" i="16"/>
  <c r="Z31" i="18"/>
  <c r="Z6" i="16"/>
  <c r="Z29" i="18"/>
  <c r="X11" i="16"/>
  <c r="X34" i="18"/>
  <c r="V34" i="18"/>
  <c r="V11" i="16"/>
  <c r="T34" i="18"/>
  <c r="T11" i="16"/>
  <c r="K23" i="12"/>
  <c r="M24" i="12"/>
  <c r="D27" i="1"/>
  <c r="N27" i="1" s="1"/>
  <c r="M27" i="1"/>
  <c r="H21" i="12"/>
  <c r="I21" i="12"/>
  <c r="J21" i="12"/>
  <c r="Z7" i="16"/>
  <c r="Z30" i="18"/>
  <c r="M25" i="12" l="1"/>
  <c r="K24" i="12"/>
  <c r="L23" i="12"/>
  <c r="G23" i="12"/>
  <c r="H22" i="12"/>
  <c r="I22" i="12"/>
  <c r="J22" i="12" s="1"/>
  <c r="W35" i="18"/>
  <c r="W12" i="16"/>
  <c r="U35" i="18"/>
  <c r="U12" i="16"/>
  <c r="V35" i="18"/>
  <c r="V12" i="16"/>
  <c r="AA10" i="16"/>
  <c r="AA33" i="18"/>
  <c r="AA6" i="16"/>
  <c r="AA29" i="18"/>
  <c r="X35" i="18"/>
  <c r="X12" i="16"/>
  <c r="C29" i="1"/>
  <c r="M29" i="1" s="1"/>
  <c r="A30" i="1"/>
  <c r="B29" i="1"/>
  <c r="G29" i="1"/>
  <c r="I29" i="1"/>
  <c r="K29" i="1"/>
  <c r="H29" i="1"/>
  <c r="F29" i="1"/>
  <c r="P29" i="1" s="1"/>
  <c r="Y6" i="12"/>
  <c r="Y1" i="12"/>
  <c r="AA32" i="18"/>
  <c r="AA9" i="16"/>
  <c r="P21" i="12"/>
  <c r="W21" i="12"/>
  <c r="S21" i="12"/>
  <c r="N21" i="12"/>
  <c r="O21" i="12"/>
  <c r="U21" i="12"/>
  <c r="Q21" i="12"/>
  <c r="R21" i="12"/>
  <c r="T21" i="12"/>
  <c r="V21" i="12"/>
  <c r="Z12" i="16"/>
  <c r="Z35" i="18"/>
  <c r="Y35" i="18"/>
  <c r="Y12" i="16"/>
  <c r="E23" i="9"/>
  <c r="G23" i="9"/>
  <c r="F23" i="9"/>
  <c r="H23" i="9"/>
  <c r="D23" i="9"/>
  <c r="Z5" i="12"/>
  <c r="AA7" i="12"/>
  <c r="AA8" i="16"/>
  <c r="AA31" i="18"/>
  <c r="AA28" i="18"/>
  <c r="AA5" i="16"/>
  <c r="W12" i="12"/>
  <c r="AB27" i="18" s="1"/>
  <c r="W11" i="12"/>
  <c r="AB26" i="18" s="1"/>
  <c r="W10" i="12"/>
  <c r="AB25" i="18" s="1"/>
  <c r="W14" i="12"/>
  <c r="W13" i="12"/>
  <c r="W9" i="12"/>
  <c r="AB24" i="18" s="1"/>
  <c r="W8" i="12"/>
  <c r="AB23" i="18" s="1"/>
  <c r="W15" i="12"/>
  <c r="W16" i="12"/>
  <c r="W17" i="12"/>
  <c r="W18" i="12"/>
  <c r="W19" i="12"/>
  <c r="S35" i="18"/>
  <c r="S12" i="16"/>
  <c r="AA12" i="16"/>
  <c r="AA35" i="18"/>
  <c r="W20" i="12"/>
  <c r="T35" i="18"/>
  <c r="T12" i="16"/>
  <c r="X2" i="12"/>
  <c r="X3" i="12"/>
  <c r="X4" i="12"/>
  <c r="X21" i="12" s="1"/>
  <c r="B25" i="9"/>
  <c r="V24" i="9"/>
  <c r="K24" i="9"/>
  <c r="C24" i="9" s="1"/>
  <c r="U24" i="9"/>
  <c r="I24" i="9" s="1"/>
  <c r="A24" i="9"/>
  <c r="L24" i="9"/>
  <c r="M23" i="9"/>
  <c r="W23" i="9"/>
  <c r="L28" i="1"/>
  <c r="E28" i="1"/>
  <c r="O28" i="1" s="1"/>
  <c r="E27" i="1"/>
  <c r="O27" i="1" s="1"/>
  <c r="C31" i="7"/>
  <c r="E31" i="7"/>
  <c r="A32" i="7"/>
  <c r="B31" i="7"/>
  <c r="D31" i="7"/>
  <c r="AA34" i="18"/>
  <c r="AA11" i="16"/>
  <c r="AA7" i="16"/>
  <c r="AA30" i="18"/>
  <c r="H24" i="9" l="1"/>
  <c r="F24" i="9"/>
  <c r="E24" i="9"/>
  <c r="G24" i="9"/>
  <c r="D24" i="9"/>
  <c r="O22" i="12"/>
  <c r="W22" i="12"/>
  <c r="R22" i="12"/>
  <c r="Q22" i="12"/>
  <c r="T22" i="12"/>
  <c r="U22" i="12"/>
  <c r="V22" i="12"/>
  <c r="S22" i="12"/>
  <c r="X22" i="12"/>
  <c r="N22" i="12"/>
  <c r="P22" i="12"/>
  <c r="AC13" i="16"/>
  <c r="AC36" i="18"/>
  <c r="W24" i="9"/>
  <c r="M24" i="9"/>
  <c r="B26" i="9"/>
  <c r="A25" i="9"/>
  <c r="L25" i="9"/>
  <c r="V25" i="9"/>
  <c r="K25" i="9"/>
  <c r="C25" i="9" s="1"/>
  <c r="U25" i="9"/>
  <c r="I25" i="9" s="1"/>
  <c r="AB12" i="16"/>
  <c r="AB35" i="18"/>
  <c r="AB31" i="18"/>
  <c r="AB8" i="16"/>
  <c r="AB28" i="18"/>
  <c r="AB5" i="16"/>
  <c r="AA13" i="16"/>
  <c r="AA36" i="18"/>
  <c r="S13" i="16"/>
  <c r="S36" i="18"/>
  <c r="U36" i="18"/>
  <c r="U13" i="16"/>
  <c r="Y4" i="12"/>
  <c r="Y22" i="12" s="1"/>
  <c r="Y2" i="12"/>
  <c r="Y3" i="12"/>
  <c r="AB34" i="18"/>
  <c r="AB11" i="16"/>
  <c r="AB30" i="18"/>
  <c r="AB7" i="16"/>
  <c r="AB29" i="18"/>
  <c r="AB6" i="16"/>
  <c r="AA5" i="12"/>
  <c r="AB7" i="12"/>
  <c r="Y13" i="16"/>
  <c r="Y36" i="18"/>
  <c r="V36" i="18"/>
  <c r="V13" i="16"/>
  <c r="X13" i="16"/>
  <c r="X36" i="18"/>
  <c r="I23" i="12"/>
  <c r="H23" i="12"/>
  <c r="J23" i="12"/>
  <c r="AB10" i="16"/>
  <c r="AB33" i="18"/>
  <c r="Z6" i="12"/>
  <c r="Z1" i="12"/>
  <c r="W36" i="18"/>
  <c r="W13" i="16"/>
  <c r="Z36" i="18"/>
  <c r="Z13" i="16"/>
  <c r="D29" i="1"/>
  <c r="N29" i="1" s="1"/>
  <c r="L29" i="1"/>
  <c r="L24" i="12"/>
  <c r="G24" i="12"/>
  <c r="E32" i="7"/>
  <c r="A33" i="7"/>
  <c r="C32" i="7"/>
  <c r="B32" i="7"/>
  <c r="D32" i="7"/>
  <c r="X8" i="12"/>
  <c r="AC23" i="18" s="1"/>
  <c r="X10" i="12"/>
  <c r="AC25" i="18" s="1"/>
  <c r="X9" i="12"/>
  <c r="AC24" i="18" s="1"/>
  <c r="X12" i="12"/>
  <c r="AC27" i="18" s="1"/>
  <c r="X11" i="12"/>
  <c r="AC26" i="18" s="1"/>
  <c r="X14" i="12"/>
  <c r="X13" i="12"/>
  <c r="X15" i="12"/>
  <c r="X16" i="12"/>
  <c r="X17" i="12"/>
  <c r="X18" i="12"/>
  <c r="X19" i="12"/>
  <c r="X20" i="12"/>
  <c r="AB32" i="18"/>
  <c r="AB9" i="16"/>
  <c r="T13" i="16"/>
  <c r="T36" i="18"/>
  <c r="AB13" i="16"/>
  <c r="AB36" i="18"/>
  <c r="G30" i="1"/>
  <c r="I30" i="1"/>
  <c r="H30" i="1"/>
  <c r="D30" i="1" s="1"/>
  <c r="N30" i="1" s="1"/>
  <c r="B30" i="1"/>
  <c r="C30" i="1"/>
  <c r="K30" i="1"/>
  <c r="A31" i="1"/>
  <c r="F30" i="1"/>
  <c r="P30" i="1" s="1"/>
  <c r="M26" i="12"/>
  <c r="K25" i="12"/>
  <c r="AD37" i="18" l="1"/>
  <c r="AD14" i="16"/>
  <c r="G25" i="9"/>
  <c r="H25" i="9"/>
  <c r="F25" i="9"/>
  <c r="D25" i="9"/>
  <c r="E25" i="9"/>
  <c r="K26" i="12"/>
  <c r="M27" i="12"/>
  <c r="M30" i="1"/>
  <c r="AC11" i="16"/>
  <c r="AC34" i="18"/>
  <c r="AC30" i="18"/>
  <c r="AC7" i="16"/>
  <c r="AA6" i="12"/>
  <c r="AA1" i="12"/>
  <c r="W25" i="9"/>
  <c r="M25" i="9"/>
  <c r="U14" i="16"/>
  <c r="U37" i="18"/>
  <c r="Y14" i="16"/>
  <c r="Y37" i="18"/>
  <c r="AC33" i="18"/>
  <c r="AC10" i="16"/>
  <c r="AC5" i="16"/>
  <c r="AC28" i="18"/>
  <c r="Y10" i="12"/>
  <c r="AD25" i="18" s="1"/>
  <c r="Y13" i="12"/>
  <c r="Y8" i="12"/>
  <c r="AD23" i="18" s="1"/>
  <c r="Y14" i="12"/>
  <c r="Y9" i="12"/>
  <c r="AD24" i="18" s="1"/>
  <c r="Y12" i="12"/>
  <c r="AD27" i="18" s="1"/>
  <c r="Y11" i="12"/>
  <c r="AD26" i="18" s="1"/>
  <c r="Y15" i="12"/>
  <c r="Y16" i="12"/>
  <c r="Y17" i="12"/>
  <c r="Y18" i="12"/>
  <c r="Y19" i="12"/>
  <c r="Y20" i="12"/>
  <c r="Y21" i="12"/>
  <c r="V26" i="9"/>
  <c r="A26" i="9"/>
  <c r="K26" i="9"/>
  <c r="L26" i="9"/>
  <c r="U26" i="9"/>
  <c r="C26" i="9"/>
  <c r="I26" i="9"/>
  <c r="B27" i="9"/>
  <c r="S37" i="18"/>
  <c r="S14" i="16"/>
  <c r="X14" i="16"/>
  <c r="X37" i="18"/>
  <c r="AA37" i="18"/>
  <c r="AA14" i="16"/>
  <c r="AB14" i="16"/>
  <c r="AB37" i="18"/>
  <c r="AC9" i="16"/>
  <c r="AC32" i="18"/>
  <c r="AC29" i="18"/>
  <c r="AC6" i="16"/>
  <c r="I24" i="12"/>
  <c r="J24" i="12" s="1"/>
  <c r="H24" i="12"/>
  <c r="Y23" i="12"/>
  <c r="T23" i="12"/>
  <c r="X23" i="12"/>
  <c r="R23" i="12"/>
  <c r="O23" i="12"/>
  <c r="U23" i="12"/>
  <c r="W23" i="12"/>
  <c r="Q23" i="12"/>
  <c r="N23" i="12"/>
  <c r="V23" i="12"/>
  <c r="S23" i="12"/>
  <c r="P23" i="12"/>
  <c r="AC14" i="16"/>
  <c r="AC37" i="18"/>
  <c r="T14" i="16"/>
  <c r="T37" i="18"/>
  <c r="E30" i="1"/>
  <c r="O30" i="1" s="1"/>
  <c r="L30" i="1"/>
  <c r="I31" i="1"/>
  <c r="B31" i="1"/>
  <c r="C31" i="1"/>
  <c r="A32" i="1"/>
  <c r="H31" i="1"/>
  <c r="D31" i="1" s="1"/>
  <c r="G31" i="1"/>
  <c r="K31" i="1"/>
  <c r="F31" i="1"/>
  <c r="L25" i="12"/>
  <c r="G25" i="12"/>
  <c r="AC35" i="18"/>
  <c r="AC12" i="16"/>
  <c r="AC31" i="18"/>
  <c r="AC8" i="16"/>
  <c r="C33" i="7"/>
  <c r="D33" i="7"/>
  <c r="E33" i="7"/>
  <c r="A34" i="7"/>
  <c r="B33" i="7"/>
  <c r="E29" i="1"/>
  <c r="O29" i="1" s="1"/>
  <c r="Z3" i="12"/>
  <c r="Z2" i="12"/>
  <c r="Z4" i="12"/>
  <c r="AC7" i="12"/>
  <c r="AB5" i="12"/>
  <c r="Z14" i="16"/>
  <c r="Z37" i="18"/>
  <c r="V37" i="18"/>
  <c r="V14" i="16"/>
  <c r="W14" i="16"/>
  <c r="W37" i="18"/>
  <c r="X24" i="12" l="1"/>
  <c r="Y24" i="12"/>
  <c r="Z24" i="12"/>
  <c r="U24" i="12"/>
  <c r="O24" i="12"/>
  <c r="Q24" i="12"/>
  <c r="V24" i="12"/>
  <c r="W24" i="12"/>
  <c r="R24" i="12"/>
  <c r="T24" i="12"/>
  <c r="P24" i="12"/>
  <c r="N24" i="12"/>
  <c r="S24" i="12"/>
  <c r="C34" i="7"/>
  <c r="D34" i="7"/>
  <c r="A35" i="7"/>
  <c r="E34" i="7"/>
  <c r="B34" i="7"/>
  <c r="L31" i="1"/>
  <c r="E31" i="1"/>
  <c r="O31" i="1" s="1"/>
  <c r="Z15" i="16"/>
  <c r="Z38" i="18"/>
  <c r="AD15" i="16"/>
  <c r="AD38" i="18"/>
  <c r="V27" i="9"/>
  <c r="L27" i="9"/>
  <c r="U27" i="9"/>
  <c r="K27" i="9"/>
  <c r="I27" i="9"/>
  <c r="C27" i="9"/>
  <c r="A27" i="9"/>
  <c r="B28" i="9"/>
  <c r="AD13" i="16"/>
  <c r="AD36" i="18"/>
  <c r="AD32" i="18"/>
  <c r="AD9" i="16"/>
  <c r="AD28" i="18"/>
  <c r="AD5" i="16"/>
  <c r="L26" i="12"/>
  <c r="G26" i="12"/>
  <c r="Z10" i="12"/>
  <c r="AE25" i="18" s="1"/>
  <c r="Z14" i="12"/>
  <c r="Z8" i="12"/>
  <c r="AE23" i="18" s="1"/>
  <c r="Z9" i="12"/>
  <c r="AE24" i="18" s="1"/>
  <c r="Z12" i="12"/>
  <c r="AE27" i="18" s="1"/>
  <c r="Z11" i="12"/>
  <c r="AE26" i="18" s="1"/>
  <c r="Z13" i="12"/>
  <c r="Z15" i="12"/>
  <c r="Z16" i="12"/>
  <c r="Z17" i="12"/>
  <c r="Z18" i="12"/>
  <c r="Z19" i="12"/>
  <c r="Z20" i="12"/>
  <c r="Z21" i="12"/>
  <c r="Z22" i="12"/>
  <c r="AB6" i="12"/>
  <c r="AB1" i="12"/>
  <c r="J25" i="12"/>
  <c r="H25" i="12"/>
  <c r="I25" i="12"/>
  <c r="N31" i="1"/>
  <c r="W38" i="18"/>
  <c r="W15" i="16"/>
  <c r="AD35" i="18"/>
  <c r="AD12" i="16"/>
  <c r="AD8" i="16"/>
  <c r="AD31" i="18"/>
  <c r="AA3" i="12"/>
  <c r="AA2" i="12"/>
  <c r="AA4" i="12" s="1"/>
  <c r="P31" i="1"/>
  <c r="H32" i="1"/>
  <c r="G32" i="1"/>
  <c r="B32" i="1"/>
  <c r="C32" i="1"/>
  <c r="A33" i="1"/>
  <c r="K32" i="1"/>
  <c r="I32" i="1"/>
  <c r="F32" i="1"/>
  <c r="U38" i="18"/>
  <c r="U15" i="16"/>
  <c r="AA15" i="16"/>
  <c r="AA38" i="18"/>
  <c r="S15" i="16"/>
  <c r="S38" i="18"/>
  <c r="V15" i="16"/>
  <c r="V38" i="18"/>
  <c r="Z23" i="12"/>
  <c r="AC38" i="18"/>
  <c r="AC15" i="16"/>
  <c r="D26" i="9"/>
  <c r="F26" i="9"/>
  <c r="H26" i="9"/>
  <c r="G26" i="9"/>
  <c r="E26" i="9"/>
  <c r="W26" i="9"/>
  <c r="M26" i="9"/>
  <c r="AD11" i="16"/>
  <c r="AD34" i="18"/>
  <c r="AD30" i="18"/>
  <c r="AD7" i="16"/>
  <c r="AD29" i="18"/>
  <c r="AD6" i="16"/>
  <c r="AC5" i="12"/>
  <c r="AD7" i="12"/>
  <c r="M31" i="1"/>
  <c r="X15" i="16"/>
  <c r="X38" i="18"/>
  <c r="AB38" i="18"/>
  <c r="AB15" i="16"/>
  <c r="T15" i="16"/>
  <c r="T38" i="18"/>
  <c r="Y15" i="16"/>
  <c r="Y38" i="18"/>
  <c r="AD10" i="16"/>
  <c r="AD33" i="18"/>
  <c r="M28" i="12"/>
  <c r="K27" i="12"/>
  <c r="AA14" i="12" l="1"/>
  <c r="AA13" i="12"/>
  <c r="AA8" i="12"/>
  <c r="AF23" i="18" s="1"/>
  <c r="AA9" i="12"/>
  <c r="AF24" i="18" s="1"/>
  <c r="AA12" i="12"/>
  <c r="AF27" i="18" s="1"/>
  <c r="AA10" i="12"/>
  <c r="AF25" i="18" s="1"/>
  <c r="AA11" i="12"/>
  <c r="AF26" i="18" s="1"/>
  <c r="AA15" i="12"/>
  <c r="AA16" i="12"/>
  <c r="AA17" i="12"/>
  <c r="AA18" i="12"/>
  <c r="AA19" i="12"/>
  <c r="AA20" i="12"/>
  <c r="AA21" i="12"/>
  <c r="AA22" i="12"/>
  <c r="AA23" i="12"/>
  <c r="AA24" i="12"/>
  <c r="K28" i="12"/>
  <c r="M29" i="12"/>
  <c r="AE7" i="12"/>
  <c r="AD5" i="12"/>
  <c r="AC6" i="12"/>
  <c r="AC1" i="12"/>
  <c r="AE38" i="18"/>
  <c r="AE15" i="16"/>
  <c r="G33" i="1"/>
  <c r="I33" i="1"/>
  <c r="A34" i="1"/>
  <c r="H33" i="1"/>
  <c r="D33" i="1" s="1"/>
  <c r="N33" i="1" s="1"/>
  <c r="C33" i="1"/>
  <c r="M33" i="1" s="1"/>
  <c r="B33" i="1"/>
  <c r="K33" i="1"/>
  <c r="F33" i="1"/>
  <c r="P33" i="1" s="1"/>
  <c r="D32" i="1"/>
  <c r="N32" i="1" s="1"/>
  <c r="AB2" i="12"/>
  <c r="AB3" i="12"/>
  <c r="AB4" i="12"/>
  <c r="AE11" i="16"/>
  <c r="AE34" i="18"/>
  <c r="AE7" i="16"/>
  <c r="AE30" i="18"/>
  <c r="A28" i="9"/>
  <c r="V28" i="9"/>
  <c r="K28" i="9"/>
  <c r="C28" i="9"/>
  <c r="I28" i="9"/>
  <c r="L28" i="9"/>
  <c r="U28" i="9"/>
  <c r="B29" i="9"/>
  <c r="E35" i="7"/>
  <c r="D35" i="7"/>
  <c r="B35" i="7"/>
  <c r="C35" i="7"/>
  <c r="A36" i="7"/>
  <c r="Z16" i="16"/>
  <c r="Z39" i="18"/>
  <c r="P32" i="1"/>
  <c r="AE37" i="18"/>
  <c r="AE14" i="16"/>
  <c r="AE33" i="18"/>
  <c r="AE10" i="16"/>
  <c r="AE28" i="18"/>
  <c r="AE5" i="16"/>
  <c r="H26" i="12"/>
  <c r="I26" i="12"/>
  <c r="J26" i="12" s="1"/>
  <c r="M27" i="9"/>
  <c r="W27" i="9"/>
  <c r="U39" i="18"/>
  <c r="U16" i="16"/>
  <c r="AB16" i="16"/>
  <c r="AB39" i="18"/>
  <c r="AE16" i="16"/>
  <c r="AE39" i="18"/>
  <c r="M32" i="1"/>
  <c r="L27" i="12"/>
  <c r="G27" i="12"/>
  <c r="J27" i="12" s="1"/>
  <c r="L32" i="1"/>
  <c r="E32" i="1"/>
  <c r="O32" i="1" s="1"/>
  <c r="Q25" i="12"/>
  <c r="V25" i="12"/>
  <c r="Y25" i="12"/>
  <c r="O25" i="12"/>
  <c r="AA25" i="12"/>
  <c r="R25" i="12"/>
  <c r="Z25" i="12"/>
  <c r="W25" i="12"/>
  <c r="U25" i="12"/>
  <c r="S25" i="12"/>
  <c r="X25" i="12"/>
  <c r="AB25" i="12"/>
  <c r="P25" i="12"/>
  <c r="N25" i="12"/>
  <c r="T25" i="12"/>
  <c r="AE13" i="16"/>
  <c r="AE36" i="18"/>
  <c r="AE9" i="16"/>
  <c r="AE32" i="18"/>
  <c r="AE6" i="16"/>
  <c r="AE29" i="18"/>
  <c r="E27" i="9"/>
  <c r="G27" i="9"/>
  <c r="F27" i="9"/>
  <c r="D27" i="9"/>
  <c r="H27" i="9"/>
  <c r="Y39" i="18"/>
  <c r="Y16" i="16"/>
  <c r="AA39" i="18"/>
  <c r="AA16" i="16"/>
  <c r="AD39" i="18"/>
  <c r="AD16" i="16"/>
  <c r="AE35" i="18"/>
  <c r="AE12" i="16"/>
  <c r="AE8" i="16"/>
  <c r="AE31" i="18"/>
  <c r="X39" i="18"/>
  <c r="X16" i="16"/>
  <c r="S16" i="16"/>
  <c r="S39" i="18"/>
  <c r="W39" i="18"/>
  <c r="W16" i="16"/>
  <c r="V16" i="16"/>
  <c r="V39" i="18"/>
  <c r="T16" i="16"/>
  <c r="T39" i="18"/>
  <c r="AC16" i="16"/>
  <c r="AC39" i="18"/>
  <c r="R26" i="12" l="1"/>
  <c r="O26" i="12"/>
  <c r="U26" i="12"/>
  <c r="V26" i="12"/>
  <c r="P26" i="12"/>
  <c r="AA26" i="12"/>
  <c r="X26" i="12"/>
  <c r="AB26" i="12"/>
  <c r="Z26" i="12"/>
  <c r="Y26" i="12"/>
  <c r="N26" i="12"/>
  <c r="T26" i="12"/>
  <c r="W26" i="12"/>
  <c r="S26" i="12"/>
  <c r="Q26" i="12"/>
  <c r="X40" i="18"/>
  <c r="X17" i="16"/>
  <c r="Z40" i="18"/>
  <c r="Z17" i="16"/>
  <c r="AF17" i="16"/>
  <c r="AF40" i="18"/>
  <c r="V40" i="18"/>
  <c r="V17" i="16"/>
  <c r="I27" i="12"/>
  <c r="H27" i="12"/>
  <c r="A35" i="1"/>
  <c r="B34" i="1"/>
  <c r="C34" i="1"/>
  <c r="M34" i="1" s="1"/>
  <c r="G34" i="1"/>
  <c r="K34" i="1"/>
  <c r="H34" i="1"/>
  <c r="I34" i="1"/>
  <c r="F34" i="1"/>
  <c r="AE5" i="12"/>
  <c r="AF7" i="12"/>
  <c r="AF15" i="16"/>
  <c r="AF38" i="18"/>
  <c r="AF34" i="18"/>
  <c r="AF11" i="16"/>
  <c r="AF7" i="16"/>
  <c r="AF30" i="18"/>
  <c r="AG17" i="16"/>
  <c r="AG40" i="18"/>
  <c r="AC17" i="16"/>
  <c r="AC40" i="18"/>
  <c r="T17" i="16"/>
  <c r="T40" i="18"/>
  <c r="E33" i="1"/>
  <c r="O33" i="1" s="1"/>
  <c r="L33" i="1"/>
  <c r="K29" i="12"/>
  <c r="M30" i="12"/>
  <c r="AF14" i="16"/>
  <c r="AF37" i="18"/>
  <c r="AF10" i="16"/>
  <c r="AF33" i="18"/>
  <c r="Y40" i="18"/>
  <c r="Y17" i="16"/>
  <c r="U17" i="16"/>
  <c r="U40" i="18"/>
  <c r="AB17" i="16"/>
  <c r="AB40" i="18"/>
  <c r="AD40" i="18"/>
  <c r="AD17" i="16"/>
  <c r="B36" i="7"/>
  <c r="C36" i="7"/>
  <c r="A37" i="7"/>
  <c r="E36" i="7"/>
  <c r="D36" i="7"/>
  <c r="W28" i="9"/>
  <c r="M28" i="9"/>
  <c r="AC3" i="12"/>
  <c r="AC2" i="12"/>
  <c r="AC4" i="12" s="1"/>
  <c r="L28" i="12"/>
  <c r="G28" i="12"/>
  <c r="J28" i="12" s="1"/>
  <c r="AF36" i="18"/>
  <c r="AF13" i="16"/>
  <c r="AF9" i="16"/>
  <c r="AF32" i="18"/>
  <c r="AF28" i="18"/>
  <c r="AF5" i="16"/>
  <c r="S40" i="18"/>
  <c r="S17" i="16"/>
  <c r="AE40" i="18"/>
  <c r="AE17" i="16"/>
  <c r="W17" i="16"/>
  <c r="W40" i="18"/>
  <c r="AA40" i="18"/>
  <c r="AA17" i="16"/>
  <c r="N27" i="12"/>
  <c r="AB27" i="12"/>
  <c r="V27" i="12"/>
  <c r="U27" i="12"/>
  <c r="AA27" i="12"/>
  <c r="S27" i="12"/>
  <c r="X27" i="12"/>
  <c r="P27" i="12"/>
  <c r="O27" i="12"/>
  <c r="R27" i="12"/>
  <c r="Y27" i="12"/>
  <c r="T27" i="12"/>
  <c r="W27" i="12"/>
  <c r="Q27" i="12"/>
  <c r="Z27" i="12"/>
  <c r="B30" i="9"/>
  <c r="A29" i="9"/>
  <c r="L29" i="9"/>
  <c r="U29" i="9"/>
  <c r="I29" i="9" s="1"/>
  <c r="K29" i="9"/>
  <c r="C29" i="9" s="1"/>
  <c r="V29" i="9"/>
  <c r="G28" i="9"/>
  <c r="H28" i="9"/>
  <c r="D28" i="9"/>
  <c r="E28" i="9"/>
  <c r="F28" i="9"/>
  <c r="AB10" i="12"/>
  <c r="AG25" i="18" s="1"/>
  <c r="AB14" i="12"/>
  <c r="AB8" i="12"/>
  <c r="AG23" i="18" s="1"/>
  <c r="AB13" i="12"/>
  <c r="AB12" i="12"/>
  <c r="AG27" i="18" s="1"/>
  <c r="AB11" i="12"/>
  <c r="AG26" i="18" s="1"/>
  <c r="AB9" i="12"/>
  <c r="AG24" i="18" s="1"/>
  <c r="AB15" i="12"/>
  <c r="AB16" i="12"/>
  <c r="AB17" i="12"/>
  <c r="AB18" i="12"/>
  <c r="AB19" i="12"/>
  <c r="AB20" i="12"/>
  <c r="AB21" i="12"/>
  <c r="AB22" i="12"/>
  <c r="AB23" i="12"/>
  <c r="AB24" i="12"/>
  <c r="AD6" i="12"/>
  <c r="AD1" i="12"/>
  <c r="AF16" i="16"/>
  <c r="AF39" i="18"/>
  <c r="AF12" i="16"/>
  <c r="AF35" i="18"/>
  <c r="AF8" i="16"/>
  <c r="AF31" i="18"/>
  <c r="AF6" i="16"/>
  <c r="AF29" i="18"/>
  <c r="AC14" i="12" l="1"/>
  <c r="AC13" i="12"/>
  <c r="AC12" i="12"/>
  <c r="AH27" i="18" s="1"/>
  <c r="AC8" i="12"/>
  <c r="AH23" i="18" s="1"/>
  <c r="AC9" i="12"/>
  <c r="AH24" i="18" s="1"/>
  <c r="AC11" i="12"/>
  <c r="AH26" i="18" s="1"/>
  <c r="AC10" i="12"/>
  <c r="AH25" i="18" s="1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G29" i="9"/>
  <c r="H29" i="9"/>
  <c r="E29" i="9"/>
  <c r="D29" i="9"/>
  <c r="F29" i="9"/>
  <c r="AG34" i="18"/>
  <c r="AG11" i="16"/>
  <c r="AG14" i="16"/>
  <c r="AG37" i="18"/>
  <c r="W29" i="9"/>
  <c r="M29" i="9"/>
  <c r="AE19" i="16"/>
  <c r="AE42" i="18"/>
  <c r="AB19" i="16"/>
  <c r="AB42" i="18"/>
  <c r="W19" i="16"/>
  <c r="W42" i="18"/>
  <c r="AF19" i="16"/>
  <c r="AF42" i="18"/>
  <c r="S19" i="16"/>
  <c r="S42" i="18"/>
  <c r="I28" i="12"/>
  <c r="H28" i="12"/>
  <c r="A38" i="7"/>
  <c r="E37" i="7"/>
  <c r="C37" i="7"/>
  <c r="B37" i="7"/>
  <c r="D37" i="7"/>
  <c r="L29" i="12"/>
  <c r="G29" i="12"/>
  <c r="J29" i="12" s="1"/>
  <c r="AE6" i="12"/>
  <c r="AE1" i="12"/>
  <c r="A36" i="1"/>
  <c r="I35" i="1"/>
  <c r="K35" i="1"/>
  <c r="C35" i="1"/>
  <c r="M35" i="1" s="1"/>
  <c r="G35" i="1"/>
  <c r="B35" i="1"/>
  <c r="H35" i="1"/>
  <c r="F35" i="1"/>
  <c r="P35" i="1" s="1"/>
  <c r="V41" i="18"/>
  <c r="V18" i="16"/>
  <c r="AE18" i="16"/>
  <c r="AE41" i="18"/>
  <c r="AG41" i="18"/>
  <c r="AG18" i="16"/>
  <c r="AG10" i="16"/>
  <c r="AG33" i="18"/>
  <c r="AD3" i="12"/>
  <c r="AD4" i="12"/>
  <c r="AD2" i="12"/>
  <c r="AG13" i="16"/>
  <c r="AG36" i="18"/>
  <c r="AG32" i="18"/>
  <c r="AG9" i="16"/>
  <c r="AG6" i="16"/>
  <c r="AG29" i="18"/>
  <c r="AC42" i="18"/>
  <c r="AC19" i="16"/>
  <c r="Z19" i="16"/>
  <c r="Z42" i="18"/>
  <c r="P34" i="1"/>
  <c r="AA41" i="18"/>
  <c r="AA18" i="16"/>
  <c r="AG39" i="18"/>
  <c r="AG16" i="16"/>
  <c r="AG35" i="18"/>
  <c r="AG12" i="16"/>
  <c r="AG31" i="18"/>
  <c r="AG8" i="16"/>
  <c r="Y42" i="18"/>
  <c r="Y19" i="16"/>
  <c r="AA42" i="18"/>
  <c r="AA19" i="16"/>
  <c r="X18" i="16"/>
  <c r="X41" i="18"/>
  <c r="AB41" i="18"/>
  <c r="AB18" i="16"/>
  <c r="Y41" i="18"/>
  <c r="Y18" i="16"/>
  <c r="AC41" i="18"/>
  <c r="AC18" i="16"/>
  <c r="U41" i="18"/>
  <c r="U18" i="16"/>
  <c r="Z41" i="18"/>
  <c r="Z18" i="16"/>
  <c r="AG15" i="16"/>
  <c r="AG38" i="18"/>
  <c r="AG30" i="18"/>
  <c r="AG7" i="16"/>
  <c r="AG5" i="16"/>
  <c r="AG28" i="18"/>
  <c r="A30" i="9"/>
  <c r="B31" i="9"/>
  <c r="U30" i="9"/>
  <c r="I30" i="9" s="1"/>
  <c r="K30" i="9"/>
  <c r="C30" i="9" s="1"/>
  <c r="V30" i="9"/>
  <c r="L30" i="9"/>
  <c r="V19" i="16"/>
  <c r="V42" i="18"/>
  <c r="AD42" i="18"/>
  <c r="AD19" i="16"/>
  <c r="T19" i="16"/>
  <c r="T42" i="18"/>
  <c r="U19" i="16"/>
  <c r="U42" i="18"/>
  <c r="X19" i="16"/>
  <c r="X42" i="18"/>
  <c r="AG19" i="16"/>
  <c r="AG42" i="18"/>
  <c r="AD28" i="12"/>
  <c r="S28" i="12"/>
  <c r="X28" i="12"/>
  <c r="N28" i="12"/>
  <c r="AC28" i="12"/>
  <c r="P28" i="12"/>
  <c r="Z28" i="12"/>
  <c r="V28" i="12"/>
  <c r="U28" i="12"/>
  <c r="AB28" i="12"/>
  <c r="R28" i="12"/>
  <c r="W28" i="12"/>
  <c r="O28" i="12"/>
  <c r="T28" i="12"/>
  <c r="Q28" i="12"/>
  <c r="AA28" i="12"/>
  <c r="Y28" i="12"/>
  <c r="K30" i="12"/>
  <c r="M31" i="12"/>
  <c r="AF5" i="12"/>
  <c r="AG7" i="12"/>
  <c r="D34" i="1"/>
  <c r="N34" i="1" s="1"/>
  <c r="L34" i="1"/>
  <c r="S41" i="18"/>
  <c r="S18" i="16"/>
  <c r="AD41" i="18"/>
  <c r="AD18" i="16"/>
  <c r="AF41" i="18"/>
  <c r="AF18" i="16"/>
  <c r="T18" i="16"/>
  <c r="T41" i="18"/>
  <c r="W18" i="16"/>
  <c r="W41" i="18"/>
  <c r="D30" i="9" l="1"/>
  <c r="F30" i="9"/>
  <c r="E30" i="9"/>
  <c r="H30" i="9"/>
  <c r="G30" i="9"/>
  <c r="AH7" i="12"/>
  <c r="AG5" i="12"/>
  <c r="E34" i="1"/>
  <c r="O34" i="1" s="1"/>
  <c r="AF6" i="12"/>
  <c r="AF1" i="12"/>
  <c r="AF43" i="18"/>
  <c r="AF20" i="16"/>
  <c r="AB20" i="16"/>
  <c r="AB43" i="18"/>
  <c r="AA20" i="16"/>
  <c r="AA43" i="18"/>
  <c r="X43" i="18"/>
  <c r="X20" i="16"/>
  <c r="A31" i="9"/>
  <c r="B32" i="9"/>
  <c r="U31" i="9"/>
  <c r="I31" i="9" s="1"/>
  <c r="V31" i="9"/>
  <c r="K31" i="9"/>
  <c r="C31" i="9" s="1"/>
  <c r="L31" i="9"/>
  <c r="A39" i="7"/>
  <c r="B38" i="7"/>
  <c r="E38" i="7"/>
  <c r="C38" i="7"/>
  <c r="D38" i="7"/>
  <c r="AH19" i="16"/>
  <c r="AH42" i="18"/>
  <c r="AH15" i="16"/>
  <c r="AH38" i="18"/>
  <c r="AH11" i="16"/>
  <c r="AH34" i="18"/>
  <c r="AH30" i="18"/>
  <c r="AH7" i="16"/>
  <c r="M32" i="12"/>
  <c r="K31" i="12"/>
  <c r="V43" i="18"/>
  <c r="V20" i="16"/>
  <c r="Y43" i="18"/>
  <c r="Y20" i="16"/>
  <c r="W43" i="18"/>
  <c r="W20" i="16"/>
  <c r="AE43" i="18"/>
  <c r="AE20" i="16"/>
  <c r="AH43" i="18"/>
  <c r="AH20" i="16"/>
  <c r="AI20" i="16"/>
  <c r="AI43" i="18"/>
  <c r="W30" i="9"/>
  <c r="M30" i="9"/>
  <c r="D35" i="1"/>
  <c r="N35" i="1" s="1"/>
  <c r="AE3" i="12"/>
  <c r="AE2" i="12"/>
  <c r="AE4" i="12" s="1"/>
  <c r="AH41" i="18"/>
  <c r="AH18" i="16"/>
  <c r="AH37" i="18"/>
  <c r="AH14" i="16"/>
  <c r="AH33" i="18"/>
  <c r="AH10" i="16"/>
  <c r="AG43" i="18"/>
  <c r="AG20" i="16"/>
  <c r="S43" i="18"/>
  <c r="S20" i="16"/>
  <c r="AD9" i="12"/>
  <c r="AI24" i="18" s="1"/>
  <c r="AD11" i="12"/>
  <c r="AI26" i="18" s="1"/>
  <c r="AD10" i="12"/>
  <c r="AI25" i="18" s="1"/>
  <c r="AD8" i="12"/>
  <c r="AI23" i="18" s="1"/>
  <c r="AD13" i="12"/>
  <c r="AD14" i="12"/>
  <c r="AD12" i="12"/>
  <c r="AI27" i="18" s="1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L35" i="1"/>
  <c r="E35" i="1"/>
  <c r="O35" i="1" s="1"/>
  <c r="V29" i="12"/>
  <c r="AC29" i="12"/>
  <c r="AD29" i="12"/>
  <c r="Z29" i="12"/>
  <c r="Q29" i="12"/>
  <c r="O29" i="12"/>
  <c r="N29" i="12"/>
  <c r="P29" i="12"/>
  <c r="T29" i="12"/>
  <c r="AA29" i="12"/>
  <c r="AB29" i="12"/>
  <c r="U29" i="12"/>
  <c r="R29" i="12"/>
  <c r="Y29" i="12"/>
  <c r="X29" i="12"/>
  <c r="S29" i="12"/>
  <c r="W29" i="12"/>
  <c r="AH17" i="16"/>
  <c r="AH40" i="18"/>
  <c r="AH13" i="16"/>
  <c r="AH36" i="18"/>
  <c r="AH32" i="18"/>
  <c r="AH9" i="16"/>
  <c r="AH5" i="16"/>
  <c r="AH28" i="18"/>
  <c r="L30" i="12"/>
  <c r="G30" i="12"/>
  <c r="J30" i="12" s="1"/>
  <c r="AD43" i="18"/>
  <c r="AD20" i="16"/>
  <c r="T43" i="18"/>
  <c r="T20" i="16"/>
  <c r="Z20" i="16"/>
  <c r="Z43" i="18"/>
  <c r="U20" i="16"/>
  <c r="U43" i="18"/>
  <c r="AC20" i="16"/>
  <c r="AC43" i="18"/>
  <c r="A37" i="1"/>
  <c r="K36" i="1"/>
  <c r="I36" i="1"/>
  <c r="C36" i="1"/>
  <c r="G36" i="1"/>
  <c r="B36" i="1"/>
  <c r="H36" i="1"/>
  <c r="D36" i="1" s="1"/>
  <c r="N36" i="1" s="1"/>
  <c r="F36" i="1"/>
  <c r="I29" i="12"/>
  <c r="H29" i="12"/>
  <c r="AH16" i="16"/>
  <c r="AH39" i="18"/>
  <c r="AH35" i="18"/>
  <c r="AH12" i="16"/>
  <c r="AH31" i="18"/>
  <c r="AH8" i="16"/>
  <c r="AH6" i="16"/>
  <c r="AH29" i="18"/>
  <c r="AE12" i="12" l="1"/>
  <c r="AJ27" i="18" s="1"/>
  <c r="AE10" i="12"/>
  <c r="AJ25" i="18" s="1"/>
  <c r="AE14" i="12"/>
  <c r="AE13" i="12"/>
  <c r="AE8" i="12"/>
  <c r="AJ23" i="18" s="1"/>
  <c r="AE9" i="12"/>
  <c r="AJ24" i="18" s="1"/>
  <c r="AE11" i="12"/>
  <c r="AJ26" i="18" s="1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D31" i="9"/>
  <c r="F31" i="9"/>
  <c r="H31" i="9"/>
  <c r="E31" i="9"/>
  <c r="G31" i="9"/>
  <c r="H37" i="1"/>
  <c r="B37" i="1"/>
  <c r="C37" i="1"/>
  <c r="M37" i="1" s="1"/>
  <c r="K37" i="1"/>
  <c r="I37" i="1"/>
  <c r="G37" i="1"/>
  <c r="A38" i="1"/>
  <c r="F37" i="1"/>
  <c r="P37" i="1" s="1"/>
  <c r="P36" i="1"/>
  <c r="M36" i="1"/>
  <c r="Y21" i="16"/>
  <c r="Y44" i="18"/>
  <c r="T21" i="16"/>
  <c r="T44" i="18"/>
  <c r="V44" i="18"/>
  <c r="V21" i="16"/>
  <c r="AI18" i="16"/>
  <c r="AI41" i="18"/>
  <c r="AI37" i="18"/>
  <c r="AI14" i="16"/>
  <c r="AI33" i="18"/>
  <c r="AI10" i="16"/>
  <c r="M33" i="12"/>
  <c r="K32" i="12"/>
  <c r="AB44" i="18"/>
  <c r="AB21" i="16"/>
  <c r="W21" i="16"/>
  <c r="W44" i="18"/>
  <c r="AF44" i="18"/>
  <c r="AF21" i="16"/>
  <c r="AE21" i="16"/>
  <c r="AE44" i="18"/>
  <c r="AI44" i="18"/>
  <c r="AI21" i="16"/>
  <c r="AH21" i="16"/>
  <c r="AH44" i="18"/>
  <c r="AI17" i="16"/>
  <c r="AI40" i="18"/>
  <c r="AI13" i="16"/>
  <c r="AI36" i="18"/>
  <c r="AI32" i="18"/>
  <c r="AI9" i="16"/>
  <c r="AI29" i="18"/>
  <c r="AI6" i="16"/>
  <c r="A40" i="7"/>
  <c r="C39" i="7"/>
  <c r="E39" i="7"/>
  <c r="D39" i="7"/>
  <c r="B39" i="7"/>
  <c r="AG6" i="12"/>
  <c r="AG1" i="12"/>
  <c r="AG4" i="12" s="1"/>
  <c r="W30" i="12"/>
  <c r="AC30" i="12"/>
  <c r="Q30" i="12"/>
  <c r="AG30" i="12"/>
  <c r="S30" i="12"/>
  <c r="R30" i="12"/>
  <c r="AA30" i="12"/>
  <c r="X30" i="12"/>
  <c r="AD30" i="12"/>
  <c r="Y30" i="12"/>
  <c r="AE30" i="12"/>
  <c r="AB30" i="12"/>
  <c r="O30" i="12"/>
  <c r="P30" i="12"/>
  <c r="Z30" i="12"/>
  <c r="T30" i="12"/>
  <c r="U30" i="12"/>
  <c r="V30" i="12"/>
  <c r="N30" i="12"/>
  <c r="AC21" i="16"/>
  <c r="AC44" i="18"/>
  <c r="Z21" i="16"/>
  <c r="Z44" i="18"/>
  <c r="U44" i="18"/>
  <c r="U21" i="16"/>
  <c r="S21" i="16"/>
  <c r="S44" i="18"/>
  <c r="AI39" i="18"/>
  <c r="AI16" i="16"/>
  <c r="AI35" i="18"/>
  <c r="AI12" i="16"/>
  <c r="AI31" i="18"/>
  <c r="AI8" i="16"/>
  <c r="AI5" i="16"/>
  <c r="AI28" i="18"/>
  <c r="V32" i="9"/>
  <c r="B33" i="9"/>
  <c r="U32" i="9"/>
  <c r="I32" i="9" s="1"/>
  <c r="A32" i="9"/>
  <c r="K32" i="9"/>
  <c r="C32" i="9" s="1"/>
  <c r="L32" i="9"/>
  <c r="AI7" i="12"/>
  <c r="AH5" i="12"/>
  <c r="L36" i="1"/>
  <c r="E36" i="1"/>
  <c r="O36" i="1" s="1"/>
  <c r="H30" i="12"/>
  <c r="I30" i="12"/>
  <c r="X44" i="18"/>
  <c r="X21" i="16"/>
  <c r="AD21" i="16"/>
  <c r="AD44" i="18"/>
  <c r="AG21" i="16"/>
  <c r="AG44" i="18"/>
  <c r="AA21" i="16"/>
  <c r="AA44" i="18"/>
  <c r="AI19" i="16"/>
  <c r="AI42" i="18"/>
  <c r="AI38" i="18"/>
  <c r="AI15" i="16"/>
  <c r="AI34" i="18"/>
  <c r="AI11" i="16"/>
  <c r="AI30" i="18"/>
  <c r="AI7" i="16"/>
  <c r="L31" i="12"/>
  <c r="G31" i="12"/>
  <c r="J31" i="12" s="1"/>
  <c r="W31" i="9"/>
  <c r="M31" i="9"/>
  <c r="AF2" i="12"/>
  <c r="AF4" i="12" s="1"/>
  <c r="AF3" i="12"/>
  <c r="E32" i="9" l="1"/>
  <c r="G32" i="9"/>
  <c r="D32" i="9"/>
  <c r="H32" i="9"/>
  <c r="F32" i="9"/>
  <c r="AF8" i="12"/>
  <c r="AK23" i="18" s="1"/>
  <c r="AF11" i="12"/>
  <c r="AK26" i="18" s="1"/>
  <c r="AF13" i="12"/>
  <c r="AF12" i="12"/>
  <c r="AK27" i="18" s="1"/>
  <c r="AF14" i="12"/>
  <c r="AF9" i="12"/>
  <c r="AK24" i="18" s="1"/>
  <c r="AF10" i="12"/>
  <c r="AK25" i="18" s="1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J7" i="12"/>
  <c r="AI5" i="12"/>
  <c r="S22" i="16"/>
  <c r="S45" i="18"/>
  <c r="Y45" i="18"/>
  <c r="Y22" i="16"/>
  <c r="T45" i="18"/>
  <c r="T22" i="16"/>
  <c r="AD45" i="18"/>
  <c r="AD22" i="16"/>
  <c r="AF22" i="16"/>
  <c r="AF45" i="18"/>
  <c r="AB45" i="18"/>
  <c r="AB22" i="16"/>
  <c r="A41" i="7"/>
  <c r="E40" i="7"/>
  <c r="D40" i="7"/>
  <c r="B40" i="7"/>
  <c r="C40" i="7"/>
  <c r="D37" i="1"/>
  <c r="N37" i="1" s="1"/>
  <c r="AJ42" i="18"/>
  <c r="AJ19" i="16"/>
  <c r="AJ38" i="18"/>
  <c r="AJ15" i="16"/>
  <c r="AJ11" i="16"/>
  <c r="AJ34" i="18"/>
  <c r="AJ7" i="16"/>
  <c r="AJ30" i="18"/>
  <c r="AJ5" i="16"/>
  <c r="AJ28" i="18"/>
  <c r="AA31" i="12"/>
  <c r="R31" i="12"/>
  <c r="T31" i="12"/>
  <c r="AD31" i="12"/>
  <c r="AC31" i="12"/>
  <c r="V31" i="12"/>
  <c r="AF31" i="12"/>
  <c r="U31" i="12"/>
  <c r="N31" i="12"/>
  <c r="O31" i="12"/>
  <c r="X31" i="12"/>
  <c r="Q31" i="12"/>
  <c r="AG31" i="12"/>
  <c r="Z31" i="12"/>
  <c r="S31" i="12"/>
  <c r="P31" i="12"/>
  <c r="AB31" i="12"/>
  <c r="AE31" i="12"/>
  <c r="Y31" i="12"/>
  <c r="W31" i="12"/>
  <c r="AA45" i="18"/>
  <c r="AA22" i="16"/>
  <c r="AE45" i="18"/>
  <c r="AE22" i="16"/>
  <c r="AG45" i="18"/>
  <c r="AG22" i="16"/>
  <c r="AI45" i="18"/>
  <c r="AI22" i="16"/>
  <c r="L32" i="12"/>
  <c r="G32" i="12"/>
  <c r="J32" i="12" s="1"/>
  <c r="AJ18" i="16"/>
  <c r="AJ41" i="18"/>
  <c r="AJ14" i="16"/>
  <c r="AJ37" i="18"/>
  <c r="AJ10" i="16"/>
  <c r="AJ33" i="18"/>
  <c r="AJ29" i="18"/>
  <c r="AJ6" i="16"/>
  <c r="I31" i="12"/>
  <c r="H31" i="12"/>
  <c r="K33" i="9"/>
  <c r="U33" i="9"/>
  <c r="I33" i="9" s="1"/>
  <c r="L33" i="9"/>
  <c r="V33" i="9"/>
  <c r="A33" i="9"/>
  <c r="C33" i="9"/>
  <c r="B34" i="9"/>
  <c r="W22" i="16"/>
  <c r="W45" i="18"/>
  <c r="AL45" i="18"/>
  <c r="AL22" i="16"/>
  <c r="AG8" i="12"/>
  <c r="AL23" i="18" s="1"/>
  <c r="AG9" i="12"/>
  <c r="AL24" i="18" s="1"/>
  <c r="AG11" i="12"/>
  <c r="AL26" i="18" s="1"/>
  <c r="AG12" i="12"/>
  <c r="AL27" i="18" s="1"/>
  <c r="AG10" i="12"/>
  <c r="AL25" i="18" s="1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K33" i="12"/>
  <c r="M34" i="12"/>
  <c r="G38" i="1"/>
  <c r="B38" i="1"/>
  <c r="I38" i="1"/>
  <c r="A39" i="1"/>
  <c r="C38" i="1"/>
  <c r="M38" i="1" s="1"/>
  <c r="H38" i="1"/>
  <c r="D38" i="1" s="1"/>
  <c r="N38" i="1" s="1"/>
  <c r="K38" i="1"/>
  <c r="F38" i="1"/>
  <c r="P38" i="1" s="1"/>
  <c r="AJ44" i="18"/>
  <c r="AJ21" i="16"/>
  <c r="AJ17" i="16"/>
  <c r="AJ40" i="18"/>
  <c r="AJ13" i="16"/>
  <c r="AJ36" i="18"/>
  <c r="AJ9" i="16"/>
  <c r="AJ32" i="18"/>
  <c r="AH6" i="12"/>
  <c r="AH1" i="12"/>
  <c r="AH4" i="12" s="1"/>
  <c r="M32" i="9"/>
  <c r="W32" i="9"/>
  <c r="Z22" i="16"/>
  <c r="Z45" i="18"/>
  <c r="U45" i="18"/>
  <c r="U22" i="16"/>
  <c r="AJ22" i="16"/>
  <c r="AJ45" i="18"/>
  <c r="AC22" i="16"/>
  <c r="AC45" i="18"/>
  <c r="X22" i="16"/>
  <c r="X45" i="18"/>
  <c r="V45" i="18"/>
  <c r="V22" i="16"/>
  <c r="AH45" i="18"/>
  <c r="AH22" i="16"/>
  <c r="AG3" i="12"/>
  <c r="AG2" i="12"/>
  <c r="L37" i="1"/>
  <c r="E37" i="1"/>
  <c r="O37" i="1" s="1"/>
  <c r="AJ43" i="18"/>
  <c r="AJ20" i="16"/>
  <c r="AJ39" i="18"/>
  <c r="AJ16" i="16"/>
  <c r="AJ35" i="18"/>
  <c r="AJ12" i="16"/>
  <c r="AJ31" i="18"/>
  <c r="AJ8" i="16"/>
  <c r="AH10" i="12" l="1"/>
  <c r="AH8" i="12"/>
  <c r="AH11" i="12"/>
  <c r="AH14" i="12"/>
  <c r="AH13" i="12"/>
  <c r="AH9" i="12"/>
  <c r="AH12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" i="12"/>
  <c r="AH2" i="12"/>
  <c r="AL43" i="18"/>
  <c r="AL20" i="16"/>
  <c r="AL39" i="18"/>
  <c r="AL16" i="16"/>
  <c r="AL35" i="18"/>
  <c r="AL12" i="16"/>
  <c r="AL31" i="18"/>
  <c r="AL8" i="16"/>
  <c r="M33" i="9"/>
  <c r="W33" i="9"/>
  <c r="I32" i="12"/>
  <c r="H32" i="12"/>
  <c r="AB23" i="16"/>
  <c r="AB46" i="18"/>
  <c r="AD23" i="16"/>
  <c r="AD46" i="18"/>
  <c r="AJ46" i="18"/>
  <c r="AJ23" i="16"/>
  <c r="X23" i="16"/>
  <c r="X46" i="18"/>
  <c r="AC46" i="18"/>
  <c r="AC23" i="16"/>
  <c r="S23" i="16"/>
  <c r="S46" i="18"/>
  <c r="AK23" i="16"/>
  <c r="AK46" i="18"/>
  <c r="AI23" i="16"/>
  <c r="AI46" i="18"/>
  <c r="AF23" i="16"/>
  <c r="AF46" i="18"/>
  <c r="AK22" i="16"/>
  <c r="AK45" i="18"/>
  <c r="AK41" i="18"/>
  <c r="AK18" i="16"/>
  <c r="AK37" i="18"/>
  <c r="AK14" i="16"/>
  <c r="AK33" i="18"/>
  <c r="AK10" i="16"/>
  <c r="AK28" i="18"/>
  <c r="AK5" i="16"/>
  <c r="K39" i="1"/>
  <c r="H39" i="1"/>
  <c r="B39" i="1"/>
  <c r="I39" i="1"/>
  <c r="C39" i="1"/>
  <c r="M39" i="1" s="1"/>
  <c r="A40" i="1"/>
  <c r="G39" i="1"/>
  <c r="F39" i="1"/>
  <c r="P39" i="1" s="1"/>
  <c r="K34" i="12"/>
  <c r="M35" i="12"/>
  <c r="AL19" i="16"/>
  <c r="AL42" i="18"/>
  <c r="AL38" i="18"/>
  <c r="AL15" i="16"/>
  <c r="AL11" i="16"/>
  <c r="AL34" i="18"/>
  <c r="AL7" i="16"/>
  <c r="AL30" i="18"/>
  <c r="AG46" i="18"/>
  <c r="AG23" i="16"/>
  <c r="AE46" i="18"/>
  <c r="AE23" i="16"/>
  <c r="Z46" i="18"/>
  <c r="Z23" i="16"/>
  <c r="Y46" i="18"/>
  <c r="Y23" i="16"/>
  <c r="A42" i="7"/>
  <c r="E41" i="7"/>
  <c r="C41" i="7"/>
  <c r="B41" i="7"/>
  <c r="D41" i="7"/>
  <c r="AK44" i="18"/>
  <c r="AK21" i="16"/>
  <c r="AK40" i="18"/>
  <c r="AK17" i="16"/>
  <c r="AK36" i="18"/>
  <c r="AK13" i="16"/>
  <c r="AK9" i="16"/>
  <c r="AK32" i="18"/>
  <c r="L33" i="12"/>
  <c r="G33" i="12"/>
  <c r="J33" i="12" s="1"/>
  <c r="AL18" i="16"/>
  <c r="AL41" i="18"/>
  <c r="AL14" i="16"/>
  <c r="AL37" i="18"/>
  <c r="AL33" i="18"/>
  <c r="AL10" i="16"/>
  <c r="AL6" i="16"/>
  <c r="AL29" i="18"/>
  <c r="B35" i="9"/>
  <c r="K34" i="9"/>
  <c r="C34" i="9" s="1"/>
  <c r="U34" i="9"/>
  <c r="I34" i="9" s="1"/>
  <c r="L34" i="9"/>
  <c r="V34" i="9"/>
  <c r="A34" i="9"/>
  <c r="AL23" i="16"/>
  <c r="AL46" i="18"/>
  <c r="T46" i="18"/>
  <c r="T23" i="16"/>
  <c r="AA23" i="16"/>
  <c r="AA46" i="18"/>
  <c r="W23" i="16"/>
  <c r="W46" i="18"/>
  <c r="AI6" i="12"/>
  <c r="AI1" i="12"/>
  <c r="AI4" i="12" s="1"/>
  <c r="AK20" i="16"/>
  <c r="AK43" i="18"/>
  <c r="AK39" i="18"/>
  <c r="AK16" i="16"/>
  <c r="AK12" i="16"/>
  <c r="AK35" i="18"/>
  <c r="AK8" i="16"/>
  <c r="AK31" i="18"/>
  <c r="AK6" i="16"/>
  <c r="AK29" i="18"/>
  <c r="E38" i="1"/>
  <c r="O38" i="1" s="1"/>
  <c r="L38" i="1"/>
  <c r="AL44" i="18"/>
  <c r="AL21" i="16"/>
  <c r="AL40" i="18"/>
  <c r="AL17" i="16"/>
  <c r="AL13" i="16"/>
  <c r="AL36" i="18"/>
  <c r="AL32" i="18"/>
  <c r="AL9" i="16"/>
  <c r="AL5" i="16"/>
  <c r="AL28" i="18"/>
  <c r="H33" i="9"/>
  <c r="F33" i="9"/>
  <c r="D33" i="9"/>
  <c r="G33" i="9"/>
  <c r="E33" i="9"/>
  <c r="AA32" i="12"/>
  <c r="AB32" i="12"/>
  <c r="Q32" i="12"/>
  <c r="AE32" i="12"/>
  <c r="X32" i="12"/>
  <c r="V32" i="12"/>
  <c r="S32" i="12"/>
  <c r="AG32" i="12"/>
  <c r="AC32" i="12"/>
  <c r="Z32" i="12"/>
  <c r="AH32" i="12"/>
  <c r="U32" i="12"/>
  <c r="T32" i="12"/>
  <c r="R32" i="12"/>
  <c r="O32" i="12"/>
  <c r="N32" i="12"/>
  <c r="AI32" i="12"/>
  <c r="Y32" i="12"/>
  <c r="AD32" i="12"/>
  <c r="P32" i="12"/>
  <c r="AF32" i="12"/>
  <c r="W32" i="12"/>
  <c r="U46" i="18"/>
  <c r="U23" i="16"/>
  <c r="V23" i="16"/>
  <c r="V46" i="18"/>
  <c r="AH31" i="12"/>
  <c r="AH46" i="18"/>
  <c r="AH23" i="16"/>
  <c r="AJ5" i="12"/>
  <c r="AK7" i="12"/>
  <c r="AK42" i="18"/>
  <c r="AK19" i="16"/>
  <c r="AK15" i="16"/>
  <c r="AK38" i="18"/>
  <c r="AK11" i="16"/>
  <c r="AK34" i="18"/>
  <c r="AK7" i="16"/>
  <c r="AK30" i="18"/>
  <c r="G34" i="9" l="1"/>
  <c r="E34" i="9"/>
  <c r="F34" i="9"/>
  <c r="H34" i="9"/>
  <c r="D34" i="9"/>
  <c r="AJ6" i="12"/>
  <c r="AJ1" i="12"/>
  <c r="AJ4" i="12" s="1"/>
  <c r="AM23" i="16"/>
  <c r="I23" i="15"/>
  <c r="I46" i="17"/>
  <c r="AM46" i="18"/>
  <c r="U24" i="16"/>
  <c r="U47" i="18"/>
  <c r="T24" i="16"/>
  <c r="T47" i="18"/>
  <c r="Z24" i="16"/>
  <c r="Z47" i="18"/>
  <c r="AE47" i="18"/>
  <c r="AE24" i="16"/>
  <c r="AC24" i="16"/>
  <c r="AC47" i="18"/>
  <c r="L34" i="12"/>
  <c r="G34" i="12"/>
  <c r="J34" i="12" s="1"/>
  <c r="I22" i="15"/>
  <c r="I45" i="17"/>
  <c r="AM45" i="18"/>
  <c r="AM22" i="16"/>
  <c r="I18" i="15"/>
  <c r="I41" i="17"/>
  <c r="AM18" i="16"/>
  <c r="AM41" i="18"/>
  <c r="AM37" i="18"/>
  <c r="I37" i="17"/>
  <c r="AM14" i="16"/>
  <c r="I14" i="15"/>
  <c r="AM10" i="16"/>
  <c r="I33" i="17"/>
  <c r="I10" i="15"/>
  <c r="AM33" i="18"/>
  <c r="I27" i="17"/>
  <c r="AM27" i="18"/>
  <c r="I26" i="17"/>
  <c r="AM26" i="18"/>
  <c r="AD47" i="18"/>
  <c r="AD24" i="16"/>
  <c r="W47" i="18"/>
  <c r="W24" i="16"/>
  <c r="AH47" i="18"/>
  <c r="AH24" i="16"/>
  <c r="AJ47" i="18"/>
  <c r="AJ24" i="16"/>
  <c r="AG24" i="16"/>
  <c r="AG47" i="18"/>
  <c r="AF24" i="16"/>
  <c r="AF47" i="18"/>
  <c r="W34" i="9"/>
  <c r="M34" i="9"/>
  <c r="AG33" i="12"/>
  <c r="X33" i="12"/>
  <c r="AD33" i="12"/>
  <c r="AJ33" i="12"/>
  <c r="S33" i="12"/>
  <c r="AF33" i="12"/>
  <c r="N33" i="12"/>
  <c r="W33" i="12"/>
  <c r="Q33" i="12"/>
  <c r="AC33" i="12"/>
  <c r="O33" i="12"/>
  <c r="AA33" i="12"/>
  <c r="R33" i="12"/>
  <c r="Y33" i="12"/>
  <c r="AI33" i="12"/>
  <c r="P33" i="12"/>
  <c r="AB33" i="12"/>
  <c r="Z33" i="12"/>
  <c r="V33" i="12"/>
  <c r="U33" i="12"/>
  <c r="AE33" i="12"/>
  <c r="AH33" i="12"/>
  <c r="T33" i="12"/>
  <c r="C42" i="7"/>
  <c r="D42" i="7"/>
  <c r="E42" i="7"/>
  <c r="A43" i="7"/>
  <c r="B42" i="7"/>
  <c r="I44" i="17"/>
  <c r="AM21" i="16"/>
  <c r="AM44" i="18"/>
  <c r="I21" i="15"/>
  <c r="AM17" i="16"/>
  <c r="AM40" i="18"/>
  <c r="I17" i="15"/>
  <c r="I40" i="17"/>
  <c r="AM36" i="18"/>
  <c r="AM13" i="16"/>
  <c r="I36" i="17"/>
  <c r="I13" i="15"/>
  <c r="AM9" i="16"/>
  <c r="I9" i="15"/>
  <c r="I32" i="17"/>
  <c r="AM32" i="18"/>
  <c r="AM24" i="18"/>
  <c r="I24" i="17"/>
  <c r="I23" i="17"/>
  <c r="AM23" i="18"/>
  <c r="AB47" i="18"/>
  <c r="AB24" i="16"/>
  <c r="J47" i="17"/>
  <c r="J24" i="15"/>
  <c r="AN47" i="18"/>
  <c r="AN24" i="16"/>
  <c r="Y47" i="18"/>
  <c r="Y24" i="16"/>
  <c r="AL24" i="16"/>
  <c r="AL47" i="18"/>
  <c r="V24" i="16"/>
  <c r="V47" i="18"/>
  <c r="AI11" i="12"/>
  <c r="AI10" i="12"/>
  <c r="AI8" i="12"/>
  <c r="AI9" i="12"/>
  <c r="AI13" i="12"/>
  <c r="AI12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H33" i="12"/>
  <c r="I33" i="12"/>
  <c r="L39" i="1"/>
  <c r="I20" i="15"/>
  <c r="AM20" i="16"/>
  <c r="AM43" i="18"/>
  <c r="I43" i="17"/>
  <c r="AM16" i="16"/>
  <c r="AM39" i="18"/>
  <c r="I16" i="15"/>
  <c r="I39" i="17"/>
  <c r="I12" i="15"/>
  <c r="I35" i="17"/>
  <c r="AM12" i="16"/>
  <c r="AM35" i="18"/>
  <c r="I31" i="17"/>
  <c r="AM31" i="18"/>
  <c r="I8" i="15"/>
  <c r="AM8" i="16"/>
  <c r="AM5" i="16"/>
  <c r="AM28" i="18"/>
  <c r="I5" i="15"/>
  <c r="I28" i="17"/>
  <c r="I25" i="17"/>
  <c r="AM25" i="18"/>
  <c r="AK5" i="12"/>
  <c r="AL7" i="12"/>
  <c r="AK24" i="16"/>
  <c r="AK47" i="18"/>
  <c r="AI24" i="16"/>
  <c r="AI47" i="18"/>
  <c r="S24" i="16"/>
  <c r="S47" i="18"/>
  <c r="I47" i="17"/>
  <c r="I24" i="15"/>
  <c r="AM47" i="18"/>
  <c r="AM24" i="16"/>
  <c r="X24" i="16"/>
  <c r="X47" i="18"/>
  <c r="AA47" i="18"/>
  <c r="AA24" i="16"/>
  <c r="AI2" i="12"/>
  <c r="AI3" i="12"/>
  <c r="L35" i="9"/>
  <c r="A35" i="9"/>
  <c r="B36" i="9"/>
  <c r="U35" i="9"/>
  <c r="I35" i="9" s="1"/>
  <c r="K35" i="9"/>
  <c r="V35" i="9"/>
  <c r="C35" i="9"/>
  <c r="K35" i="12"/>
  <c r="M36" i="12"/>
  <c r="A41" i="1"/>
  <c r="I40" i="1"/>
  <c r="H40" i="1"/>
  <c r="C40" i="1"/>
  <c r="K40" i="1"/>
  <c r="B40" i="1"/>
  <c r="G40" i="1"/>
  <c r="F40" i="1"/>
  <c r="D39" i="1"/>
  <c r="N39" i="1" s="1"/>
  <c r="I42" i="17"/>
  <c r="I19" i="15"/>
  <c r="AM19" i="16"/>
  <c r="AM42" i="18"/>
  <c r="AM38" i="18"/>
  <c r="I15" i="15"/>
  <c r="AM15" i="16"/>
  <c r="I38" i="17"/>
  <c r="I34" i="17"/>
  <c r="AM34" i="18"/>
  <c r="I11" i="15"/>
  <c r="AM11" i="16"/>
  <c r="AM30" i="18"/>
  <c r="I30" i="17"/>
  <c r="AM7" i="16"/>
  <c r="I7" i="15"/>
  <c r="I6" i="15"/>
  <c r="I29" i="17"/>
  <c r="AM29" i="18"/>
  <c r="AM6" i="16"/>
  <c r="D40" i="1" l="1"/>
  <c r="N40" i="1" s="1"/>
  <c r="L35" i="12"/>
  <c r="G35" i="12"/>
  <c r="J35" i="12" s="1"/>
  <c r="J20" i="15"/>
  <c r="AN20" i="16"/>
  <c r="AN43" i="18"/>
  <c r="J43" i="17"/>
  <c r="AN39" i="18"/>
  <c r="J39" i="17"/>
  <c r="AN16" i="16"/>
  <c r="J16" i="15"/>
  <c r="J12" i="15"/>
  <c r="J35" i="17"/>
  <c r="AN12" i="16"/>
  <c r="AN35" i="18"/>
  <c r="J8" i="15"/>
  <c r="J31" i="17"/>
  <c r="AN8" i="16"/>
  <c r="AN31" i="18"/>
  <c r="AN5" i="16"/>
  <c r="J5" i="15"/>
  <c r="AN28" i="18"/>
  <c r="J28" i="17"/>
  <c r="J26" i="17"/>
  <c r="AN26" i="18"/>
  <c r="AJ48" i="18"/>
  <c r="AJ25" i="16"/>
  <c r="Z48" i="18"/>
  <c r="Z25" i="16"/>
  <c r="AN48" i="18"/>
  <c r="AN25" i="16"/>
  <c r="J48" i="17"/>
  <c r="J25" i="15"/>
  <c r="AF48" i="18"/>
  <c r="AF25" i="16"/>
  <c r="AK25" i="16"/>
  <c r="AK48" i="18"/>
  <c r="AI48" i="18"/>
  <c r="AI25" i="16"/>
  <c r="L40" i="1"/>
  <c r="E40" i="1"/>
  <c r="O40" i="1" s="1"/>
  <c r="H35" i="9"/>
  <c r="G35" i="9"/>
  <c r="F35" i="9"/>
  <c r="D35" i="9"/>
  <c r="E35" i="9"/>
  <c r="L36" i="9"/>
  <c r="A36" i="9"/>
  <c r="U36" i="9"/>
  <c r="B37" i="9"/>
  <c r="I36" i="9"/>
  <c r="K36" i="9"/>
  <c r="C36" i="9" s="1"/>
  <c r="V36" i="9"/>
  <c r="AM7" i="12"/>
  <c r="AL5" i="12"/>
  <c r="J23" i="15"/>
  <c r="J46" i="17"/>
  <c r="AN46" i="18"/>
  <c r="AN23" i="16"/>
  <c r="J42" i="17"/>
  <c r="J19" i="15"/>
  <c r="AN42" i="18"/>
  <c r="AN19" i="16"/>
  <c r="J15" i="15"/>
  <c r="AN15" i="16"/>
  <c r="J38" i="17"/>
  <c r="AN38" i="18"/>
  <c r="J34" i="17"/>
  <c r="J11" i="15"/>
  <c r="AN11" i="16"/>
  <c r="AN34" i="18"/>
  <c r="AN7" i="16"/>
  <c r="J30" i="17"/>
  <c r="J7" i="15"/>
  <c r="AN30" i="18"/>
  <c r="AN24" i="18"/>
  <c r="J24" i="17"/>
  <c r="Y48" i="18"/>
  <c r="Y25" i="16"/>
  <c r="AD48" i="18"/>
  <c r="AD25" i="16"/>
  <c r="T25" i="16"/>
  <c r="T48" i="18"/>
  <c r="AD34" i="12"/>
  <c r="AH34" i="12"/>
  <c r="AA34" i="12"/>
  <c r="S34" i="12"/>
  <c r="AJ34" i="12"/>
  <c r="V34" i="12"/>
  <c r="AE34" i="12"/>
  <c r="W34" i="12"/>
  <c r="N34" i="12"/>
  <c r="AC34" i="12"/>
  <c r="R34" i="12"/>
  <c r="AB34" i="12"/>
  <c r="Q34" i="12"/>
  <c r="AG34" i="12"/>
  <c r="AF34" i="12"/>
  <c r="Y34" i="12"/>
  <c r="O34" i="12"/>
  <c r="X34" i="12"/>
  <c r="AI34" i="12"/>
  <c r="T34" i="12"/>
  <c r="U34" i="12"/>
  <c r="P34" i="12"/>
  <c r="Z34" i="12"/>
  <c r="AJ14" i="12"/>
  <c r="AJ13" i="12"/>
  <c r="AJ11" i="12"/>
  <c r="AJ10" i="12"/>
  <c r="AJ8" i="12"/>
  <c r="AJ9" i="12"/>
  <c r="AJ12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C41" i="1"/>
  <c r="H41" i="1"/>
  <c r="G41" i="1"/>
  <c r="B41" i="1"/>
  <c r="K41" i="1"/>
  <c r="I41" i="1"/>
  <c r="A42" i="1"/>
  <c r="F41" i="1"/>
  <c r="W35" i="9"/>
  <c r="M35" i="9"/>
  <c r="AK6" i="12"/>
  <c r="AK1" i="12"/>
  <c r="AK4" i="12" s="1"/>
  <c r="AK34" i="12" s="1"/>
  <c r="E39" i="1"/>
  <c r="O39" i="1" s="1"/>
  <c r="J22" i="15"/>
  <c r="AN45" i="18"/>
  <c r="J45" i="17"/>
  <c r="AN22" i="16"/>
  <c r="AN41" i="18"/>
  <c r="J41" i="17"/>
  <c r="J18" i="15"/>
  <c r="AN18" i="16"/>
  <c r="J37" i="17"/>
  <c r="AN37" i="18"/>
  <c r="AN14" i="16"/>
  <c r="J14" i="15"/>
  <c r="AN33" i="18"/>
  <c r="AN10" i="16"/>
  <c r="J10" i="15"/>
  <c r="J33" i="17"/>
  <c r="AN6" i="16"/>
  <c r="J29" i="17"/>
  <c r="AN29" i="18"/>
  <c r="J6" i="15"/>
  <c r="J23" i="17"/>
  <c r="AN23" i="18"/>
  <c r="E43" i="7"/>
  <c r="A44" i="7"/>
  <c r="C43" i="7"/>
  <c r="D43" i="7"/>
  <c r="B43" i="7"/>
  <c r="I48" i="17"/>
  <c r="AM25" i="16"/>
  <c r="I25" i="15"/>
  <c r="AM48" i="18"/>
  <c r="AA48" i="18"/>
  <c r="AA25" i="16"/>
  <c r="AG25" i="16"/>
  <c r="AG48" i="18"/>
  <c r="AH25" i="16"/>
  <c r="AH48" i="18"/>
  <c r="V48" i="18"/>
  <c r="V25" i="16"/>
  <c r="X48" i="18"/>
  <c r="X25" i="16"/>
  <c r="AC48" i="18"/>
  <c r="AC25" i="16"/>
  <c r="H34" i="12"/>
  <c r="I34" i="12"/>
  <c r="AJ2" i="12"/>
  <c r="AJ3" i="12"/>
  <c r="P40" i="1"/>
  <c r="M40" i="1"/>
  <c r="M37" i="12"/>
  <c r="K36" i="12"/>
  <c r="AN44" i="18"/>
  <c r="J21" i="15"/>
  <c r="AN21" i="16"/>
  <c r="J44" i="17"/>
  <c r="AN40" i="18"/>
  <c r="J17" i="15"/>
  <c r="J40" i="17"/>
  <c r="AN17" i="16"/>
  <c r="AN36" i="18"/>
  <c r="AN13" i="16"/>
  <c r="J13" i="15"/>
  <c r="J36" i="17"/>
  <c r="AN32" i="18"/>
  <c r="J32" i="17"/>
  <c r="AN9" i="16"/>
  <c r="J9" i="15"/>
  <c r="AN27" i="18"/>
  <c r="J27" i="17"/>
  <c r="AN25" i="18"/>
  <c r="J25" i="17"/>
  <c r="AE25" i="16"/>
  <c r="AE48" i="18"/>
  <c r="U48" i="18"/>
  <c r="U25" i="16"/>
  <c r="W48" i="18"/>
  <c r="W25" i="16"/>
  <c r="AB48" i="18"/>
  <c r="AB25" i="16"/>
  <c r="S25" i="16"/>
  <c r="S48" i="18"/>
  <c r="AO48" i="18"/>
  <c r="K25" i="15"/>
  <c r="K48" i="17"/>
  <c r="AO25" i="16"/>
  <c r="AL25" i="16"/>
  <c r="AL48" i="18"/>
  <c r="D36" i="9" l="1"/>
  <c r="G36" i="9"/>
  <c r="E36" i="9"/>
  <c r="F36" i="9"/>
  <c r="H36" i="9"/>
  <c r="L26" i="15"/>
  <c r="AP49" i="18"/>
  <c r="L49" i="17"/>
  <c r="AP26" i="16"/>
  <c r="D44" i="7"/>
  <c r="E44" i="7"/>
  <c r="C44" i="7"/>
  <c r="A45" i="7"/>
  <c r="B44" i="7"/>
  <c r="M41" i="1"/>
  <c r="AO21" i="16"/>
  <c r="AO44" i="18"/>
  <c r="K21" i="15"/>
  <c r="K44" i="17"/>
  <c r="K17" i="15"/>
  <c r="AO40" i="18"/>
  <c r="K40" i="17"/>
  <c r="AO17" i="16"/>
  <c r="AO36" i="18"/>
  <c r="K13" i="15"/>
  <c r="K36" i="17"/>
  <c r="AO13" i="16"/>
  <c r="AO32" i="18"/>
  <c r="K32" i="17"/>
  <c r="K9" i="15"/>
  <c r="AO9" i="16"/>
  <c r="K24" i="17"/>
  <c r="AO24" i="18"/>
  <c r="K5" i="15"/>
  <c r="AO28" i="18"/>
  <c r="AO5" i="16"/>
  <c r="K28" i="17"/>
  <c r="Z49" i="18"/>
  <c r="Z26" i="16"/>
  <c r="AN26" i="16"/>
  <c r="J49" i="17"/>
  <c r="AN49" i="18"/>
  <c r="J26" i="15"/>
  <c r="AC49" i="18"/>
  <c r="AC26" i="16"/>
  <c r="AK26" i="16"/>
  <c r="AK49" i="18"/>
  <c r="AL49" i="18"/>
  <c r="AL26" i="16"/>
  <c r="AH26" i="16"/>
  <c r="AH49" i="18"/>
  <c r="AB49" i="18"/>
  <c r="AB26" i="16"/>
  <c r="K26" i="15"/>
  <c r="AO49" i="18"/>
  <c r="AO26" i="16"/>
  <c r="K49" i="17"/>
  <c r="AL6" i="12"/>
  <c r="AL1" i="12"/>
  <c r="AL4" i="12" s="1"/>
  <c r="W36" i="9"/>
  <c r="M36" i="9"/>
  <c r="AI35" i="12"/>
  <c r="Z35" i="12"/>
  <c r="Y35" i="12"/>
  <c r="O35" i="12"/>
  <c r="W35" i="12"/>
  <c r="X35" i="12"/>
  <c r="AA35" i="12"/>
  <c r="V35" i="12"/>
  <c r="AH35" i="12"/>
  <c r="U35" i="12"/>
  <c r="R35" i="12"/>
  <c r="T35" i="12"/>
  <c r="AG35" i="12"/>
  <c r="S35" i="12"/>
  <c r="AD35" i="12"/>
  <c r="AE35" i="12"/>
  <c r="AC35" i="12"/>
  <c r="P35" i="12"/>
  <c r="AF35" i="12"/>
  <c r="N35" i="12"/>
  <c r="AK35" i="12"/>
  <c r="AJ35" i="12"/>
  <c r="AL35" i="12"/>
  <c r="Q35" i="12"/>
  <c r="AB35" i="12"/>
  <c r="L36" i="12"/>
  <c r="G36" i="12"/>
  <c r="J36" i="12" s="1"/>
  <c r="AK12" i="12"/>
  <c r="AK8" i="12"/>
  <c r="AK14" i="12"/>
  <c r="AK10" i="12"/>
  <c r="AK11" i="12"/>
  <c r="AK9" i="12"/>
  <c r="AK13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P41" i="1"/>
  <c r="L41" i="1"/>
  <c r="K47" i="17"/>
  <c r="AO47" i="18"/>
  <c r="K24" i="15"/>
  <c r="AO24" i="16"/>
  <c r="K20" i="15"/>
  <c r="AO20" i="16"/>
  <c r="AO43" i="18"/>
  <c r="K43" i="17"/>
  <c r="K39" i="17"/>
  <c r="K16" i="15"/>
  <c r="AO39" i="18"/>
  <c r="AO16" i="16"/>
  <c r="AO35" i="18"/>
  <c r="K35" i="17"/>
  <c r="K12" i="15"/>
  <c r="AO12" i="16"/>
  <c r="AO8" i="16"/>
  <c r="K8" i="15"/>
  <c r="AO31" i="18"/>
  <c r="K31" i="17"/>
  <c r="AO23" i="18"/>
  <c r="K23" i="17"/>
  <c r="K29" i="17"/>
  <c r="K6" i="15"/>
  <c r="AO6" i="16"/>
  <c r="AO29" i="18"/>
  <c r="Y49" i="18"/>
  <c r="Y26" i="16"/>
  <c r="T26" i="16"/>
  <c r="T49" i="18"/>
  <c r="V26" i="16"/>
  <c r="V49" i="18"/>
  <c r="AG49" i="18"/>
  <c r="AG26" i="16"/>
  <c r="S49" i="18"/>
  <c r="S26" i="16"/>
  <c r="AJ49" i="18"/>
  <c r="AJ26" i="16"/>
  <c r="X49" i="18"/>
  <c r="X26" i="16"/>
  <c r="AI26" i="16"/>
  <c r="AI49" i="18"/>
  <c r="AN7" i="12"/>
  <c r="AM5" i="12"/>
  <c r="I35" i="12"/>
  <c r="H35" i="12"/>
  <c r="AK3" i="12"/>
  <c r="AK2" i="12"/>
  <c r="G42" i="1"/>
  <c r="H42" i="1"/>
  <c r="D42" i="1" s="1"/>
  <c r="I42" i="1"/>
  <c r="A43" i="1"/>
  <c r="C42" i="1"/>
  <c r="K42" i="1"/>
  <c r="B42" i="1"/>
  <c r="F42" i="1"/>
  <c r="P42" i="1" s="1"/>
  <c r="K46" i="17"/>
  <c r="AO46" i="18"/>
  <c r="K23" i="15"/>
  <c r="AO23" i="16"/>
  <c r="AO42" i="18"/>
  <c r="K42" i="17"/>
  <c r="K19" i="15"/>
  <c r="AO19" i="16"/>
  <c r="K38" i="17"/>
  <c r="AO15" i="16"/>
  <c r="K15" i="15"/>
  <c r="AO38" i="18"/>
  <c r="AO11" i="16"/>
  <c r="K34" i="17"/>
  <c r="K11" i="15"/>
  <c r="AO34" i="18"/>
  <c r="K30" i="17"/>
  <c r="K7" i="15"/>
  <c r="AO7" i="16"/>
  <c r="AO30" i="18"/>
  <c r="K25" i="17"/>
  <c r="AO25" i="18"/>
  <c r="AE26" i="16"/>
  <c r="AE49" i="18"/>
  <c r="AF26" i="16"/>
  <c r="AF49" i="18"/>
  <c r="B38" i="9"/>
  <c r="I37" i="9"/>
  <c r="K37" i="9"/>
  <c r="V37" i="9"/>
  <c r="L37" i="9"/>
  <c r="A37" i="9"/>
  <c r="C37" i="9"/>
  <c r="U37" i="9"/>
  <c r="K37" i="12"/>
  <c r="M38" i="12"/>
  <c r="D41" i="1"/>
  <c r="N41" i="1" s="1"/>
  <c r="AO22" i="16"/>
  <c r="K22" i="15"/>
  <c r="AO45" i="18"/>
  <c r="K45" i="17"/>
  <c r="AO18" i="16"/>
  <c r="AO41" i="18"/>
  <c r="K18" i="15"/>
  <c r="K41" i="17"/>
  <c r="AO14" i="16"/>
  <c r="K14" i="15"/>
  <c r="AO37" i="18"/>
  <c r="K37" i="17"/>
  <c r="K10" i="15"/>
  <c r="AO33" i="18"/>
  <c r="K33" i="17"/>
  <c r="AO10" i="16"/>
  <c r="AO27" i="18"/>
  <c r="K27" i="17"/>
  <c r="AO26" i="18"/>
  <c r="K26" i="17"/>
  <c r="U26" i="16"/>
  <c r="U49" i="18"/>
  <c r="AD26" i="16"/>
  <c r="AD49" i="18"/>
  <c r="W26" i="16"/>
  <c r="W49" i="18"/>
  <c r="AA49" i="18"/>
  <c r="AA26" i="16"/>
  <c r="AM49" i="18"/>
  <c r="I26" i="15"/>
  <c r="I49" i="17"/>
  <c r="AM26" i="16"/>
  <c r="N42" i="1" l="1"/>
  <c r="AM6" i="12"/>
  <c r="AM1" i="12"/>
  <c r="AM4" i="12" s="1"/>
  <c r="E41" i="1"/>
  <c r="O41" i="1" s="1"/>
  <c r="AP47" i="18"/>
  <c r="AP24" i="16"/>
  <c r="L47" i="17"/>
  <c r="L24" i="15"/>
  <c r="AP20" i="16"/>
  <c r="L43" i="17"/>
  <c r="L20" i="15"/>
  <c r="AP43" i="18"/>
  <c r="AP16" i="16"/>
  <c r="L16" i="15"/>
  <c r="L39" i="17"/>
  <c r="AP39" i="18"/>
  <c r="L12" i="15"/>
  <c r="AP35" i="18"/>
  <c r="AP12" i="16"/>
  <c r="L35" i="17"/>
  <c r="AP31" i="18"/>
  <c r="AP8" i="16"/>
  <c r="L8" i="15"/>
  <c r="L31" i="17"/>
  <c r="L26" i="17"/>
  <c r="AP26" i="18"/>
  <c r="L27" i="17"/>
  <c r="AP27" i="18"/>
  <c r="AG50" i="18"/>
  <c r="AG27" i="16"/>
  <c r="V27" i="16"/>
  <c r="V50" i="18"/>
  <c r="AQ50" i="18"/>
  <c r="AQ27" i="16"/>
  <c r="M27" i="15"/>
  <c r="M50" i="17"/>
  <c r="S50" i="18"/>
  <c r="S27" i="16"/>
  <c r="W50" i="18"/>
  <c r="W27" i="16"/>
  <c r="T27" i="16"/>
  <c r="T50" i="18"/>
  <c r="AN50" i="18"/>
  <c r="J50" i="17"/>
  <c r="J27" i="15"/>
  <c r="AN27" i="16"/>
  <c r="AL11" i="12"/>
  <c r="AL12" i="12"/>
  <c r="AL8" i="12"/>
  <c r="AL14" i="12"/>
  <c r="AL13" i="12"/>
  <c r="AL9" i="12"/>
  <c r="AL10" i="12"/>
  <c r="AL15" i="12"/>
  <c r="AL16" i="12"/>
  <c r="AL17" i="12"/>
  <c r="AL18" i="12"/>
  <c r="AL19" i="12"/>
  <c r="AL20" i="12"/>
  <c r="AL21" i="12"/>
  <c r="AL22" i="12"/>
  <c r="AL23" i="12"/>
  <c r="AL24" i="12"/>
  <c r="AL25" i="12"/>
  <c r="AL27" i="12"/>
  <c r="AL26" i="12"/>
  <c r="AL28" i="12"/>
  <c r="AL29" i="12"/>
  <c r="AL30" i="12"/>
  <c r="AL31" i="12"/>
  <c r="AL32" i="12"/>
  <c r="AL33" i="12"/>
  <c r="AL34" i="12"/>
  <c r="H37" i="9"/>
  <c r="E37" i="9"/>
  <c r="D37" i="9"/>
  <c r="G37" i="9"/>
  <c r="F37" i="9"/>
  <c r="M42" i="1"/>
  <c r="AO7" i="12"/>
  <c r="AN5" i="12"/>
  <c r="L46" i="17"/>
  <c r="L23" i="15"/>
  <c r="AP23" i="16"/>
  <c r="AP46" i="18"/>
  <c r="AP19" i="16"/>
  <c r="L42" i="17"/>
  <c r="AP42" i="18"/>
  <c r="L19" i="15"/>
  <c r="L38" i="17"/>
  <c r="AP15" i="16"/>
  <c r="AP38" i="18"/>
  <c r="L15" i="15"/>
  <c r="AP11" i="16"/>
  <c r="L11" i="15"/>
  <c r="L34" i="17"/>
  <c r="AP34" i="18"/>
  <c r="AP30" i="18"/>
  <c r="AP7" i="16"/>
  <c r="L7" i="15"/>
  <c r="L30" i="17"/>
  <c r="L25" i="17"/>
  <c r="AP25" i="18"/>
  <c r="AO50" i="18"/>
  <c r="K50" i="17"/>
  <c r="K27" i="15"/>
  <c r="AO27" i="16"/>
  <c r="AK50" i="18"/>
  <c r="AK27" i="16"/>
  <c r="AH50" i="18"/>
  <c r="AH27" i="16"/>
  <c r="X50" i="18"/>
  <c r="X27" i="16"/>
  <c r="Z27" i="16"/>
  <c r="Z50" i="18"/>
  <c r="AF27" i="16"/>
  <c r="AF50" i="18"/>
  <c r="AD27" i="16"/>
  <c r="AD50" i="18"/>
  <c r="AL3" i="12"/>
  <c r="AL2" i="12"/>
  <c r="A44" i="1"/>
  <c r="B43" i="1"/>
  <c r="C43" i="1"/>
  <c r="M43" i="1" s="1"/>
  <c r="I43" i="1"/>
  <c r="H43" i="1"/>
  <c r="K43" i="1"/>
  <c r="G43" i="1"/>
  <c r="F43" i="1"/>
  <c r="P43" i="1" s="1"/>
  <c r="L22" i="15"/>
  <c r="AP45" i="18"/>
  <c r="L45" i="17"/>
  <c r="AP22" i="16"/>
  <c r="L41" i="17"/>
  <c r="L18" i="15"/>
  <c r="AP18" i="16"/>
  <c r="AP41" i="18"/>
  <c r="AP14" i="16"/>
  <c r="L37" i="17"/>
  <c r="AP37" i="18"/>
  <c r="L14" i="15"/>
  <c r="AP33" i="18"/>
  <c r="L33" i="17"/>
  <c r="L10" i="15"/>
  <c r="AP10" i="16"/>
  <c r="AP5" i="16"/>
  <c r="L28" i="17"/>
  <c r="AP28" i="18"/>
  <c r="L5" i="15"/>
  <c r="L29" i="17"/>
  <c r="AP29" i="18"/>
  <c r="L6" i="15"/>
  <c r="AP6" i="16"/>
  <c r="Q36" i="12"/>
  <c r="AB36" i="12"/>
  <c r="AL36" i="12"/>
  <c r="AI36" i="12"/>
  <c r="O36" i="12"/>
  <c r="AD36" i="12"/>
  <c r="V36" i="12"/>
  <c r="AH36" i="12"/>
  <c r="AK36" i="12"/>
  <c r="N36" i="12"/>
  <c r="AE36" i="12"/>
  <c r="AJ36" i="12"/>
  <c r="T36" i="12"/>
  <c r="AA36" i="12"/>
  <c r="S36" i="12"/>
  <c r="W36" i="12"/>
  <c r="AM36" i="12"/>
  <c r="AF36" i="12"/>
  <c r="X36" i="12"/>
  <c r="P36" i="12"/>
  <c r="AC36" i="12"/>
  <c r="Z36" i="12"/>
  <c r="AG36" i="12"/>
  <c r="Y36" i="12"/>
  <c r="R36" i="12"/>
  <c r="U36" i="12"/>
  <c r="L50" i="17"/>
  <c r="AP27" i="16"/>
  <c r="AP50" i="18"/>
  <c r="L27" i="15"/>
  <c r="U27" i="16"/>
  <c r="U50" i="18"/>
  <c r="AJ27" i="16"/>
  <c r="AJ50" i="18"/>
  <c r="AL27" i="16"/>
  <c r="AL50" i="18"/>
  <c r="AM27" i="16"/>
  <c r="I27" i="15"/>
  <c r="I50" i="17"/>
  <c r="AM50" i="18"/>
  <c r="AC27" i="16"/>
  <c r="AC50" i="18"/>
  <c r="C45" i="7"/>
  <c r="E45" i="7"/>
  <c r="D45" i="7"/>
  <c r="B45" i="7"/>
  <c r="A46" i="7"/>
  <c r="M39" i="12"/>
  <c r="K38" i="12"/>
  <c r="W37" i="9"/>
  <c r="M37" i="9"/>
  <c r="L37" i="12"/>
  <c r="G37" i="12"/>
  <c r="B39" i="9"/>
  <c r="A38" i="9"/>
  <c r="K38" i="9"/>
  <c r="C38" i="9" s="1"/>
  <c r="I38" i="9"/>
  <c r="U38" i="9"/>
  <c r="V38" i="9"/>
  <c r="L38" i="9"/>
  <c r="L42" i="1"/>
  <c r="E42" i="1"/>
  <c r="O42" i="1" s="1"/>
  <c r="AP48" i="18"/>
  <c r="L48" i="17"/>
  <c r="L25" i="15"/>
  <c r="AP25" i="16"/>
  <c r="L21" i="15"/>
  <c r="AP44" i="18"/>
  <c r="L44" i="17"/>
  <c r="AP21" i="16"/>
  <c r="L17" i="15"/>
  <c r="AP40" i="18"/>
  <c r="AP17" i="16"/>
  <c r="L40" i="17"/>
  <c r="AP36" i="18"/>
  <c r="L36" i="17"/>
  <c r="L13" i="15"/>
  <c r="AP13" i="16"/>
  <c r="L32" i="17"/>
  <c r="AP9" i="16"/>
  <c r="L9" i="15"/>
  <c r="AP32" i="18"/>
  <c r="L24" i="17"/>
  <c r="AP24" i="18"/>
  <c r="L23" i="17"/>
  <c r="AP23" i="18"/>
  <c r="I36" i="12"/>
  <c r="H36" i="12"/>
  <c r="AI27" i="16"/>
  <c r="AI50" i="18"/>
  <c r="Y27" i="16"/>
  <c r="Y50" i="18"/>
  <c r="AA27" i="16"/>
  <c r="AA50" i="18"/>
  <c r="AB50" i="18"/>
  <c r="AB27" i="16"/>
  <c r="AE27" i="16"/>
  <c r="AE50" i="18"/>
  <c r="F38" i="9" l="1"/>
  <c r="E38" i="9"/>
  <c r="H38" i="9"/>
  <c r="G38" i="9"/>
  <c r="D38" i="9"/>
  <c r="H37" i="12"/>
  <c r="I37" i="12"/>
  <c r="J37" i="12"/>
  <c r="L38" i="12"/>
  <c r="G38" i="12"/>
  <c r="J38" i="12" s="1"/>
  <c r="AD51" i="18"/>
  <c r="AD28" i="16"/>
  <c r="AD5" i="14"/>
  <c r="U28" i="16"/>
  <c r="U5" i="14"/>
  <c r="U51" i="18"/>
  <c r="N5" i="13"/>
  <c r="AR51" i="18"/>
  <c r="AR5" i="14"/>
  <c r="AR28" i="16"/>
  <c r="N51" i="17"/>
  <c r="N28" i="15"/>
  <c r="L5" i="13"/>
  <c r="M5" i="20" s="1"/>
  <c r="AP51" i="18"/>
  <c r="L51" i="17"/>
  <c r="AP5" i="14"/>
  <c r="AP28" i="16"/>
  <c r="L28" i="15"/>
  <c r="AG51" i="18"/>
  <c r="AG28" i="16"/>
  <c r="AG5" i="14"/>
  <c r="D43" i="1"/>
  <c r="N43" i="1" s="1"/>
  <c r="K44" i="1"/>
  <c r="I44" i="1"/>
  <c r="B44" i="1"/>
  <c r="C44" i="1"/>
  <c r="M44" i="1" s="1"/>
  <c r="A45" i="1"/>
  <c r="H44" i="1"/>
  <c r="D44" i="1" s="1"/>
  <c r="N44" i="1" s="1"/>
  <c r="G44" i="1"/>
  <c r="F44" i="1"/>
  <c r="P44" i="1" s="1"/>
  <c r="AQ48" i="18"/>
  <c r="AQ25" i="16"/>
  <c r="M48" i="17"/>
  <c r="M25" i="15"/>
  <c r="AQ44" i="18"/>
  <c r="M21" i="15"/>
  <c r="AQ21" i="16"/>
  <c r="M44" i="17"/>
  <c r="AQ40" i="18"/>
  <c r="M17" i="15"/>
  <c r="AQ17" i="16"/>
  <c r="M40" i="17"/>
  <c r="M13" i="15"/>
  <c r="AQ36" i="18"/>
  <c r="M36" i="17"/>
  <c r="AQ13" i="16"/>
  <c r="M9" i="15"/>
  <c r="M32" i="17"/>
  <c r="AQ9" i="16"/>
  <c r="AQ32" i="18"/>
  <c r="M24" i="17"/>
  <c r="AQ24" i="18"/>
  <c r="M27" i="17"/>
  <c r="AQ27" i="18"/>
  <c r="AL51" i="18"/>
  <c r="AL28" i="16"/>
  <c r="AL5" i="14"/>
  <c r="AC5" i="14"/>
  <c r="AC51" i="18"/>
  <c r="AC28" i="16"/>
  <c r="AB5" i="14"/>
  <c r="AB28" i="16"/>
  <c r="AB51" i="18"/>
  <c r="Y5" i="14"/>
  <c r="Y28" i="16"/>
  <c r="Y51" i="18"/>
  <c r="AJ5" i="14"/>
  <c r="AJ28" i="16"/>
  <c r="AJ51" i="18"/>
  <c r="I28" i="15"/>
  <c r="I5" i="13"/>
  <c r="J5" i="20" s="1"/>
  <c r="AM5" i="14"/>
  <c r="AM51" i="18"/>
  <c r="AM28" i="16"/>
  <c r="I51" i="17"/>
  <c r="J28" i="15"/>
  <c r="AN5" i="14"/>
  <c r="AN28" i="16"/>
  <c r="J51" i="17"/>
  <c r="AN51" i="18"/>
  <c r="J5" i="13"/>
  <c r="K5" i="20" s="1"/>
  <c r="V5" i="14"/>
  <c r="V51" i="18"/>
  <c r="V28" i="16"/>
  <c r="AN6" i="12"/>
  <c r="AN1" i="12"/>
  <c r="M24" i="15"/>
  <c r="M47" i="17"/>
  <c r="AQ24" i="16"/>
  <c r="AQ47" i="18"/>
  <c r="M20" i="15"/>
  <c r="AQ20" i="16"/>
  <c r="M43" i="17"/>
  <c r="AQ43" i="18"/>
  <c r="M16" i="15"/>
  <c r="AQ39" i="18"/>
  <c r="AQ16" i="16"/>
  <c r="M39" i="17"/>
  <c r="AQ12" i="16"/>
  <c r="M12" i="15"/>
  <c r="M35" i="17"/>
  <c r="AQ35" i="18"/>
  <c r="M8" i="15"/>
  <c r="AQ8" i="16"/>
  <c r="M31" i="17"/>
  <c r="AQ31" i="18"/>
  <c r="AQ28" i="18"/>
  <c r="AQ5" i="16"/>
  <c r="M28" i="17"/>
  <c r="M5" i="15"/>
  <c r="M26" i="17"/>
  <c r="AQ26" i="18"/>
  <c r="AM10" i="12"/>
  <c r="AM11" i="12"/>
  <c r="AM9" i="12"/>
  <c r="AM8" i="12"/>
  <c r="AM12" i="12"/>
  <c r="AM14" i="12"/>
  <c r="AM13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W51" i="18"/>
  <c r="W5" i="14"/>
  <c r="W28" i="16"/>
  <c r="AE51" i="18"/>
  <c r="AE28" i="16"/>
  <c r="AE5" i="14"/>
  <c r="X5" i="14"/>
  <c r="X51" i="18"/>
  <c r="X28" i="16"/>
  <c r="K5" i="13"/>
  <c r="L5" i="20" s="1"/>
  <c r="K28" i="15"/>
  <c r="AO28" i="16"/>
  <c r="AO5" i="14"/>
  <c r="K51" i="17"/>
  <c r="AO51" i="18"/>
  <c r="S5" i="14"/>
  <c r="S51" i="18"/>
  <c r="S28" i="16"/>
  <c r="AA5" i="14"/>
  <c r="AA28" i="16"/>
  <c r="AA51" i="18"/>
  <c r="T28" i="16"/>
  <c r="T51" i="18"/>
  <c r="T5" i="14"/>
  <c r="M5" i="13"/>
  <c r="N5" i="20" s="1"/>
  <c r="M28" i="15"/>
  <c r="AQ28" i="16"/>
  <c r="AQ51" i="18"/>
  <c r="AQ5" i="14"/>
  <c r="M51" i="17"/>
  <c r="AP7" i="12"/>
  <c r="AO5" i="12"/>
  <c r="M46" i="17"/>
  <c r="M23" i="15"/>
  <c r="AQ46" i="18"/>
  <c r="AQ23" i="16"/>
  <c r="M18" i="15"/>
  <c r="AQ18" i="16"/>
  <c r="AQ41" i="18"/>
  <c r="M41" i="17"/>
  <c r="M15" i="15"/>
  <c r="M38" i="17"/>
  <c r="AQ15" i="16"/>
  <c r="AQ38" i="18"/>
  <c r="M11" i="15"/>
  <c r="AQ11" i="16"/>
  <c r="M34" i="17"/>
  <c r="AQ34" i="18"/>
  <c r="M7" i="15"/>
  <c r="M30" i="17"/>
  <c r="AQ30" i="18"/>
  <c r="AQ7" i="16"/>
  <c r="AQ29" i="18"/>
  <c r="M6" i="15"/>
  <c r="M29" i="17"/>
  <c r="AQ6" i="16"/>
  <c r="AM3" i="12"/>
  <c r="AM2" i="12"/>
  <c r="M40" i="12"/>
  <c r="K39" i="12"/>
  <c r="W38" i="9"/>
  <c r="M38" i="9"/>
  <c r="D46" i="7"/>
  <c r="E46" i="7"/>
  <c r="C46" i="7"/>
  <c r="A47" i="7"/>
  <c r="B46" i="7"/>
  <c r="A39" i="9"/>
  <c r="B40" i="9"/>
  <c r="U39" i="9"/>
  <c r="I39" i="9" s="1"/>
  <c r="K39" i="9"/>
  <c r="C39" i="9"/>
  <c r="V39" i="9"/>
  <c r="L39" i="9"/>
  <c r="Z5" i="14"/>
  <c r="Z51" i="18"/>
  <c r="Z28" i="16"/>
  <c r="AH28" i="16"/>
  <c r="AH51" i="18"/>
  <c r="AH5" i="14"/>
  <c r="AK5" i="14"/>
  <c r="AK28" i="16"/>
  <c r="AK51" i="18"/>
  <c r="AF51" i="18"/>
  <c r="AF5" i="14"/>
  <c r="AF28" i="16"/>
  <c r="AI51" i="18"/>
  <c r="AI5" i="14"/>
  <c r="AI28" i="16"/>
  <c r="L43" i="1"/>
  <c r="E43" i="1"/>
  <c r="O43" i="1" s="1"/>
  <c r="AQ49" i="18"/>
  <c r="M49" i="17"/>
  <c r="M26" i="15"/>
  <c r="AQ26" i="16"/>
  <c r="AQ22" i="16"/>
  <c r="M45" i="17"/>
  <c r="AQ45" i="18"/>
  <c r="M22" i="15"/>
  <c r="M19" i="15"/>
  <c r="AQ42" i="18"/>
  <c r="M42" i="17"/>
  <c r="AQ19" i="16"/>
  <c r="AQ37" i="18"/>
  <c r="M37" i="17"/>
  <c r="AQ14" i="16"/>
  <c r="M14" i="15"/>
  <c r="AQ10" i="16"/>
  <c r="M33" i="17"/>
  <c r="M10" i="15"/>
  <c r="AQ33" i="18"/>
  <c r="AQ25" i="18"/>
  <c r="M25" i="17"/>
  <c r="AQ23" i="18"/>
  <c r="M23" i="17"/>
  <c r="G39" i="9" l="1"/>
  <c r="F39" i="9"/>
  <c r="H39" i="9"/>
  <c r="E39" i="9"/>
  <c r="D39" i="9"/>
  <c r="K40" i="9"/>
  <c r="U40" i="9"/>
  <c r="I40" i="9" s="1"/>
  <c r="L40" i="9"/>
  <c r="A40" i="9"/>
  <c r="C40" i="9"/>
  <c r="B41" i="9"/>
  <c r="V40" i="9"/>
  <c r="B47" i="7"/>
  <c r="D47" i="7"/>
  <c r="A48" i="7"/>
  <c r="E47" i="7"/>
  <c r="C47" i="7"/>
  <c r="K40" i="12"/>
  <c r="M41" i="12"/>
  <c r="AO6" i="12"/>
  <c r="AO1" i="12"/>
  <c r="AO4" i="12" s="1"/>
  <c r="N48" i="17"/>
  <c r="AR48" i="18"/>
  <c r="N25" i="15"/>
  <c r="AR25" i="16"/>
  <c r="AR44" i="18"/>
  <c r="N21" i="15"/>
  <c r="N44" i="17"/>
  <c r="AR21" i="16"/>
  <c r="AR40" i="18"/>
  <c r="N17" i="15"/>
  <c r="N40" i="17"/>
  <c r="AR17" i="16"/>
  <c r="N36" i="17"/>
  <c r="AR13" i="16"/>
  <c r="AR36" i="18"/>
  <c r="N13" i="15"/>
  <c r="N32" i="17"/>
  <c r="AR9" i="16"/>
  <c r="N9" i="15"/>
  <c r="AR32" i="18"/>
  <c r="N29" i="17"/>
  <c r="N6" i="15"/>
  <c r="AR29" i="18"/>
  <c r="AR6" i="16"/>
  <c r="N26" i="17"/>
  <c r="AR26" i="18"/>
  <c r="S38" i="12"/>
  <c r="AL38" i="12"/>
  <c r="AD38" i="12"/>
  <c r="O38" i="12"/>
  <c r="AF38" i="12"/>
  <c r="AM38" i="12"/>
  <c r="Z38" i="12"/>
  <c r="AJ38" i="12"/>
  <c r="T38" i="12"/>
  <c r="AB38" i="12"/>
  <c r="W38" i="12"/>
  <c r="AH38" i="12"/>
  <c r="AI38" i="12"/>
  <c r="U38" i="12"/>
  <c r="X38" i="12"/>
  <c r="AO38" i="12"/>
  <c r="AA38" i="12"/>
  <c r="N38" i="12"/>
  <c r="Q38" i="12"/>
  <c r="AG38" i="12"/>
  <c r="R38" i="12"/>
  <c r="Y38" i="12"/>
  <c r="AE38" i="12"/>
  <c r="P38" i="12"/>
  <c r="AK38" i="12"/>
  <c r="V38" i="12"/>
  <c r="AC38" i="12"/>
  <c r="M39" i="9"/>
  <c r="W39" i="9"/>
  <c r="AQ7" i="12"/>
  <c r="AP5" i="12"/>
  <c r="N47" i="17"/>
  <c r="N24" i="15"/>
  <c r="AR24" i="16"/>
  <c r="AR47" i="18"/>
  <c r="AR43" i="18"/>
  <c r="AR20" i="16"/>
  <c r="N20" i="15"/>
  <c r="N43" i="17"/>
  <c r="AR16" i="16"/>
  <c r="AR39" i="18"/>
  <c r="N16" i="15"/>
  <c r="N39" i="17"/>
  <c r="N35" i="17"/>
  <c r="N12" i="15"/>
  <c r="AR12" i="16"/>
  <c r="AR35" i="18"/>
  <c r="AR8" i="16"/>
  <c r="AR31" i="18"/>
  <c r="N8" i="15"/>
  <c r="N31" i="17"/>
  <c r="AR27" i="18"/>
  <c r="N27" i="17"/>
  <c r="N25" i="17"/>
  <c r="AR25" i="18"/>
  <c r="I45" i="1"/>
  <c r="A46" i="1"/>
  <c r="H45" i="1"/>
  <c r="D45" i="1" s="1"/>
  <c r="N45" i="1" s="1"/>
  <c r="C45" i="1"/>
  <c r="G45" i="1"/>
  <c r="K45" i="1"/>
  <c r="B45" i="1"/>
  <c r="F45" i="1"/>
  <c r="H38" i="12"/>
  <c r="I38" i="12"/>
  <c r="AR50" i="18"/>
  <c r="AR27" i="16"/>
  <c r="N50" i="17"/>
  <c r="N27" i="15"/>
  <c r="N23" i="15"/>
  <c r="N46" i="17"/>
  <c r="AR23" i="16"/>
  <c r="AR46" i="18"/>
  <c r="AR42" i="18"/>
  <c r="N42" i="17"/>
  <c r="N19" i="15"/>
  <c r="AR19" i="16"/>
  <c r="N38" i="17"/>
  <c r="N15" i="15"/>
  <c r="AR38" i="18"/>
  <c r="AR15" i="16"/>
  <c r="AR11" i="16"/>
  <c r="AR34" i="18"/>
  <c r="N34" i="17"/>
  <c r="N11" i="15"/>
  <c r="N30" i="17"/>
  <c r="AR30" i="18"/>
  <c r="AR7" i="16"/>
  <c r="N7" i="15"/>
  <c r="N23" i="17"/>
  <c r="AR23" i="18"/>
  <c r="AN4" i="12"/>
  <c r="AK37" i="12"/>
  <c r="Y37" i="12"/>
  <c r="P37" i="12"/>
  <c r="AH37" i="12"/>
  <c r="R37" i="12"/>
  <c r="S37" i="12"/>
  <c r="Z37" i="12"/>
  <c r="AN37" i="12"/>
  <c r="AD37" i="12"/>
  <c r="U37" i="12"/>
  <c r="AL37" i="12"/>
  <c r="AB37" i="12"/>
  <c r="AJ37" i="12"/>
  <c r="V37" i="12"/>
  <c r="Q37" i="12"/>
  <c r="AF37" i="12"/>
  <c r="X37" i="12"/>
  <c r="AO37" i="12"/>
  <c r="O37" i="12"/>
  <c r="AM37" i="12"/>
  <c r="N37" i="12"/>
  <c r="AE37" i="12"/>
  <c r="T37" i="12"/>
  <c r="AI37" i="12"/>
  <c r="W37" i="12"/>
  <c r="AG37" i="12"/>
  <c r="AA37" i="12"/>
  <c r="AC37" i="12"/>
  <c r="L39" i="12"/>
  <c r="G39" i="12"/>
  <c r="J39" i="12" s="1"/>
  <c r="AR26" i="16"/>
  <c r="N26" i="15"/>
  <c r="AR49" i="18"/>
  <c r="N49" i="17"/>
  <c r="AR45" i="18"/>
  <c r="AR22" i="16"/>
  <c r="N22" i="15"/>
  <c r="N45" i="17"/>
  <c r="AR41" i="18"/>
  <c r="AR18" i="16"/>
  <c r="N18" i="15"/>
  <c r="N41" i="17"/>
  <c r="AR37" i="18"/>
  <c r="AR14" i="16"/>
  <c r="N14" i="15"/>
  <c r="N37" i="17"/>
  <c r="AR10" i="16"/>
  <c r="N33" i="17"/>
  <c r="AR33" i="18"/>
  <c r="N10" i="15"/>
  <c r="AR5" i="16"/>
  <c r="N28" i="17"/>
  <c r="N5" i="15"/>
  <c r="O5" i="20" s="1"/>
  <c r="AR28" i="18"/>
  <c r="N24" i="17"/>
  <c r="AR24" i="18"/>
  <c r="AN2" i="12"/>
  <c r="AN3" i="12"/>
  <c r="L44" i="1"/>
  <c r="E44" i="1"/>
  <c r="O44" i="1" s="1"/>
  <c r="I39" i="12" l="1"/>
  <c r="H39" i="12"/>
  <c r="AH6" i="14"/>
  <c r="AH52" i="18"/>
  <c r="AH29" i="16"/>
  <c r="J29" i="15"/>
  <c r="J6" i="13"/>
  <c r="K6" i="20" s="1"/>
  <c r="AN29" i="16"/>
  <c r="J52" i="17"/>
  <c r="AN52" i="18"/>
  <c r="AN6" i="14"/>
  <c r="S6" i="14"/>
  <c r="S29" i="16"/>
  <c r="S52" i="18"/>
  <c r="AR52" i="18"/>
  <c r="N29" i="15"/>
  <c r="AR6" i="14"/>
  <c r="AR29" i="16"/>
  <c r="N6" i="13"/>
  <c r="O6" i="20" s="1"/>
  <c r="N52" i="17"/>
  <c r="AT6" i="14"/>
  <c r="AT52" i="18"/>
  <c r="AT29" i="16"/>
  <c r="P6" i="13"/>
  <c r="P52" i="17"/>
  <c r="P29" i="15"/>
  <c r="AQ29" i="16"/>
  <c r="M6" i="13"/>
  <c r="N6" i="20" s="1"/>
  <c r="M29" i="15"/>
  <c r="AQ6" i="14"/>
  <c r="AQ52" i="18"/>
  <c r="M52" i="17"/>
  <c r="AS6" i="14"/>
  <c r="O29" i="15"/>
  <c r="AS52" i="18"/>
  <c r="O52" i="17"/>
  <c r="O6" i="13"/>
  <c r="AS29" i="16"/>
  <c r="G46" i="1"/>
  <c r="H46" i="1"/>
  <c r="D46" i="1" s="1"/>
  <c r="I46" i="1"/>
  <c r="A47" i="1"/>
  <c r="C46" i="1"/>
  <c r="M46" i="1" s="1"/>
  <c r="K46" i="1"/>
  <c r="B46" i="1"/>
  <c r="F46" i="1"/>
  <c r="AP6" i="12"/>
  <c r="AP1" i="12"/>
  <c r="AP4" i="12" s="1"/>
  <c r="AA30" i="16"/>
  <c r="AA53" i="18"/>
  <c r="AA7" i="14"/>
  <c r="AD53" i="18"/>
  <c r="AD7" i="14"/>
  <c r="AD30" i="16"/>
  <c r="AF53" i="18"/>
  <c r="AF7" i="14"/>
  <c r="AF30" i="16"/>
  <c r="J53" i="17"/>
  <c r="AN7" i="14"/>
  <c r="AN53" i="18"/>
  <c r="AN30" i="16"/>
  <c r="J7" i="13"/>
  <c r="K7" i="20" s="1"/>
  <c r="J30" i="15"/>
  <c r="AG30" i="16"/>
  <c r="AG53" i="18"/>
  <c r="AG7" i="14"/>
  <c r="N7" i="13"/>
  <c r="AR53" i="18"/>
  <c r="AR30" i="16"/>
  <c r="N30" i="15"/>
  <c r="AR7" i="14"/>
  <c r="N53" i="17"/>
  <c r="AI30" i="16"/>
  <c r="AI53" i="18"/>
  <c r="AI7" i="14"/>
  <c r="K41" i="12"/>
  <c r="M42" i="12"/>
  <c r="C48" i="7"/>
  <c r="E48" i="7"/>
  <c r="B48" i="7"/>
  <c r="D48" i="7"/>
  <c r="L41" i="9"/>
  <c r="V41" i="9"/>
  <c r="B42" i="9"/>
  <c r="A41" i="9"/>
  <c r="K41" i="9"/>
  <c r="U41" i="9"/>
  <c r="I41" i="9" s="1"/>
  <c r="C41" i="9"/>
  <c r="AF52" i="18"/>
  <c r="AF6" i="14"/>
  <c r="AF29" i="16"/>
  <c r="Y52" i="18"/>
  <c r="Y29" i="16"/>
  <c r="Y6" i="14"/>
  <c r="AC6" i="14"/>
  <c r="AC29" i="16"/>
  <c r="AC52" i="18"/>
  <c r="AA29" i="16"/>
  <c r="AA52" i="18"/>
  <c r="AA6" i="14"/>
  <c r="AE29" i="16"/>
  <c r="AE52" i="18"/>
  <c r="AE6" i="14"/>
  <c r="I29" i="15"/>
  <c r="I52" i="17"/>
  <c r="I6" i="13"/>
  <c r="J6" i="20" s="1"/>
  <c r="AM52" i="18"/>
  <c r="AM29" i="16"/>
  <c r="AM6" i="14"/>
  <c r="AD29" i="16"/>
  <c r="AD6" i="14"/>
  <c r="AD52" i="18"/>
  <c r="AQ5" i="12"/>
  <c r="AR7" i="12"/>
  <c r="AP7" i="14"/>
  <c r="AP30" i="16"/>
  <c r="AP53" i="18"/>
  <c r="L7" i="13"/>
  <c r="M7" i="20" s="1"/>
  <c r="L30" i="15"/>
  <c r="L53" i="17"/>
  <c r="W7" i="14"/>
  <c r="W53" i="18"/>
  <c r="W30" i="16"/>
  <c r="V30" i="16"/>
  <c r="V7" i="14"/>
  <c r="V53" i="18"/>
  <c r="AT30" i="16"/>
  <c r="P30" i="15"/>
  <c r="AT53" i="18"/>
  <c r="P53" i="17"/>
  <c r="AT7" i="14"/>
  <c r="P7" i="13"/>
  <c r="Y7" i="14"/>
  <c r="Y30" i="16"/>
  <c r="Y53" i="18"/>
  <c r="AK30" i="16"/>
  <c r="AK53" i="18"/>
  <c r="AK7" i="14"/>
  <c r="M30" i="15"/>
  <c r="M7" i="13"/>
  <c r="N7" i="20" s="1"/>
  <c r="M53" i="17"/>
  <c r="AQ7" i="14"/>
  <c r="AQ53" i="18"/>
  <c r="AQ30" i="16"/>
  <c r="AO11" i="12"/>
  <c r="AO8" i="12"/>
  <c r="AO13" i="12"/>
  <c r="AO12" i="12"/>
  <c r="AO10" i="12"/>
  <c r="AO9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7" i="12"/>
  <c r="AO26" i="12"/>
  <c r="AO28" i="12"/>
  <c r="AO29" i="12"/>
  <c r="AO30" i="12"/>
  <c r="AO31" i="12"/>
  <c r="AO32" i="12"/>
  <c r="AO33" i="12"/>
  <c r="AO34" i="12"/>
  <c r="AO35" i="12"/>
  <c r="AO36" i="12"/>
  <c r="L40" i="12"/>
  <c r="G40" i="12"/>
  <c r="D40" i="9"/>
  <c r="F40" i="9"/>
  <c r="E40" i="9"/>
  <c r="G40" i="9"/>
  <c r="H40" i="9"/>
  <c r="AL52" i="18"/>
  <c r="AL6" i="14"/>
  <c r="AL29" i="16"/>
  <c r="T29" i="16"/>
  <c r="T6" i="14"/>
  <c r="T52" i="18"/>
  <c r="AK52" i="18"/>
  <c r="AK29" i="16"/>
  <c r="AK6" i="14"/>
  <c r="AO52" i="18"/>
  <c r="K52" i="17"/>
  <c r="AO6" i="14"/>
  <c r="K6" i="13"/>
  <c r="L6" i="20" s="1"/>
  <c r="K29" i="15"/>
  <c r="AO29" i="16"/>
  <c r="Z6" i="14"/>
  <c r="Z52" i="18"/>
  <c r="Z29" i="16"/>
  <c r="X52" i="18"/>
  <c r="X6" i="14"/>
  <c r="X29" i="16"/>
  <c r="W52" i="18"/>
  <c r="W6" i="14"/>
  <c r="W29" i="16"/>
  <c r="U6" i="14"/>
  <c r="U52" i="18"/>
  <c r="U29" i="16"/>
  <c r="AP29" i="16"/>
  <c r="L52" i="17"/>
  <c r="L6" i="13"/>
  <c r="M6" i="20" s="1"/>
  <c r="AP52" i="18"/>
  <c r="AP6" i="14"/>
  <c r="L29" i="15"/>
  <c r="AN11" i="12"/>
  <c r="AN13" i="12"/>
  <c r="AN9" i="12"/>
  <c r="AN8" i="12"/>
  <c r="AN12" i="12"/>
  <c r="AN14" i="12"/>
  <c r="AN10" i="12"/>
  <c r="AN15" i="12"/>
  <c r="AN16" i="12"/>
  <c r="AN17" i="12"/>
  <c r="AN18" i="12"/>
  <c r="AN19" i="12"/>
  <c r="AN20" i="12"/>
  <c r="AN21" i="12"/>
  <c r="AN22" i="12"/>
  <c r="AN23" i="12"/>
  <c r="AN24" i="12"/>
  <c r="AN25" i="12"/>
  <c r="AN27" i="12"/>
  <c r="AN26" i="12"/>
  <c r="AN28" i="12"/>
  <c r="AN29" i="12"/>
  <c r="AN30" i="12"/>
  <c r="AN31" i="12"/>
  <c r="AN32" i="12"/>
  <c r="AN33" i="12"/>
  <c r="AN34" i="12"/>
  <c r="AN35" i="12"/>
  <c r="AN36" i="12"/>
  <c r="O7" i="20"/>
  <c r="P45" i="1"/>
  <c r="M45" i="1"/>
  <c r="U7" i="14"/>
  <c r="U30" i="16"/>
  <c r="U53" i="18"/>
  <c r="AL7" i="14"/>
  <c r="AL30" i="16"/>
  <c r="AL53" i="18"/>
  <c r="AC7" i="14"/>
  <c r="AC30" i="16"/>
  <c r="AC53" i="18"/>
  <c r="AM53" i="18"/>
  <c r="AM30" i="16"/>
  <c r="I30" i="15"/>
  <c r="I53" i="17"/>
  <c r="AM7" i="14"/>
  <c r="I7" i="13"/>
  <c r="J7" i="20" s="1"/>
  <c r="T30" i="16"/>
  <c r="T53" i="18"/>
  <c r="T7" i="14"/>
  <c r="X53" i="18"/>
  <c r="X7" i="14"/>
  <c r="X30" i="16"/>
  <c r="AO3" i="12"/>
  <c r="AO2" i="12"/>
  <c r="W40" i="9"/>
  <c r="M40" i="9"/>
  <c r="AN39" i="12"/>
  <c r="R39" i="12"/>
  <c r="AH39" i="12"/>
  <c r="U39" i="12"/>
  <c r="AG39" i="12"/>
  <c r="Z39" i="12"/>
  <c r="AD39" i="12"/>
  <c r="T39" i="12"/>
  <c r="Y39" i="12"/>
  <c r="W39" i="12"/>
  <c r="N39" i="12"/>
  <c r="S39" i="12"/>
  <c r="AL39" i="12"/>
  <c r="AM39" i="12"/>
  <c r="AE39" i="12"/>
  <c r="O39" i="12"/>
  <c r="Q39" i="12"/>
  <c r="AO39" i="12"/>
  <c r="AF39" i="12"/>
  <c r="X39" i="12"/>
  <c r="AI39" i="12"/>
  <c r="V39" i="12"/>
  <c r="AP39" i="12"/>
  <c r="P39" i="12"/>
  <c r="AB39" i="12"/>
  <c r="AK39" i="12"/>
  <c r="AC39" i="12"/>
  <c r="AJ39" i="12"/>
  <c r="AA39" i="12"/>
  <c r="AB52" i="18"/>
  <c r="AB6" i="14"/>
  <c r="AB29" i="16"/>
  <c r="AJ6" i="14"/>
  <c r="AJ52" i="18"/>
  <c r="AJ29" i="16"/>
  <c r="V52" i="18"/>
  <c r="V6" i="14"/>
  <c r="V29" i="16"/>
  <c r="AG52" i="18"/>
  <c r="AG6" i="14"/>
  <c r="AG29" i="16"/>
  <c r="AI29" i="16"/>
  <c r="AI6" i="14"/>
  <c r="AI52" i="18"/>
  <c r="E45" i="1"/>
  <c r="O45" i="1" s="1"/>
  <c r="L45" i="1"/>
  <c r="AH7" i="14"/>
  <c r="AH53" i="18"/>
  <c r="AH30" i="16"/>
  <c r="AJ7" i="14"/>
  <c r="AJ30" i="16"/>
  <c r="AJ53" i="18"/>
  <c r="S30" i="16"/>
  <c r="S7" i="14"/>
  <c r="S53" i="18"/>
  <c r="Z7" i="14"/>
  <c r="Z30" i="16"/>
  <c r="Z53" i="18"/>
  <c r="AB7" i="14"/>
  <c r="AB30" i="16"/>
  <c r="AB53" i="18"/>
  <c r="AN38" i="12"/>
  <c r="AO30" i="16"/>
  <c r="K53" i="17"/>
  <c r="AO53" i="18"/>
  <c r="AO7" i="14"/>
  <c r="K30" i="15"/>
  <c r="K7" i="13"/>
  <c r="L7" i="20" s="1"/>
  <c r="AE53" i="18"/>
  <c r="AE7" i="14"/>
  <c r="AE30" i="16"/>
  <c r="AH8" i="14" l="1"/>
  <c r="AH54" i="18"/>
  <c r="AH31" i="16"/>
  <c r="AN54" i="18"/>
  <c r="AN8" i="14"/>
  <c r="AN31" i="16"/>
  <c r="J54" i="17"/>
  <c r="J31" i="15"/>
  <c r="J8" i="13"/>
  <c r="K8" i="20" s="1"/>
  <c r="N31" i="15"/>
  <c r="N8" i="13"/>
  <c r="O8" i="20" s="1"/>
  <c r="N54" i="17"/>
  <c r="AR8" i="14"/>
  <c r="AR31" i="16"/>
  <c r="AR54" i="18"/>
  <c r="AD8" i="14"/>
  <c r="AD31" i="16"/>
  <c r="AD54" i="18"/>
  <c r="I31" i="15"/>
  <c r="I54" i="17"/>
  <c r="AM31" i="16"/>
  <c r="AM54" i="18"/>
  <c r="AM8" i="14"/>
  <c r="I8" i="13"/>
  <c r="J8" i="20" s="1"/>
  <c r="O8" i="13"/>
  <c r="AS8" i="14"/>
  <c r="AS31" i="16"/>
  <c r="O31" i="15"/>
  <c r="AS54" i="18"/>
  <c r="O54" i="17"/>
  <c r="AS28" i="16"/>
  <c r="O51" i="17"/>
  <c r="AS5" i="14"/>
  <c r="AS51" i="18"/>
  <c r="O28" i="15"/>
  <c r="O5" i="13"/>
  <c r="AS24" i="16"/>
  <c r="O47" i="17"/>
  <c r="AS47" i="18"/>
  <c r="O24" i="15"/>
  <c r="AS20" i="16"/>
  <c r="AS43" i="18"/>
  <c r="O43" i="17"/>
  <c r="O20" i="15"/>
  <c r="O16" i="15"/>
  <c r="AS16" i="16"/>
  <c r="AS39" i="18"/>
  <c r="O39" i="17"/>
  <c r="O35" i="17"/>
  <c r="AS12" i="16"/>
  <c r="AS35" i="18"/>
  <c r="O12" i="15"/>
  <c r="AS31" i="18"/>
  <c r="AS8" i="16"/>
  <c r="O8" i="15"/>
  <c r="O31" i="17"/>
  <c r="O27" i="17"/>
  <c r="AS27" i="18"/>
  <c r="AS26" i="18"/>
  <c r="O26" i="17"/>
  <c r="J40" i="12"/>
  <c r="P26" i="15"/>
  <c r="AT26" i="16"/>
  <c r="AT49" i="18"/>
  <c r="P49" i="17"/>
  <c r="P22" i="15"/>
  <c r="P45" i="17"/>
  <c r="AT45" i="18"/>
  <c r="AT22" i="16"/>
  <c r="AT19" i="16"/>
  <c r="P42" i="17"/>
  <c r="P19" i="15"/>
  <c r="AT42" i="18"/>
  <c r="AT37" i="18"/>
  <c r="AT14" i="16"/>
  <c r="P37" i="17"/>
  <c r="P14" i="15"/>
  <c r="P33" i="17"/>
  <c r="AT10" i="16"/>
  <c r="AT33" i="18"/>
  <c r="P10" i="15"/>
  <c r="P29" i="17"/>
  <c r="AT29" i="18"/>
  <c r="P6" i="15"/>
  <c r="AT6" i="16"/>
  <c r="AT28" i="18"/>
  <c r="AT5" i="16"/>
  <c r="P5" i="15"/>
  <c r="P28" i="17"/>
  <c r="E41" i="9"/>
  <c r="H41" i="9"/>
  <c r="F41" i="9"/>
  <c r="D41" i="9"/>
  <c r="G41" i="9"/>
  <c r="C42" i="9"/>
  <c r="A42" i="9"/>
  <c r="U42" i="9"/>
  <c r="B43" i="9"/>
  <c r="V42" i="9"/>
  <c r="K42" i="9"/>
  <c r="I42" i="9"/>
  <c r="L42" i="9"/>
  <c r="L41" i="12"/>
  <c r="G41" i="12"/>
  <c r="L46" i="1"/>
  <c r="E46" i="1"/>
  <c r="O46" i="1" s="1"/>
  <c r="AG54" i="18"/>
  <c r="AG31" i="16"/>
  <c r="AG8" i="14"/>
  <c r="U8" i="14"/>
  <c r="U31" i="16"/>
  <c r="U54" i="18"/>
  <c r="AC8" i="14"/>
  <c r="AC54" i="18"/>
  <c r="AC31" i="16"/>
  <c r="V8" i="14"/>
  <c r="V54" i="18"/>
  <c r="V31" i="16"/>
  <c r="M54" i="17"/>
  <c r="AQ8" i="14"/>
  <c r="M31" i="15"/>
  <c r="AQ54" i="18"/>
  <c r="AQ31" i="16"/>
  <c r="M8" i="13"/>
  <c r="N8" i="20" s="1"/>
  <c r="X8" i="14"/>
  <c r="X54" i="18"/>
  <c r="X31" i="16"/>
  <c r="Y54" i="18"/>
  <c r="Y31" i="16"/>
  <c r="Y8" i="14"/>
  <c r="AE31" i="16"/>
  <c r="AE8" i="14"/>
  <c r="AE54" i="18"/>
  <c r="AS50" i="18"/>
  <c r="AS27" i="16"/>
  <c r="O27" i="15"/>
  <c r="O50" i="17"/>
  <c r="O23" i="15"/>
  <c r="AS23" i="16"/>
  <c r="O46" i="17"/>
  <c r="AS46" i="18"/>
  <c r="O41" i="17"/>
  <c r="O18" i="15"/>
  <c r="AS18" i="16"/>
  <c r="AS41" i="18"/>
  <c r="AS15" i="16"/>
  <c r="O38" i="17"/>
  <c r="AS38" i="18"/>
  <c r="O15" i="15"/>
  <c r="AS34" i="18"/>
  <c r="O34" i="17"/>
  <c r="AS11" i="16"/>
  <c r="O11" i="15"/>
  <c r="AS7" i="16"/>
  <c r="O7" i="15"/>
  <c r="O30" i="17"/>
  <c r="AS30" i="18"/>
  <c r="O23" i="17"/>
  <c r="AS23" i="18"/>
  <c r="H40" i="12"/>
  <c r="I40" i="12"/>
  <c r="AT48" i="18"/>
  <c r="AT25" i="16"/>
  <c r="P48" i="17"/>
  <c r="P25" i="15"/>
  <c r="P21" i="15"/>
  <c r="P44" i="17"/>
  <c r="AT44" i="18"/>
  <c r="AT21" i="16"/>
  <c r="AT40" i="18"/>
  <c r="P17" i="15"/>
  <c r="P40" i="17"/>
  <c r="AT17" i="16"/>
  <c r="P36" i="17"/>
  <c r="AT13" i="16"/>
  <c r="P13" i="15"/>
  <c r="AT36" i="18"/>
  <c r="P9" i="15"/>
  <c r="AT9" i="16"/>
  <c r="P32" i="17"/>
  <c r="AT32" i="18"/>
  <c r="AT24" i="18"/>
  <c r="P24" i="17"/>
  <c r="P23" i="17"/>
  <c r="AT23" i="18"/>
  <c r="AR5" i="12"/>
  <c r="AS7" i="12"/>
  <c r="AP10" i="12"/>
  <c r="AP11" i="12"/>
  <c r="AP14" i="12"/>
  <c r="AP9" i="12"/>
  <c r="AP8" i="12"/>
  <c r="AP12" i="12"/>
  <c r="AP13" i="12"/>
  <c r="AP15" i="12"/>
  <c r="AP16" i="12"/>
  <c r="AP17" i="12"/>
  <c r="AP18" i="12"/>
  <c r="AP19" i="12"/>
  <c r="AP20" i="12"/>
  <c r="AP21" i="12"/>
  <c r="AP22" i="12"/>
  <c r="AP23" i="12"/>
  <c r="AP24" i="12"/>
  <c r="AP25" i="12"/>
  <c r="AP27" i="12"/>
  <c r="AP26" i="12"/>
  <c r="AP28" i="12"/>
  <c r="AP29" i="12"/>
  <c r="AP30" i="12"/>
  <c r="AP31" i="12"/>
  <c r="AP32" i="12"/>
  <c r="AP33" i="12"/>
  <c r="AP34" i="12"/>
  <c r="AP35" i="12"/>
  <c r="AP36" i="12"/>
  <c r="AP37" i="12"/>
  <c r="AP38" i="12"/>
  <c r="N46" i="1"/>
  <c r="AF31" i="16"/>
  <c r="AF54" i="18"/>
  <c r="AF8" i="14"/>
  <c r="AU31" i="16"/>
  <c r="AU54" i="18"/>
  <c r="Q8" i="13"/>
  <c r="AU8" i="14"/>
  <c r="Q54" i="17"/>
  <c r="Q31" i="15"/>
  <c r="AK31" i="16"/>
  <c r="AK54" i="18"/>
  <c r="AK8" i="14"/>
  <c r="T8" i="14"/>
  <c r="T54" i="18"/>
  <c r="T31" i="16"/>
  <c r="S31" i="16"/>
  <c r="S54" i="18"/>
  <c r="S8" i="14"/>
  <c r="AL31" i="16"/>
  <c r="AL54" i="18"/>
  <c r="AL8" i="14"/>
  <c r="O49" i="17"/>
  <c r="AS49" i="18"/>
  <c r="AS26" i="16"/>
  <c r="O26" i="15"/>
  <c r="AS45" i="18"/>
  <c r="AS22" i="16"/>
  <c r="O45" i="17"/>
  <c r="O22" i="15"/>
  <c r="O19" i="15"/>
  <c r="O42" i="17"/>
  <c r="AS19" i="16"/>
  <c r="AS42" i="18"/>
  <c r="O37" i="17"/>
  <c r="AS37" i="18"/>
  <c r="O14" i="15"/>
  <c r="AS14" i="16"/>
  <c r="AS33" i="18"/>
  <c r="AS10" i="16"/>
  <c r="O10" i="15"/>
  <c r="O33" i="17"/>
  <c r="O25" i="17"/>
  <c r="AS25" i="18"/>
  <c r="AS24" i="18"/>
  <c r="O24" i="17"/>
  <c r="P51" i="17"/>
  <c r="P5" i="13"/>
  <c r="Q5" i="20" s="1"/>
  <c r="AT28" i="16"/>
  <c r="P28" i="15"/>
  <c r="AT51" i="18"/>
  <c r="AT5" i="14"/>
  <c r="AT24" i="16"/>
  <c r="P24" i="15"/>
  <c r="P47" i="17"/>
  <c r="AT47" i="18"/>
  <c r="AT20" i="16"/>
  <c r="P43" i="17"/>
  <c r="AT43" i="18"/>
  <c r="P20" i="15"/>
  <c r="AT39" i="18"/>
  <c r="P16" i="15"/>
  <c r="P39" i="17"/>
  <c r="AT16" i="16"/>
  <c r="P12" i="15"/>
  <c r="AT12" i="16"/>
  <c r="AT35" i="18"/>
  <c r="P35" i="17"/>
  <c r="AT31" i="18"/>
  <c r="AT8" i="16"/>
  <c r="P8" i="15"/>
  <c r="P31" i="17"/>
  <c r="AT25" i="18"/>
  <c r="P25" i="17"/>
  <c r="P26" i="17"/>
  <c r="AT26" i="18"/>
  <c r="AQ6" i="12"/>
  <c r="AQ1" i="12"/>
  <c r="AP3" i="12"/>
  <c r="AP2" i="12"/>
  <c r="Q6" i="20"/>
  <c r="L8" i="13"/>
  <c r="M8" i="20" s="1"/>
  <c r="L54" i="17"/>
  <c r="AP31" i="16"/>
  <c r="L31" i="15"/>
  <c r="AP54" i="18"/>
  <c r="AP8" i="14"/>
  <c r="AS7" i="14"/>
  <c r="O53" i="17"/>
  <c r="O7" i="13"/>
  <c r="P7" i="20" s="1"/>
  <c r="AS53" i="18"/>
  <c r="O30" i="15"/>
  <c r="AS30" i="16"/>
  <c r="K31" i="15"/>
  <c r="AO31" i="16"/>
  <c r="AO54" i="18"/>
  <c r="K8" i="13"/>
  <c r="L8" i="20" s="1"/>
  <c r="K54" i="17"/>
  <c r="AO8" i="14"/>
  <c r="AA54" i="18"/>
  <c r="AA31" i="16"/>
  <c r="AA8" i="14"/>
  <c r="P54" i="17"/>
  <c r="P31" i="15"/>
  <c r="AT31" i="16"/>
  <c r="P8" i="13"/>
  <c r="Q8" i="20" s="1"/>
  <c r="AT54" i="18"/>
  <c r="AT8" i="14"/>
  <c r="AJ54" i="18"/>
  <c r="AJ31" i="16"/>
  <c r="AJ8" i="14"/>
  <c r="AB8" i="14"/>
  <c r="AB31" i="16"/>
  <c r="AB54" i="18"/>
  <c r="AI31" i="16"/>
  <c r="AI54" i="18"/>
  <c r="AI8" i="14"/>
  <c r="Z8" i="14"/>
  <c r="Z31" i="16"/>
  <c r="Z54" i="18"/>
  <c r="W54" i="18"/>
  <c r="W8" i="14"/>
  <c r="W31" i="16"/>
  <c r="AS48" i="18"/>
  <c r="O25" i="15"/>
  <c r="O48" i="17"/>
  <c r="AS25" i="16"/>
  <c r="O21" i="15"/>
  <c r="O44" i="17"/>
  <c r="AS44" i="18"/>
  <c r="AS21" i="16"/>
  <c r="AS40" i="18"/>
  <c r="O40" i="17"/>
  <c r="AS17" i="16"/>
  <c r="O17" i="15"/>
  <c r="O13" i="15"/>
  <c r="O36" i="17"/>
  <c r="AS36" i="18"/>
  <c r="AS13" i="16"/>
  <c r="O32" i="17"/>
  <c r="AS32" i="18"/>
  <c r="O9" i="15"/>
  <c r="AS9" i="16"/>
  <c r="O29" i="17"/>
  <c r="AS6" i="16"/>
  <c r="O6" i="15"/>
  <c r="P6" i="20" s="1"/>
  <c r="AS29" i="18"/>
  <c r="O5" i="15"/>
  <c r="P5" i="20" s="1"/>
  <c r="AS28" i="18"/>
  <c r="AS5" i="16"/>
  <c r="O28" i="17"/>
  <c r="AT27" i="16"/>
  <c r="P50" i="17"/>
  <c r="AT50" i="18"/>
  <c r="P27" i="15"/>
  <c r="P23" i="15"/>
  <c r="AT23" i="16"/>
  <c r="P46" i="17"/>
  <c r="AT46" i="18"/>
  <c r="AT18" i="16"/>
  <c r="P41" i="17"/>
  <c r="AT41" i="18"/>
  <c r="P18" i="15"/>
  <c r="P15" i="15"/>
  <c r="AT38" i="18"/>
  <c r="AT15" i="16"/>
  <c r="P38" i="17"/>
  <c r="AT11" i="16"/>
  <c r="P11" i="15"/>
  <c r="P34" i="17"/>
  <c r="AT34" i="18"/>
  <c r="P7" i="15"/>
  <c r="P30" i="17"/>
  <c r="AT7" i="16"/>
  <c r="AT30" i="18"/>
  <c r="P27" i="17"/>
  <c r="AT27" i="18"/>
  <c r="Q7" i="20"/>
  <c r="W41" i="9"/>
  <c r="M41" i="9"/>
  <c r="K42" i="12"/>
  <c r="M43" i="12"/>
  <c r="P46" i="1"/>
  <c r="B47" i="1"/>
  <c r="A48" i="1"/>
  <c r="C47" i="1"/>
  <c r="I47" i="1"/>
  <c r="G47" i="1"/>
  <c r="K47" i="1"/>
  <c r="H47" i="1"/>
  <c r="F47" i="1"/>
  <c r="P47" i="1" s="1"/>
  <c r="L42" i="12" l="1"/>
  <c r="G42" i="12"/>
  <c r="J42" i="12" s="1"/>
  <c r="L47" i="1"/>
  <c r="AU29" i="16"/>
  <c r="AU52" i="18"/>
  <c r="Q6" i="13"/>
  <c r="Q29" i="15"/>
  <c r="AU6" i="14"/>
  <c r="Q52" i="17"/>
  <c r="AU48" i="18"/>
  <c r="Q25" i="15"/>
  <c r="AU25" i="16"/>
  <c r="Q48" i="17"/>
  <c r="Q44" i="17"/>
  <c r="AU21" i="16"/>
  <c r="AU44" i="18"/>
  <c r="Q21" i="15"/>
  <c r="Q17" i="15"/>
  <c r="AU17" i="16"/>
  <c r="AU40" i="18"/>
  <c r="Q40" i="17"/>
  <c r="AU13" i="16"/>
  <c r="Q13" i="15"/>
  <c r="AU36" i="18"/>
  <c r="Q36" i="17"/>
  <c r="Q32" i="17"/>
  <c r="Q9" i="15"/>
  <c r="AU9" i="16"/>
  <c r="AU32" i="18"/>
  <c r="Q27" i="17"/>
  <c r="AU27" i="18"/>
  <c r="Q26" i="17"/>
  <c r="AU26" i="18"/>
  <c r="AR6" i="12"/>
  <c r="AR1" i="12"/>
  <c r="U43" i="9"/>
  <c r="I43" i="9" s="1"/>
  <c r="K43" i="9"/>
  <c r="C43" i="9" s="1"/>
  <c r="V43" i="9"/>
  <c r="L43" i="9"/>
  <c r="A43" i="9"/>
  <c r="B44" i="9"/>
  <c r="AU28" i="16"/>
  <c r="Q28" i="15"/>
  <c r="Q51" i="17"/>
  <c r="AU51" i="18"/>
  <c r="AU5" i="14"/>
  <c r="Q5" i="13"/>
  <c r="Q47" i="17"/>
  <c r="AU24" i="16"/>
  <c r="Q24" i="15"/>
  <c r="AU47" i="18"/>
  <c r="AU43" i="18"/>
  <c r="Q43" i="17"/>
  <c r="AU20" i="16"/>
  <c r="Q20" i="15"/>
  <c r="AU39" i="18"/>
  <c r="AU16" i="16"/>
  <c r="Q16" i="15"/>
  <c r="Q39" i="17"/>
  <c r="Q12" i="15"/>
  <c r="AU35" i="18"/>
  <c r="Q35" i="17"/>
  <c r="AU12" i="16"/>
  <c r="AU8" i="16"/>
  <c r="Q31" i="17"/>
  <c r="Q8" i="15"/>
  <c r="R8" i="20" s="1"/>
  <c r="AU31" i="18"/>
  <c r="AU23" i="18"/>
  <c r="Q23" i="17"/>
  <c r="Q25" i="17"/>
  <c r="AU25" i="18"/>
  <c r="AG40" i="12"/>
  <c r="AL40" i="12"/>
  <c r="U40" i="12"/>
  <c r="AB40" i="12"/>
  <c r="O40" i="12"/>
  <c r="AM40" i="12"/>
  <c r="Z40" i="12"/>
  <c r="R40" i="12"/>
  <c r="AH40" i="12"/>
  <c r="T40" i="12"/>
  <c r="V40" i="12"/>
  <c r="AO40" i="12"/>
  <c r="W40" i="12"/>
  <c r="AP40" i="12"/>
  <c r="AA40" i="12"/>
  <c r="AE40" i="12"/>
  <c r="AD40" i="12"/>
  <c r="AN40" i="12"/>
  <c r="Y40" i="12"/>
  <c r="AK40" i="12"/>
  <c r="AF40" i="12"/>
  <c r="AJ40" i="12"/>
  <c r="Q40" i="12"/>
  <c r="AC40" i="12"/>
  <c r="S40" i="12"/>
  <c r="N40" i="12"/>
  <c r="P40" i="12"/>
  <c r="AI40" i="12"/>
  <c r="X40" i="12"/>
  <c r="D47" i="1"/>
  <c r="N47" i="1" s="1"/>
  <c r="M47" i="1"/>
  <c r="K43" i="12"/>
  <c r="M44" i="12"/>
  <c r="AQ4" i="12"/>
  <c r="Q50" i="17"/>
  <c r="AU27" i="16"/>
  <c r="AU50" i="18"/>
  <c r="Q27" i="15"/>
  <c r="AU46" i="18"/>
  <c r="Q46" i="17"/>
  <c r="Q23" i="15"/>
  <c r="AU23" i="16"/>
  <c r="Q41" i="17"/>
  <c r="AU41" i="18"/>
  <c r="Q18" i="15"/>
  <c r="AU18" i="16"/>
  <c r="Q15" i="15"/>
  <c r="AU38" i="18"/>
  <c r="Q38" i="17"/>
  <c r="AU15" i="16"/>
  <c r="Q34" i="17"/>
  <c r="AU34" i="18"/>
  <c r="Q11" i="15"/>
  <c r="AU11" i="16"/>
  <c r="Q7" i="15"/>
  <c r="AU7" i="16"/>
  <c r="AU30" i="18"/>
  <c r="Q30" i="17"/>
  <c r="AU24" i="18"/>
  <c r="Q24" i="17"/>
  <c r="J41" i="12"/>
  <c r="W42" i="9"/>
  <c r="M42" i="9"/>
  <c r="K48" i="1"/>
  <c r="I48" i="1"/>
  <c r="B48" i="1"/>
  <c r="C48" i="1"/>
  <c r="M48" i="1" s="1"/>
  <c r="A49" i="1"/>
  <c r="G48" i="1"/>
  <c r="H48" i="1"/>
  <c r="D48" i="1" s="1"/>
  <c r="N48" i="1" s="1"/>
  <c r="F48" i="1"/>
  <c r="P48" i="1" s="1"/>
  <c r="AQ2" i="12"/>
  <c r="AQ3" i="12"/>
  <c r="Q30" i="15"/>
  <c r="AU53" i="18"/>
  <c r="AU30" i="16"/>
  <c r="Q53" i="17"/>
  <c r="AU7" i="14"/>
  <c r="Q7" i="13"/>
  <c r="R7" i="20" s="1"/>
  <c r="AU26" i="16"/>
  <c r="Q26" i="15"/>
  <c r="Q49" i="17"/>
  <c r="AU49" i="18"/>
  <c r="AU45" i="18"/>
  <c r="Q22" i="15"/>
  <c r="AU22" i="16"/>
  <c r="Q45" i="17"/>
  <c r="Q42" i="17"/>
  <c r="Q19" i="15"/>
  <c r="AU42" i="18"/>
  <c r="AU19" i="16"/>
  <c r="Q37" i="17"/>
  <c r="AU14" i="16"/>
  <c r="Q14" i="15"/>
  <c r="AU37" i="18"/>
  <c r="Q33" i="17"/>
  <c r="AU10" i="16"/>
  <c r="AU33" i="18"/>
  <c r="Q10" i="15"/>
  <c r="Q5" i="15"/>
  <c r="Q28" i="17"/>
  <c r="AU28" i="18"/>
  <c r="AU5" i="16"/>
  <c r="AU29" i="18"/>
  <c r="Q29" i="17"/>
  <c r="Q6" i="15"/>
  <c r="AU6" i="16"/>
  <c r="AS5" i="12"/>
  <c r="AT7" i="12"/>
  <c r="I41" i="12"/>
  <c r="H41" i="12"/>
  <c r="G42" i="9"/>
  <c r="E42" i="9"/>
  <c r="F42" i="9"/>
  <c r="D42" i="9"/>
  <c r="H42" i="9"/>
  <c r="P8" i="20"/>
  <c r="H43" i="9" l="1"/>
  <c r="G43" i="9"/>
  <c r="F43" i="9"/>
  <c r="D43" i="9"/>
  <c r="E43" i="9"/>
  <c r="E48" i="1"/>
  <c r="O48" i="1" s="1"/>
  <c r="L48" i="1"/>
  <c r="K44" i="12"/>
  <c r="M45" i="12"/>
  <c r="U9" i="14"/>
  <c r="U32" i="16"/>
  <c r="U55" i="18"/>
  <c r="V9" i="14"/>
  <c r="V55" i="18"/>
  <c r="V32" i="16"/>
  <c r="AK55" i="18"/>
  <c r="AK32" i="16"/>
  <c r="AK9" i="14"/>
  <c r="Q9" i="13"/>
  <c r="R9" i="20" s="1"/>
  <c r="AU32" i="16"/>
  <c r="AU55" i="18"/>
  <c r="AU9" i="14"/>
  <c r="Q32" i="15"/>
  <c r="Q55" i="17"/>
  <c r="Y32" i="16"/>
  <c r="Y9" i="14"/>
  <c r="Y55" i="18"/>
  <c r="AE55" i="18"/>
  <c r="AE32" i="16"/>
  <c r="AE9" i="14"/>
  <c r="Z32" i="16"/>
  <c r="Z55" i="18"/>
  <c r="Z9" i="14"/>
  <c r="L44" i="9"/>
  <c r="A44" i="9"/>
  <c r="V44" i="9"/>
  <c r="B45" i="9"/>
  <c r="U44" i="9"/>
  <c r="I44" i="9" s="1"/>
  <c r="K44" i="9"/>
  <c r="C44" i="9" s="1"/>
  <c r="AR3" i="12"/>
  <c r="AR2" i="12"/>
  <c r="R6" i="20"/>
  <c r="AQ42" i="12"/>
  <c r="N42" i="12"/>
  <c r="R42" i="12"/>
  <c r="AL42" i="12"/>
  <c r="AC42" i="12"/>
  <c r="AA42" i="12"/>
  <c r="W42" i="12"/>
  <c r="P42" i="12"/>
  <c r="AH42" i="12"/>
  <c r="X42" i="12"/>
  <c r="AD42" i="12"/>
  <c r="O42" i="12"/>
  <c r="AE42" i="12"/>
  <c r="AF42" i="12"/>
  <c r="T42" i="12"/>
  <c r="AK42" i="12"/>
  <c r="AB42" i="12"/>
  <c r="AO42" i="12"/>
  <c r="S42" i="12"/>
  <c r="AI42" i="12"/>
  <c r="Y42" i="12"/>
  <c r="AM42" i="12"/>
  <c r="Q42" i="12"/>
  <c r="Z42" i="12"/>
  <c r="AN42" i="12"/>
  <c r="AJ42" i="12"/>
  <c r="V42" i="12"/>
  <c r="U42" i="12"/>
  <c r="AP42" i="12"/>
  <c r="AG42" i="12"/>
  <c r="AS6" i="12"/>
  <c r="AS1" i="12"/>
  <c r="AS4" i="12" s="1"/>
  <c r="AS42" i="12" s="1"/>
  <c r="L43" i="12"/>
  <c r="G43" i="12"/>
  <c r="J43" i="12" s="1"/>
  <c r="S55" i="18"/>
  <c r="S9" i="14"/>
  <c r="S32" i="16"/>
  <c r="K9" i="13"/>
  <c r="L9" i="20" s="1"/>
  <c r="AO55" i="18"/>
  <c r="K55" i="17"/>
  <c r="K32" i="15"/>
  <c r="AO9" i="14"/>
  <c r="AO32" i="16"/>
  <c r="L55" i="17"/>
  <c r="AP32" i="16"/>
  <c r="AP55" i="18"/>
  <c r="AP9" i="14"/>
  <c r="L9" i="13"/>
  <c r="M9" i="20" s="1"/>
  <c r="L32" i="15"/>
  <c r="AI9" i="14"/>
  <c r="AI32" i="16"/>
  <c r="AI55" i="18"/>
  <c r="AB32" i="16"/>
  <c r="AB55" i="18"/>
  <c r="AB9" i="14"/>
  <c r="AT9" i="14"/>
  <c r="P9" i="13"/>
  <c r="Q9" i="20" s="1"/>
  <c r="P32" i="15"/>
  <c r="AT32" i="16"/>
  <c r="AT55" i="18"/>
  <c r="P55" i="17"/>
  <c r="AR9" i="14"/>
  <c r="N9" i="13"/>
  <c r="O9" i="20" s="1"/>
  <c r="N32" i="15"/>
  <c r="AR32" i="16"/>
  <c r="AR55" i="18"/>
  <c r="N55" i="17"/>
  <c r="T9" i="14"/>
  <c r="T32" i="16"/>
  <c r="T55" i="18"/>
  <c r="AQ55" i="18"/>
  <c r="M9" i="13"/>
  <c r="N9" i="20" s="1"/>
  <c r="M32" i="15"/>
  <c r="AQ9" i="14"/>
  <c r="AQ32" i="16"/>
  <c r="M55" i="17"/>
  <c r="AL32" i="16"/>
  <c r="AL55" i="18"/>
  <c r="AL9" i="14"/>
  <c r="W43" i="9"/>
  <c r="M43" i="9"/>
  <c r="H42" i="12"/>
  <c r="I42" i="12"/>
  <c r="C49" i="1"/>
  <c r="H49" i="1"/>
  <c r="G49" i="1"/>
  <c r="B49" i="1"/>
  <c r="K49" i="1"/>
  <c r="I49" i="1"/>
  <c r="A50" i="1"/>
  <c r="F49" i="1"/>
  <c r="S41" i="12"/>
  <c r="AB41" i="12"/>
  <c r="R41" i="12"/>
  <c r="AE41" i="12"/>
  <c r="AK41" i="12"/>
  <c r="AC41" i="12"/>
  <c r="AJ41" i="12"/>
  <c r="Y41" i="12"/>
  <c r="AQ41" i="12"/>
  <c r="AN41" i="12"/>
  <c r="AD41" i="12"/>
  <c r="AO41" i="12"/>
  <c r="W41" i="12"/>
  <c r="N41" i="12"/>
  <c r="AL41" i="12"/>
  <c r="Z41" i="12"/>
  <c r="Q41" i="12"/>
  <c r="AF41" i="12"/>
  <c r="AG41" i="12"/>
  <c r="AM41" i="12"/>
  <c r="AA41" i="12"/>
  <c r="P41" i="12"/>
  <c r="X41" i="12"/>
  <c r="T41" i="12"/>
  <c r="AH41" i="12"/>
  <c r="AI41" i="12"/>
  <c r="U41" i="12"/>
  <c r="AP41" i="12"/>
  <c r="V41" i="12"/>
  <c r="AS41" i="12"/>
  <c r="O41" i="12"/>
  <c r="AQ9" i="12"/>
  <c r="AQ12" i="12"/>
  <c r="AQ14" i="12"/>
  <c r="AQ13" i="12"/>
  <c r="AQ11" i="12"/>
  <c r="AQ10" i="12"/>
  <c r="AQ8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8" i="12"/>
  <c r="AQ37" i="12"/>
  <c r="AQ39" i="12"/>
  <c r="X9" i="14"/>
  <c r="X55" i="18"/>
  <c r="X32" i="16"/>
  <c r="AD55" i="18"/>
  <c r="AD32" i="16"/>
  <c r="AD9" i="14"/>
  <c r="AJ9" i="14"/>
  <c r="AJ32" i="16"/>
  <c r="AJ55" i="18"/>
  <c r="I55" i="17"/>
  <c r="AM9" i="14"/>
  <c r="AM32" i="16"/>
  <c r="I9" i="13"/>
  <c r="J9" i="20" s="1"/>
  <c r="I32" i="15"/>
  <c r="AM55" i="18"/>
  <c r="R5" i="20"/>
  <c r="AT5" i="12"/>
  <c r="AU7" i="12"/>
  <c r="AC32" i="16"/>
  <c r="AC55" i="18"/>
  <c r="AC9" i="14"/>
  <c r="J55" i="17"/>
  <c r="AN9" i="14"/>
  <c r="AN32" i="16"/>
  <c r="J32" i="15"/>
  <c r="J9" i="13"/>
  <c r="K9" i="20" s="1"/>
  <c r="AN55" i="18"/>
  <c r="AH55" i="18"/>
  <c r="AH9" i="14"/>
  <c r="AH32" i="16"/>
  <c r="O55" i="17"/>
  <c r="O32" i="15"/>
  <c r="AS9" i="14"/>
  <c r="O9" i="13"/>
  <c r="P9" i="20" s="1"/>
  <c r="AS32" i="16"/>
  <c r="AS55" i="18"/>
  <c r="AF9" i="14"/>
  <c r="AF55" i="18"/>
  <c r="AF32" i="16"/>
  <c r="AA55" i="18"/>
  <c r="AA32" i="16"/>
  <c r="AA9" i="14"/>
  <c r="W55" i="18"/>
  <c r="W32" i="16"/>
  <c r="W9" i="14"/>
  <c r="AG55" i="18"/>
  <c r="AG9" i="14"/>
  <c r="AG32" i="16"/>
  <c r="AQ40" i="12"/>
  <c r="AR4" i="12"/>
  <c r="E47" i="1"/>
  <c r="O47" i="1" s="1"/>
  <c r="E44" i="9" l="1"/>
  <c r="F44" i="9"/>
  <c r="H44" i="9"/>
  <c r="D44" i="9"/>
  <c r="G44" i="9"/>
  <c r="T11" i="13"/>
  <c r="AX57" i="18"/>
  <c r="T57" i="17"/>
  <c r="T34" i="15"/>
  <c r="AX34" i="16"/>
  <c r="AX11" i="14"/>
  <c r="AU5" i="12"/>
  <c r="AV7" i="12"/>
  <c r="R6" i="13"/>
  <c r="R52" i="17"/>
  <c r="R29" i="15"/>
  <c r="AV6" i="14"/>
  <c r="AV29" i="16"/>
  <c r="AV52" i="18"/>
  <c r="R49" i="17"/>
  <c r="AV49" i="18"/>
  <c r="R26" i="15"/>
  <c r="AV26" i="16"/>
  <c r="R45" i="17"/>
  <c r="AV45" i="18"/>
  <c r="AV22" i="16"/>
  <c r="R22" i="15"/>
  <c r="R18" i="15"/>
  <c r="AV18" i="16"/>
  <c r="R41" i="17"/>
  <c r="AV41" i="18"/>
  <c r="AV37" i="18"/>
  <c r="R37" i="17"/>
  <c r="R14" i="15"/>
  <c r="AV14" i="16"/>
  <c r="AV33" i="18"/>
  <c r="R33" i="17"/>
  <c r="AV10" i="16"/>
  <c r="R10" i="15"/>
  <c r="AV23" i="18"/>
  <c r="R23" i="17"/>
  <c r="R6" i="15"/>
  <c r="R29" i="17"/>
  <c r="AV29" i="18"/>
  <c r="AV6" i="16"/>
  <c r="AA33" i="16"/>
  <c r="AA56" i="18"/>
  <c r="AA10" i="14"/>
  <c r="J56" i="17"/>
  <c r="AN56" i="18"/>
  <c r="J33" i="15"/>
  <c r="J10" i="13"/>
  <c r="K10" i="20" s="1"/>
  <c r="AN10" i="14"/>
  <c r="AN33" i="16"/>
  <c r="U10" i="14"/>
  <c r="U56" i="18"/>
  <c r="U33" i="16"/>
  <c r="AL33" i="16"/>
  <c r="AL56" i="18"/>
  <c r="AL10" i="14"/>
  <c r="M56" i="17"/>
  <c r="AQ56" i="18"/>
  <c r="M33" i="15"/>
  <c r="M10" i="13"/>
  <c r="N10" i="20" s="1"/>
  <c r="AQ10" i="14"/>
  <c r="AQ33" i="16"/>
  <c r="AI56" i="18"/>
  <c r="AI33" i="16"/>
  <c r="AI10" i="14"/>
  <c r="AJ56" i="18"/>
  <c r="AJ10" i="14"/>
  <c r="AJ33" i="16"/>
  <c r="M49" i="1"/>
  <c r="I43" i="12"/>
  <c r="H43" i="12"/>
  <c r="AS2" i="12"/>
  <c r="AS3" i="12"/>
  <c r="AU57" i="18"/>
  <c r="Q11" i="13"/>
  <c r="R11" i="20" s="1"/>
  <c r="Q57" i="17"/>
  <c r="AU11" i="14"/>
  <c r="Q34" i="15"/>
  <c r="AU34" i="16"/>
  <c r="K57" i="17"/>
  <c r="AO34" i="16"/>
  <c r="K11" i="13"/>
  <c r="L11" i="20" s="1"/>
  <c r="AO57" i="18"/>
  <c r="AO11" i="14"/>
  <c r="K34" i="15"/>
  <c r="AE57" i="18"/>
  <c r="AE11" i="14"/>
  <c r="AE34" i="16"/>
  <c r="AD34" i="16"/>
  <c r="AD11" i="14"/>
  <c r="AD57" i="18"/>
  <c r="AP34" i="16"/>
  <c r="L11" i="13"/>
  <c r="M11" i="20" s="1"/>
  <c r="AP57" i="18"/>
  <c r="AP11" i="14"/>
  <c r="L34" i="15"/>
  <c r="L57" i="17"/>
  <c r="T11" i="14"/>
  <c r="T57" i="18"/>
  <c r="T34" i="16"/>
  <c r="M11" i="13"/>
  <c r="N11" i="20" s="1"/>
  <c r="AQ11" i="14"/>
  <c r="M34" i="15"/>
  <c r="AQ57" i="18"/>
  <c r="AQ34" i="16"/>
  <c r="M57" i="17"/>
  <c r="L45" i="9"/>
  <c r="U45" i="9"/>
  <c r="I45" i="9" s="1"/>
  <c r="B46" i="9"/>
  <c r="K45" i="9"/>
  <c r="V45" i="9"/>
  <c r="C45" i="9"/>
  <c r="A45" i="9"/>
  <c r="AT6" i="12"/>
  <c r="AT1" i="12"/>
  <c r="AT4" i="12" s="1"/>
  <c r="AV30" i="16"/>
  <c r="R7" i="13"/>
  <c r="R30" i="15"/>
  <c r="AV53" i="18"/>
  <c r="R53" i="17"/>
  <c r="AV7" i="14"/>
  <c r="AV48" i="18"/>
  <c r="AV25" i="16"/>
  <c r="R25" i="15"/>
  <c r="R48" i="17"/>
  <c r="R44" i="17"/>
  <c r="AV21" i="16"/>
  <c r="AV44" i="18"/>
  <c r="R21" i="15"/>
  <c r="AV40" i="18"/>
  <c r="R40" i="17"/>
  <c r="AV17" i="16"/>
  <c r="R17" i="15"/>
  <c r="AV13" i="16"/>
  <c r="R36" i="17"/>
  <c r="AV36" i="18"/>
  <c r="R13" i="15"/>
  <c r="R32" i="17"/>
  <c r="AV9" i="16"/>
  <c r="AV32" i="18"/>
  <c r="R9" i="15"/>
  <c r="AV25" i="18"/>
  <c r="R25" i="17"/>
  <c r="R27" i="17"/>
  <c r="AV27" i="18"/>
  <c r="Q56" i="17"/>
  <c r="AU56" i="18"/>
  <c r="Q10" i="13"/>
  <c r="R10" i="20" s="1"/>
  <c r="AU10" i="14"/>
  <c r="AU33" i="16"/>
  <c r="Q33" i="15"/>
  <c r="Z33" i="16"/>
  <c r="Z56" i="18"/>
  <c r="Z10" i="14"/>
  <c r="I10" i="13"/>
  <c r="J10" i="20" s="1"/>
  <c r="I56" i="17"/>
  <c r="I33" i="15"/>
  <c r="AM10" i="14"/>
  <c r="AM56" i="18"/>
  <c r="AM33" i="16"/>
  <c r="AF56" i="18"/>
  <c r="AF10" i="14"/>
  <c r="AF33" i="16"/>
  <c r="AK33" i="16"/>
  <c r="AK10" i="14"/>
  <c r="AK56" i="18"/>
  <c r="O33" i="15"/>
  <c r="O10" i="13"/>
  <c r="P10" i="20" s="1"/>
  <c r="AS33" i="16"/>
  <c r="AS56" i="18"/>
  <c r="O56" i="17"/>
  <c r="AS10" i="14"/>
  <c r="AO33" i="16"/>
  <c r="AO10" i="14"/>
  <c r="K56" i="17"/>
  <c r="K10" i="13"/>
  <c r="L10" i="20" s="1"/>
  <c r="AO56" i="18"/>
  <c r="K33" i="15"/>
  <c r="L10" i="13"/>
  <c r="M10" i="20" s="1"/>
  <c r="AP33" i="16"/>
  <c r="AP10" i="14"/>
  <c r="L56" i="17"/>
  <c r="L33" i="15"/>
  <c r="AP56" i="18"/>
  <c r="W10" i="14"/>
  <c r="W33" i="16"/>
  <c r="W56" i="18"/>
  <c r="P49" i="1"/>
  <c r="L49" i="1"/>
  <c r="Z34" i="16"/>
  <c r="Z57" i="18"/>
  <c r="Z11" i="14"/>
  <c r="V11" i="14"/>
  <c r="V57" i="18"/>
  <c r="V34" i="16"/>
  <c r="J57" i="17"/>
  <c r="AN34" i="16"/>
  <c r="AN57" i="18"/>
  <c r="AN11" i="14"/>
  <c r="J11" i="13"/>
  <c r="K11" i="20" s="1"/>
  <c r="J34" i="15"/>
  <c r="Y11" i="14"/>
  <c r="Y34" i="16"/>
  <c r="Y57" i="18"/>
  <c r="AI11" i="14"/>
  <c r="AI57" i="18"/>
  <c r="AI34" i="16"/>
  <c r="AB34" i="16"/>
  <c r="AB11" i="14"/>
  <c r="AB57" i="18"/>
  <c r="W57" i="18"/>
  <c r="W11" i="14"/>
  <c r="W34" i="16"/>
  <c r="R11" i="13"/>
  <c r="R57" i="17"/>
  <c r="AV11" i="14"/>
  <c r="R34" i="15"/>
  <c r="AV34" i="16"/>
  <c r="AV57" i="18"/>
  <c r="K45" i="12"/>
  <c r="M46" i="12"/>
  <c r="AR8" i="12"/>
  <c r="AR10" i="12"/>
  <c r="AR12" i="12"/>
  <c r="AR13" i="12"/>
  <c r="AR14" i="12"/>
  <c r="AR9" i="12"/>
  <c r="AR11" i="12"/>
  <c r="AR15" i="12"/>
  <c r="AR16" i="12"/>
  <c r="AR17" i="12"/>
  <c r="AR18" i="12"/>
  <c r="AR19" i="12"/>
  <c r="AR20" i="12"/>
  <c r="AR21" i="12"/>
  <c r="AR22" i="12"/>
  <c r="AR23" i="12"/>
  <c r="AR24" i="12"/>
  <c r="AR25" i="12"/>
  <c r="AR27" i="12"/>
  <c r="AR26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R55" i="17"/>
  <c r="AV32" i="16"/>
  <c r="AV9" i="14"/>
  <c r="R32" i="15"/>
  <c r="R9" i="13"/>
  <c r="S9" i="20" s="1"/>
  <c r="AV55" i="18"/>
  <c r="R5" i="13"/>
  <c r="AV28" i="16"/>
  <c r="AV5" i="14"/>
  <c r="R51" i="17"/>
  <c r="AV51" i="18"/>
  <c r="R28" i="15"/>
  <c r="AV47" i="18"/>
  <c r="AV24" i="16"/>
  <c r="R47" i="17"/>
  <c r="R24" i="15"/>
  <c r="R43" i="17"/>
  <c r="R20" i="15"/>
  <c r="AV43" i="18"/>
  <c r="AV20" i="16"/>
  <c r="AV39" i="18"/>
  <c r="R16" i="15"/>
  <c r="R39" i="17"/>
  <c r="AV16" i="16"/>
  <c r="AV35" i="18"/>
  <c r="R35" i="17"/>
  <c r="AV12" i="16"/>
  <c r="R12" i="15"/>
  <c r="R8" i="15"/>
  <c r="R31" i="17"/>
  <c r="AV31" i="18"/>
  <c r="AV8" i="16"/>
  <c r="AV26" i="18"/>
  <c r="R26" i="17"/>
  <c r="R24" i="17"/>
  <c r="AV24" i="18"/>
  <c r="Y56" i="18"/>
  <c r="Y33" i="16"/>
  <c r="Y10" i="14"/>
  <c r="N56" i="17"/>
  <c r="AR56" i="18"/>
  <c r="AR10" i="14"/>
  <c r="AR33" i="16"/>
  <c r="N33" i="15"/>
  <c r="N10" i="13"/>
  <c r="O10" i="20" s="1"/>
  <c r="V33" i="16"/>
  <c r="V10" i="14"/>
  <c r="V56" i="18"/>
  <c r="S10" i="14"/>
  <c r="S56" i="18"/>
  <c r="S33" i="16"/>
  <c r="AB56" i="18"/>
  <c r="AB33" i="16"/>
  <c r="AB10" i="14"/>
  <c r="AV10" i="14"/>
  <c r="AV33" i="16"/>
  <c r="R33" i="15"/>
  <c r="R10" i="13"/>
  <c r="S10" i="20" s="1"/>
  <c r="R56" i="17"/>
  <c r="AV56" i="18"/>
  <c r="AH33" i="16"/>
  <c r="AH56" i="18"/>
  <c r="AH10" i="14"/>
  <c r="AG56" i="18"/>
  <c r="AG10" i="14"/>
  <c r="AG33" i="16"/>
  <c r="G50" i="1"/>
  <c r="K50" i="1"/>
  <c r="I50" i="1"/>
  <c r="A51" i="1"/>
  <c r="B50" i="1"/>
  <c r="C50" i="1"/>
  <c r="M50" i="1" s="1"/>
  <c r="H50" i="1"/>
  <c r="D50" i="1" s="1"/>
  <c r="N50" i="1" s="1"/>
  <c r="F50" i="1"/>
  <c r="AL57" i="18"/>
  <c r="AL11" i="14"/>
  <c r="AL34" i="16"/>
  <c r="AR42" i="12"/>
  <c r="AS57" i="18"/>
  <c r="O57" i="17"/>
  <c r="AS11" i="14"/>
  <c r="O11" i="13"/>
  <c r="P11" i="20" s="1"/>
  <c r="O34" i="15"/>
  <c r="AS34" i="16"/>
  <c r="X57" i="18"/>
  <c r="X11" i="14"/>
  <c r="X34" i="16"/>
  <c r="AK57" i="18"/>
  <c r="AK11" i="14"/>
  <c r="AK34" i="16"/>
  <c r="AC34" i="16"/>
  <c r="AC57" i="18"/>
  <c r="AC11" i="14"/>
  <c r="U11" i="14"/>
  <c r="U57" i="18"/>
  <c r="U34" i="16"/>
  <c r="AF34" i="16"/>
  <c r="AF57" i="18"/>
  <c r="AF11" i="14"/>
  <c r="S57" i="18"/>
  <c r="S11" i="14"/>
  <c r="S34" i="16"/>
  <c r="M44" i="9"/>
  <c r="W44" i="9"/>
  <c r="L44" i="12"/>
  <c r="G44" i="12"/>
  <c r="J44" i="12" s="1"/>
  <c r="AV8" i="14"/>
  <c r="R31" i="15"/>
  <c r="R54" i="17"/>
  <c r="AV54" i="18"/>
  <c r="AV31" i="16"/>
  <c r="R8" i="13"/>
  <c r="S8" i="20" s="1"/>
  <c r="AV27" i="16"/>
  <c r="R50" i="17"/>
  <c r="R27" i="15"/>
  <c r="AV50" i="18"/>
  <c r="R23" i="15"/>
  <c r="AV46" i="18"/>
  <c r="R46" i="17"/>
  <c r="AV23" i="16"/>
  <c r="R42" i="17"/>
  <c r="R19" i="15"/>
  <c r="AV19" i="16"/>
  <c r="AV42" i="18"/>
  <c r="AV38" i="18"/>
  <c r="R38" i="17"/>
  <c r="R15" i="15"/>
  <c r="AV15" i="16"/>
  <c r="AV11" i="16"/>
  <c r="R34" i="17"/>
  <c r="R11" i="15"/>
  <c r="AV34" i="18"/>
  <c r="R30" i="17"/>
  <c r="AV7" i="16"/>
  <c r="R7" i="15"/>
  <c r="AV30" i="18"/>
  <c r="R28" i="17"/>
  <c r="R5" i="15"/>
  <c r="AV28" i="18"/>
  <c r="AV5" i="16"/>
  <c r="T33" i="16"/>
  <c r="T56" i="18"/>
  <c r="T10" i="14"/>
  <c r="AX56" i="18"/>
  <c r="T10" i="13"/>
  <c r="T56" i="17"/>
  <c r="AX33" i="16"/>
  <c r="T33" i="15"/>
  <c r="AX10" i="14"/>
  <c r="AC56" i="18"/>
  <c r="AC10" i="14"/>
  <c r="AC33" i="16"/>
  <c r="AE10" i="14"/>
  <c r="AE56" i="18"/>
  <c r="AE33" i="16"/>
  <c r="P56" i="17"/>
  <c r="AT56" i="18"/>
  <c r="AT33" i="16"/>
  <c r="P10" i="13"/>
  <c r="Q10" i="20" s="1"/>
  <c r="P33" i="15"/>
  <c r="AT10" i="14"/>
  <c r="AD56" i="18"/>
  <c r="AD33" i="16"/>
  <c r="AD10" i="14"/>
  <c r="AR41" i="12"/>
  <c r="X56" i="18"/>
  <c r="X10" i="14"/>
  <c r="X33" i="16"/>
  <c r="D49" i="1"/>
  <c r="N49" i="1" s="1"/>
  <c r="AQ43" i="12"/>
  <c r="T43" i="12"/>
  <c r="AG43" i="12"/>
  <c r="AP43" i="12"/>
  <c r="AB43" i="12"/>
  <c r="AM43" i="12"/>
  <c r="S43" i="12"/>
  <c r="AO43" i="12"/>
  <c r="V43" i="12"/>
  <c r="AK43" i="12"/>
  <c r="AL43" i="12"/>
  <c r="AF43" i="12"/>
  <c r="Q43" i="12"/>
  <c r="O43" i="12"/>
  <c r="P43" i="12"/>
  <c r="U43" i="12"/>
  <c r="AI43" i="12"/>
  <c r="AA43" i="12"/>
  <c r="AR43" i="12"/>
  <c r="W43" i="12"/>
  <c r="AD43" i="12"/>
  <c r="N43" i="12"/>
  <c r="AS43" i="12"/>
  <c r="Z43" i="12"/>
  <c r="AC43" i="12"/>
  <c r="AH43" i="12"/>
  <c r="AE43" i="12"/>
  <c r="AJ43" i="12"/>
  <c r="X43" i="12"/>
  <c r="AT43" i="12"/>
  <c r="Y43" i="12"/>
  <c r="AN43" i="12"/>
  <c r="R43" i="12"/>
  <c r="AS11" i="12"/>
  <c r="AS14" i="12"/>
  <c r="AS8" i="12"/>
  <c r="AS9" i="12"/>
  <c r="AS10" i="12"/>
  <c r="AS12" i="12"/>
  <c r="AS13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A11" i="14"/>
  <c r="AA57" i="18"/>
  <c r="AA34" i="16"/>
  <c r="AR11" i="14"/>
  <c r="AR57" i="18"/>
  <c r="N34" i="15"/>
  <c r="N11" i="13"/>
  <c r="O11" i="20" s="1"/>
  <c r="N57" i="17"/>
  <c r="AR34" i="16"/>
  <c r="AT57" i="18"/>
  <c r="P11" i="13"/>
  <c r="Q11" i="20" s="1"/>
  <c r="AT11" i="14"/>
  <c r="P34" i="15"/>
  <c r="AT34" i="16"/>
  <c r="P57" i="17"/>
  <c r="AG34" i="16"/>
  <c r="AG57" i="18"/>
  <c r="AG11" i="14"/>
  <c r="AJ11" i="14"/>
  <c r="AJ34" i="16"/>
  <c r="AJ57" i="18"/>
  <c r="I34" i="15"/>
  <c r="AM11" i="14"/>
  <c r="AM57" i="18"/>
  <c r="AM34" i="16"/>
  <c r="I57" i="17"/>
  <c r="I11" i="13"/>
  <c r="J11" i="20" s="1"/>
  <c r="AH11" i="14"/>
  <c r="AH34" i="16"/>
  <c r="AH57" i="18"/>
  <c r="T17" i="15" l="1"/>
  <c r="T40" i="17"/>
  <c r="AX40" i="18"/>
  <c r="AX17" i="16"/>
  <c r="AX27" i="18"/>
  <c r="T27" i="17"/>
  <c r="AS12" i="14"/>
  <c r="O58" i="17"/>
  <c r="O35" i="15"/>
  <c r="AS35" i="16"/>
  <c r="AS58" i="18"/>
  <c r="O12" i="13"/>
  <c r="P12" i="20" s="1"/>
  <c r="AC12" i="14"/>
  <c r="AC35" i="16"/>
  <c r="AC58" i="18"/>
  <c r="AM58" i="18"/>
  <c r="I58" i="17"/>
  <c r="AM35" i="16"/>
  <c r="AM12" i="14"/>
  <c r="I12" i="13"/>
  <c r="J12" i="20" s="1"/>
  <c r="I35" i="15"/>
  <c r="AX12" i="14"/>
  <c r="AX35" i="16"/>
  <c r="T35" i="15"/>
  <c r="T58" i="17"/>
  <c r="T12" i="13"/>
  <c r="AX58" i="18"/>
  <c r="AB58" i="18"/>
  <c r="AB35" i="16"/>
  <c r="AB12" i="14"/>
  <c r="T58" i="18"/>
  <c r="T12" i="14"/>
  <c r="T35" i="16"/>
  <c r="L12" i="13"/>
  <c r="M12" i="20" s="1"/>
  <c r="AP12" i="14"/>
  <c r="AP58" i="18"/>
  <c r="L35" i="15"/>
  <c r="L58" i="17"/>
  <c r="AP35" i="16"/>
  <c r="P12" i="13"/>
  <c r="Q12" i="20" s="1"/>
  <c r="AT58" i="18"/>
  <c r="AT35" i="16"/>
  <c r="P35" i="15"/>
  <c r="AT12" i="14"/>
  <c r="P58" i="17"/>
  <c r="Y12" i="14"/>
  <c r="Y35" i="16"/>
  <c r="Y58" i="18"/>
  <c r="S56" i="17"/>
  <c r="S10" i="13"/>
  <c r="AW56" i="18"/>
  <c r="AW33" i="16"/>
  <c r="S33" i="15"/>
  <c r="AW10" i="14"/>
  <c r="N44" i="12"/>
  <c r="AF44" i="12"/>
  <c r="AQ44" i="12"/>
  <c r="AK44" i="12"/>
  <c r="AT44" i="12"/>
  <c r="AR44" i="12"/>
  <c r="Z44" i="12"/>
  <c r="AJ44" i="12"/>
  <c r="T44" i="12"/>
  <c r="AM44" i="12"/>
  <c r="AC44" i="12"/>
  <c r="AO44" i="12"/>
  <c r="AG44" i="12"/>
  <c r="AD44" i="12"/>
  <c r="AB44" i="12"/>
  <c r="S44" i="12"/>
  <c r="U44" i="12"/>
  <c r="AL44" i="12"/>
  <c r="R44" i="12"/>
  <c r="X44" i="12"/>
  <c r="AN44" i="12"/>
  <c r="AH44" i="12"/>
  <c r="AI44" i="12"/>
  <c r="Q44" i="12"/>
  <c r="AS44" i="12"/>
  <c r="P44" i="12"/>
  <c r="AE44" i="12"/>
  <c r="V44" i="12"/>
  <c r="AP44" i="12"/>
  <c r="Y44" i="12"/>
  <c r="O44" i="12"/>
  <c r="AA44" i="12"/>
  <c r="W44" i="12"/>
  <c r="AW57" i="18"/>
  <c r="AW11" i="14"/>
  <c r="S57" i="17"/>
  <c r="S11" i="13"/>
  <c r="S34" i="15"/>
  <c r="AW34" i="16"/>
  <c r="AW53" i="18"/>
  <c r="AW30" i="16"/>
  <c r="AW7" i="14"/>
  <c r="S30" i="15"/>
  <c r="S53" i="17"/>
  <c r="S7" i="13"/>
  <c r="AW49" i="18"/>
  <c r="S26" i="15"/>
  <c r="S49" i="17"/>
  <c r="AW26" i="16"/>
  <c r="AW22" i="16"/>
  <c r="AW45" i="18"/>
  <c r="S22" i="15"/>
  <c r="S45" i="17"/>
  <c r="S42" i="17"/>
  <c r="S19" i="15"/>
  <c r="AW42" i="18"/>
  <c r="AW19" i="16"/>
  <c r="AW14" i="16"/>
  <c r="S37" i="17"/>
  <c r="S14" i="15"/>
  <c r="AW37" i="18"/>
  <c r="AW33" i="18"/>
  <c r="S10" i="15"/>
  <c r="T10" i="20" s="1"/>
  <c r="S33" i="17"/>
  <c r="AW10" i="16"/>
  <c r="AW26" i="18"/>
  <c r="S26" i="17"/>
  <c r="AW27" i="18"/>
  <c r="S27" i="17"/>
  <c r="L45" i="12"/>
  <c r="G45" i="12"/>
  <c r="J45" i="12" s="1"/>
  <c r="E49" i="1"/>
  <c r="O49" i="1" s="1"/>
  <c r="S7" i="20"/>
  <c r="AT12" i="12"/>
  <c r="AT13" i="12"/>
  <c r="AT10" i="12"/>
  <c r="AT14" i="12"/>
  <c r="AT9" i="12"/>
  <c r="AT11" i="12"/>
  <c r="AT8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8" i="12"/>
  <c r="AT37" i="12"/>
  <c r="AT39" i="12"/>
  <c r="AT40" i="12"/>
  <c r="AT42" i="12"/>
  <c r="AT41" i="12"/>
  <c r="G45" i="9"/>
  <c r="F45" i="9"/>
  <c r="H45" i="9"/>
  <c r="E45" i="9"/>
  <c r="D45" i="9"/>
  <c r="U46" i="9"/>
  <c r="I46" i="9" s="1"/>
  <c r="L46" i="9"/>
  <c r="V46" i="9"/>
  <c r="B47" i="9"/>
  <c r="A46" i="9"/>
  <c r="K46" i="9"/>
  <c r="C46" i="9" s="1"/>
  <c r="AU6" i="12"/>
  <c r="AU1" i="12"/>
  <c r="AU4" i="12" s="1"/>
  <c r="AU44" i="12" s="1"/>
  <c r="T25" i="15"/>
  <c r="AX48" i="18"/>
  <c r="T48" i="17"/>
  <c r="AX25" i="16"/>
  <c r="AX13" i="16"/>
  <c r="T13" i="15"/>
  <c r="T36" i="17"/>
  <c r="AX36" i="18"/>
  <c r="T9" i="13"/>
  <c r="AX9" i="14"/>
  <c r="T55" i="17"/>
  <c r="AX32" i="16"/>
  <c r="AX55" i="18"/>
  <c r="T32" i="15"/>
  <c r="AX24" i="16"/>
  <c r="T24" i="15"/>
  <c r="T47" i="17"/>
  <c r="AX47" i="18"/>
  <c r="T43" i="17"/>
  <c r="AX43" i="18"/>
  <c r="T20" i="15"/>
  <c r="AX20" i="16"/>
  <c r="T16" i="15"/>
  <c r="T39" i="17"/>
  <c r="AX39" i="18"/>
  <c r="AX16" i="16"/>
  <c r="AX35" i="18"/>
  <c r="T35" i="17"/>
  <c r="AX12" i="16"/>
  <c r="T12" i="15"/>
  <c r="T31" i="17"/>
  <c r="AX8" i="16"/>
  <c r="AX31" i="18"/>
  <c r="T8" i="15"/>
  <c r="T25" i="17"/>
  <c r="AX25" i="18"/>
  <c r="AX26" i="18"/>
  <c r="T26" i="17"/>
  <c r="W35" i="16"/>
  <c r="W12" i="14"/>
  <c r="W58" i="18"/>
  <c r="AD12" i="14"/>
  <c r="AD58" i="18"/>
  <c r="AD35" i="16"/>
  <c r="K35" i="15"/>
  <c r="K12" i="13"/>
  <c r="L12" i="20" s="1"/>
  <c r="K58" i="17"/>
  <c r="AO12" i="14"/>
  <c r="AO35" i="16"/>
  <c r="AO58" i="18"/>
  <c r="AH58" i="18"/>
  <c r="AH12" i="14"/>
  <c r="AH35" i="16"/>
  <c r="S58" i="18"/>
  <c r="S12" i="14"/>
  <c r="S35" i="16"/>
  <c r="S58" i="17"/>
  <c r="AW12" i="14"/>
  <c r="S12" i="13"/>
  <c r="S35" i="15"/>
  <c r="AW35" i="16"/>
  <c r="AW58" i="18"/>
  <c r="Z58" i="18"/>
  <c r="Z12" i="14"/>
  <c r="Z35" i="16"/>
  <c r="V58" i="18"/>
  <c r="V35" i="16"/>
  <c r="V12" i="14"/>
  <c r="AA12" i="14"/>
  <c r="AA35" i="16"/>
  <c r="AA58" i="18"/>
  <c r="AG35" i="16"/>
  <c r="AG58" i="18"/>
  <c r="AG12" i="14"/>
  <c r="AV35" i="16"/>
  <c r="R12" i="13"/>
  <c r="S12" i="20" s="1"/>
  <c r="AV12" i="14"/>
  <c r="R35" i="15"/>
  <c r="R58" i="17"/>
  <c r="AV58" i="18"/>
  <c r="H44" i="12"/>
  <c r="I44" i="12"/>
  <c r="AW52" i="18"/>
  <c r="S29" i="15"/>
  <c r="S52" i="17"/>
  <c r="AW29" i="16"/>
  <c r="AW6" i="14"/>
  <c r="S6" i="13"/>
  <c r="AW25" i="16"/>
  <c r="S25" i="15"/>
  <c r="AW48" i="18"/>
  <c r="S48" i="17"/>
  <c r="S21" i="15"/>
  <c r="AW44" i="18"/>
  <c r="S44" i="17"/>
  <c r="AW21" i="16"/>
  <c r="S17" i="15"/>
  <c r="S40" i="17"/>
  <c r="AW17" i="16"/>
  <c r="AW40" i="18"/>
  <c r="AW13" i="16"/>
  <c r="S36" i="17"/>
  <c r="AW36" i="18"/>
  <c r="S13" i="15"/>
  <c r="AW9" i="16"/>
  <c r="S9" i="15"/>
  <c r="AW32" i="18"/>
  <c r="S32" i="17"/>
  <c r="S24" i="17"/>
  <c r="AW24" i="18"/>
  <c r="S25" i="17"/>
  <c r="AW25" i="18"/>
  <c r="AT2" i="12"/>
  <c r="AT3" i="12"/>
  <c r="T21" i="15"/>
  <c r="AX21" i="16"/>
  <c r="AX44" i="18"/>
  <c r="T44" i="17"/>
  <c r="T29" i="17"/>
  <c r="AX29" i="18"/>
  <c r="T6" i="15"/>
  <c r="U6" i="20" s="1"/>
  <c r="AX6" i="16"/>
  <c r="T28" i="15"/>
  <c r="AX28" i="16"/>
  <c r="T51" i="17"/>
  <c r="T5" i="13"/>
  <c r="AX5" i="14"/>
  <c r="AX51" i="18"/>
  <c r="T54" i="17"/>
  <c r="T31" i="15"/>
  <c r="AX54" i="18"/>
  <c r="T8" i="13"/>
  <c r="U8" i="20" s="1"/>
  <c r="AX8" i="14"/>
  <c r="AX31" i="16"/>
  <c r="AX27" i="16"/>
  <c r="T27" i="15"/>
  <c r="T50" i="17"/>
  <c r="AX50" i="18"/>
  <c r="AX46" i="18"/>
  <c r="T23" i="15"/>
  <c r="AX23" i="16"/>
  <c r="T46" i="17"/>
  <c r="T19" i="15"/>
  <c r="AX42" i="18"/>
  <c r="T42" i="17"/>
  <c r="AX19" i="16"/>
  <c r="AX38" i="18"/>
  <c r="T38" i="17"/>
  <c r="T15" i="15"/>
  <c r="AX15" i="16"/>
  <c r="AX34" i="18"/>
  <c r="AX11" i="16"/>
  <c r="T34" i="17"/>
  <c r="T11" i="15"/>
  <c r="T7" i="15"/>
  <c r="AX30" i="18"/>
  <c r="AX7" i="16"/>
  <c r="T30" i="17"/>
  <c r="T24" i="17"/>
  <c r="AX24" i="18"/>
  <c r="AJ12" i="14"/>
  <c r="AJ35" i="16"/>
  <c r="AJ58" i="18"/>
  <c r="AI12" i="14"/>
  <c r="AI35" i="16"/>
  <c r="AI58" i="18"/>
  <c r="AF12" i="14"/>
  <c r="AF35" i="16"/>
  <c r="AF58" i="18"/>
  <c r="U12" i="14"/>
  <c r="U35" i="16"/>
  <c r="U58" i="18"/>
  <c r="AK12" i="14"/>
  <c r="AK35" i="16"/>
  <c r="AK58" i="18"/>
  <c r="X35" i="16"/>
  <c r="X58" i="18"/>
  <c r="X12" i="14"/>
  <c r="AU35" i="16"/>
  <c r="Q35" i="15"/>
  <c r="Q12" i="13"/>
  <c r="R12" i="20" s="1"/>
  <c r="Q58" i="17"/>
  <c r="AU58" i="18"/>
  <c r="AU12" i="14"/>
  <c r="L50" i="1"/>
  <c r="E50" i="1"/>
  <c r="O50" i="1" s="1"/>
  <c r="S5" i="20"/>
  <c r="S32" i="15"/>
  <c r="AW9" i="14"/>
  <c r="AW55" i="18"/>
  <c r="S55" i="17"/>
  <c r="AW32" i="16"/>
  <c r="S9" i="13"/>
  <c r="T9" i="20" s="1"/>
  <c r="S28" i="15"/>
  <c r="AW5" i="14"/>
  <c r="AW28" i="16"/>
  <c r="AW51" i="18"/>
  <c r="S51" i="17"/>
  <c r="S5" i="13"/>
  <c r="AW47" i="18"/>
  <c r="AW24" i="16"/>
  <c r="S47" i="17"/>
  <c r="S24" i="15"/>
  <c r="AW20" i="16"/>
  <c r="S20" i="15"/>
  <c r="AW43" i="18"/>
  <c r="S43" i="17"/>
  <c r="S16" i="15"/>
  <c r="AW16" i="16"/>
  <c r="S39" i="17"/>
  <c r="AW39" i="18"/>
  <c r="S12" i="15"/>
  <c r="AW12" i="16"/>
  <c r="S35" i="17"/>
  <c r="AW35" i="18"/>
  <c r="S8" i="15"/>
  <c r="AW8" i="16"/>
  <c r="AW31" i="18"/>
  <c r="S31" i="17"/>
  <c r="S29" i="17"/>
  <c r="AW6" i="16"/>
  <c r="S6" i="15"/>
  <c r="T6" i="20" s="1"/>
  <c r="AW29" i="18"/>
  <c r="AW23" i="18"/>
  <c r="S23" i="17"/>
  <c r="S11" i="20"/>
  <c r="S6" i="20"/>
  <c r="U11" i="20"/>
  <c r="T29" i="15"/>
  <c r="T52" i="17"/>
  <c r="AX6" i="14"/>
  <c r="AX52" i="18"/>
  <c r="AX29" i="16"/>
  <c r="T6" i="13"/>
  <c r="AX9" i="16"/>
  <c r="T9" i="15"/>
  <c r="T32" i="17"/>
  <c r="AX32" i="18"/>
  <c r="T7" i="13"/>
  <c r="U7" i="20" s="1"/>
  <c r="AX7" i="14"/>
  <c r="AX30" i="16"/>
  <c r="T53" i="17"/>
  <c r="T30" i="15"/>
  <c r="AX53" i="18"/>
  <c r="AX49" i="18"/>
  <c r="T26" i="15"/>
  <c r="T49" i="17"/>
  <c r="AX26" i="16"/>
  <c r="AX22" i="16"/>
  <c r="T22" i="15"/>
  <c r="T45" i="17"/>
  <c r="AX45" i="18"/>
  <c r="AX41" i="18"/>
  <c r="T41" i="17"/>
  <c r="T18" i="15"/>
  <c r="AX18" i="16"/>
  <c r="T14" i="15"/>
  <c r="AX37" i="18"/>
  <c r="AX14" i="16"/>
  <c r="T37" i="17"/>
  <c r="T33" i="17"/>
  <c r="T10" i="15"/>
  <c r="U10" i="20" s="1"/>
  <c r="AX10" i="16"/>
  <c r="AX33" i="18"/>
  <c r="AX28" i="18"/>
  <c r="T28" i="17"/>
  <c r="T5" i="15"/>
  <c r="AX5" i="16"/>
  <c r="T23" i="17"/>
  <c r="AX23" i="18"/>
  <c r="U35" i="15"/>
  <c r="U58" i="17"/>
  <c r="AY58" i="18"/>
  <c r="U12" i="13"/>
  <c r="AY12" i="14"/>
  <c r="AY35" i="16"/>
  <c r="AE35" i="16"/>
  <c r="AE12" i="14"/>
  <c r="AE58" i="18"/>
  <c r="AN58" i="18"/>
  <c r="AN12" i="14"/>
  <c r="J58" i="17"/>
  <c r="J12" i="13"/>
  <c r="K12" i="20" s="1"/>
  <c r="AN35" i="16"/>
  <c r="J35" i="15"/>
  <c r="M12" i="13"/>
  <c r="N12" i="20" s="1"/>
  <c r="M58" i="17"/>
  <c r="M35" i="15"/>
  <c r="AQ12" i="14"/>
  <c r="AQ35" i="16"/>
  <c r="AQ58" i="18"/>
  <c r="AR58" i="18"/>
  <c r="N58" i="17"/>
  <c r="N35" i="15"/>
  <c r="N12" i="13"/>
  <c r="O12" i="20" s="1"/>
  <c r="AR12" i="14"/>
  <c r="AR35" i="16"/>
  <c r="AL35" i="16"/>
  <c r="AL12" i="14"/>
  <c r="AL58" i="18"/>
  <c r="P50" i="1"/>
  <c r="C51" i="1"/>
  <c r="M51" i="1" s="1"/>
  <c r="B51" i="1"/>
  <c r="I51" i="1"/>
  <c r="G51" i="1"/>
  <c r="H51" i="1"/>
  <c r="D51" i="1" s="1"/>
  <c r="N51" i="1" s="1"/>
  <c r="A52" i="1"/>
  <c r="K51" i="1"/>
  <c r="F51" i="1"/>
  <c r="P51" i="1" s="1"/>
  <c r="S8" i="13"/>
  <c r="T8" i="20" s="1"/>
  <c r="AW54" i="18"/>
  <c r="S31" i="15"/>
  <c r="AW31" i="16"/>
  <c r="AW8" i="14"/>
  <c r="S54" i="17"/>
  <c r="AW27" i="16"/>
  <c r="S50" i="17"/>
  <c r="S27" i="15"/>
  <c r="AW50" i="18"/>
  <c r="AW46" i="18"/>
  <c r="S23" i="15"/>
  <c r="S46" i="17"/>
  <c r="AW23" i="16"/>
  <c r="S18" i="15"/>
  <c r="S41" i="17"/>
  <c r="AW41" i="18"/>
  <c r="AW18" i="16"/>
  <c r="S15" i="15"/>
  <c r="AW15" i="16"/>
  <c r="S38" i="17"/>
  <c r="AW38" i="18"/>
  <c r="S11" i="15"/>
  <c r="S34" i="17"/>
  <c r="AW34" i="18"/>
  <c r="AW11" i="16"/>
  <c r="S7" i="15"/>
  <c r="S30" i="17"/>
  <c r="AW30" i="18"/>
  <c r="AW7" i="16"/>
  <c r="S28" i="17"/>
  <c r="S5" i="15"/>
  <c r="T5" i="20" s="1"/>
  <c r="AW5" i="16"/>
  <c r="AW28" i="18"/>
  <c r="K46" i="12"/>
  <c r="M47" i="12"/>
  <c r="W45" i="9"/>
  <c r="M45" i="9"/>
  <c r="AV5" i="12"/>
  <c r="AW7" i="12"/>
  <c r="AZ59" i="18" l="1"/>
  <c r="AZ13" i="14"/>
  <c r="V36" i="15"/>
  <c r="AZ36" i="16"/>
  <c r="V59" i="17"/>
  <c r="V13" i="13"/>
  <c r="F46" i="9"/>
  <c r="E46" i="9"/>
  <c r="D46" i="9"/>
  <c r="G46" i="9"/>
  <c r="H46" i="9"/>
  <c r="AX7" i="12"/>
  <c r="AW5" i="12"/>
  <c r="L46" i="12"/>
  <c r="G46" i="12"/>
  <c r="J46" i="12" s="1"/>
  <c r="U57" i="17"/>
  <c r="U11" i="13"/>
  <c r="AY34" i="16"/>
  <c r="U34" i="15"/>
  <c r="AY57" i="18"/>
  <c r="AY11" i="14"/>
  <c r="U30" i="15"/>
  <c r="AY53" i="18"/>
  <c r="AY7" i="14"/>
  <c r="AY30" i="16"/>
  <c r="U7" i="13"/>
  <c r="U53" i="17"/>
  <c r="AY48" i="18"/>
  <c r="AY25" i="16"/>
  <c r="U48" i="17"/>
  <c r="U25" i="15"/>
  <c r="U44" i="17"/>
  <c r="U21" i="15"/>
  <c r="AY21" i="16"/>
  <c r="AY44" i="18"/>
  <c r="U40" i="17"/>
  <c r="AY17" i="16"/>
  <c r="U17" i="15"/>
  <c r="AY40" i="18"/>
  <c r="AY36" i="18"/>
  <c r="U13" i="15"/>
  <c r="U36" i="17"/>
  <c r="AY13" i="16"/>
  <c r="U32" i="17"/>
  <c r="AY32" i="18"/>
  <c r="AY9" i="16"/>
  <c r="U9" i="15"/>
  <c r="AY26" i="18"/>
  <c r="U26" i="17"/>
  <c r="U28" i="17"/>
  <c r="AY28" i="18"/>
  <c r="AY5" i="16"/>
  <c r="U5" i="15"/>
  <c r="T7" i="20"/>
  <c r="T11" i="20"/>
  <c r="T13" i="14"/>
  <c r="T59" i="18"/>
  <c r="T36" i="16"/>
  <c r="AA59" i="18"/>
  <c r="AA36" i="16"/>
  <c r="AA13" i="14"/>
  <c r="V36" i="16"/>
  <c r="V13" i="14"/>
  <c r="V59" i="18"/>
  <c r="AM36" i="16"/>
  <c r="AM59" i="18"/>
  <c r="AM13" i="14"/>
  <c r="I36" i="15"/>
  <c r="I13" i="13"/>
  <c r="J13" i="20" s="1"/>
  <c r="I59" i="17"/>
  <c r="AL59" i="18"/>
  <c r="AL13" i="14"/>
  <c r="AL36" i="16"/>
  <c r="AV59" i="18"/>
  <c r="AV13" i="14"/>
  <c r="AV36" i="16"/>
  <c r="R13" i="13"/>
  <c r="S13" i="20" s="1"/>
  <c r="R36" i="15"/>
  <c r="R59" i="17"/>
  <c r="AV6" i="12"/>
  <c r="AV1" i="12"/>
  <c r="AV4" i="12" s="1"/>
  <c r="H52" i="1"/>
  <c r="K52" i="1"/>
  <c r="I52" i="1"/>
  <c r="B52" i="1"/>
  <c r="C52" i="1"/>
  <c r="A53" i="1"/>
  <c r="G52" i="1"/>
  <c r="F52" i="1"/>
  <c r="P52" i="1" s="1"/>
  <c r="L51" i="1"/>
  <c r="E51" i="1"/>
  <c r="O51" i="1" s="1"/>
  <c r="U5" i="20"/>
  <c r="U9" i="20"/>
  <c r="W46" i="9"/>
  <c r="M46" i="9"/>
  <c r="AY32" i="16"/>
  <c r="U55" i="17"/>
  <c r="U32" i="15"/>
  <c r="U9" i="13"/>
  <c r="V9" i="20" s="1"/>
  <c r="AY55" i="18"/>
  <c r="AY9" i="14"/>
  <c r="AY28" i="16"/>
  <c r="U51" i="17"/>
  <c r="U28" i="15"/>
  <c r="AY51" i="18"/>
  <c r="AY5" i="14"/>
  <c r="U5" i="13"/>
  <c r="V5" i="20" s="1"/>
  <c r="AY47" i="18"/>
  <c r="U47" i="17"/>
  <c r="AY24" i="16"/>
  <c r="U24" i="15"/>
  <c r="AY43" i="18"/>
  <c r="AY20" i="16"/>
  <c r="U43" i="17"/>
  <c r="U20" i="15"/>
  <c r="U39" i="17"/>
  <c r="U16" i="15"/>
  <c r="AY16" i="16"/>
  <c r="AY39" i="18"/>
  <c r="AY35" i="18"/>
  <c r="U35" i="17"/>
  <c r="AY12" i="16"/>
  <c r="U12" i="15"/>
  <c r="AY8" i="16"/>
  <c r="U31" i="17"/>
  <c r="AY31" i="18"/>
  <c r="U8" i="15"/>
  <c r="AY24" i="18"/>
  <c r="U24" i="17"/>
  <c r="U27" i="17"/>
  <c r="AY27" i="18"/>
  <c r="AD36" i="16"/>
  <c r="AD59" i="18"/>
  <c r="AD13" i="14"/>
  <c r="AJ59" i="18"/>
  <c r="AJ36" i="16"/>
  <c r="AJ13" i="14"/>
  <c r="M36" i="15"/>
  <c r="AQ13" i="14"/>
  <c r="AQ59" i="18"/>
  <c r="M59" i="17"/>
  <c r="M13" i="13"/>
  <c r="N13" i="20" s="1"/>
  <c r="AQ36" i="16"/>
  <c r="X59" i="18"/>
  <c r="X13" i="14"/>
  <c r="X36" i="16"/>
  <c r="AT13" i="14"/>
  <c r="AT59" i="18"/>
  <c r="P13" i="13"/>
  <c r="Q13" i="20" s="1"/>
  <c r="AT36" i="16"/>
  <c r="P59" i="17"/>
  <c r="P36" i="15"/>
  <c r="Y36" i="16"/>
  <c r="Y59" i="18"/>
  <c r="Y13" i="14"/>
  <c r="AE36" i="16"/>
  <c r="AE13" i="14"/>
  <c r="AE59" i="18"/>
  <c r="S13" i="14"/>
  <c r="S59" i="18"/>
  <c r="S36" i="16"/>
  <c r="AU11" i="12"/>
  <c r="AU10" i="12"/>
  <c r="AU8" i="12"/>
  <c r="AU12" i="12"/>
  <c r="AU13" i="12"/>
  <c r="AU14" i="12"/>
  <c r="AU9" i="12"/>
  <c r="AU15" i="12"/>
  <c r="AU16" i="12"/>
  <c r="AU17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8" i="12"/>
  <c r="AU37" i="12"/>
  <c r="AU39" i="12"/>
  <c r="AU40" i="12"/>
  <c r="AU41" i="12"/>
  <c r="AU42" i="12"/>
  <c r="AU43" i="12"/>
  <c r="A47" i="9"/>
  <c r="C47" i="9"/>
  <c r="U47" i="9"/>
  <c r="K47" i="9"/>
  <c r="V47" i="9"/>
  <c r="L47" i="9"/>
  <c r="I47" i="9"/>
  <c r="B48" i="9"/>
  <c r="AY8" i="14"/>
  <c r="U8" i="13"/>
  <c r="V8" i="20" s="1"/>
  <c r="AY54" i="18"/>
  <c r="U54" i="17"/>
  <c r="U31" i="15"/>
  <c r="AY31" i="16"/>
  <c r="AY27" i="16"/>
  <c r="U27" i="15"/>
  <c r="U50" i="17"/>
  <c r="AY50" i="18"/>
  <c r="U23" i="15"/>
  <c r="U46" i="17"/>
  <c r="AY46" i="18"/>
  <c r="AY23" i="16"/>
  <c r="U19" i="15"/>
  <c r="U42" i="17"/>
  <c r="AY19" i="16"/>
  <c r="AY42" i="18"/>
  <c r="AY15" i="16"/>
  <c r="U15" i="15"/>
  <c r="AY38" i="18"/>
  <c r="U38" i="17"/>
  <c r="AY34" i="18"/>
  <c r="AY11" i="16"/>
  <c r="U11" i="15"/>
  <c r="U34" i="17"/>
  <c r="AY30" i="18"/>
  <c r="U30" i="17"/>
  <c r="AY7" i="16"/>
  <c r="U7" i="15"/>
  <c r="AY29" i="18"/>
  <c r="U6" i="15"/>
  <c r="AY6" i="16"/>
  <c r="U29" i="17"/>
  <c r="AS45" i="12"/>
  <c r="AO45" i="12"/>
  <c r="AI45" i="12"/>
  <c r="AB45" i="12"/>
  <c r="S45" i="12"/>
  <c r="U45" i="12"/>
  <c r="R45" i="12"/>
  <c r="AC45" i="12"/>
  <c r="Q45" i="12"/>
  <c r="V45" i="12"/>
  <c r="AL45" i="12"/>
  <c r="AV45" i="12"/>
  <c r="AA45" i="12"/>
  <c r="AJ45" i="12"/>
  <c r="AQ45" i="12"/>
  <c r="AF45" i="12"/>
  <c r="AK45" i="12"/>
  <c r="AN45" i="12"/>
  <c r="AE45" i="12"/>
  <c r="O45" i="12"/>
  <c r="AD45" i="12"/>
  <c r="N45" i="12"/>
  <c r="AU45" i="12"/>
  <c r="X45" i="12"/>
  <c r="AR45" i="12"/>
  <c r="AT45" i="12"/>
  <c r="Y45" i="12"/>
  <c r="T45" i="12"/>
  <c r="AP45" i="12"/>
  <c r="AH45" i="12"/>
  <c r="AM45" i="12"/>
  <c r="Z45" i="12"/>
  <c r="W45" i="12"/>
  <c r="AG45" i="12"/>
  <c r="P45" i="12"/>
  <c r="AB36" i="16"/>
  <c r="AB13" i="14"/>
  <c r="AB59" i="18"/>
  <c r="AU13" i="14"/>
  <c r="AU59" i="18"/>
  <c r="Q59" i="17"/>
  <c r="Q13" i="13"/>
  <c r="R13" i="20" s="1"/>
  <c r="Q36" i="15"/>
  <c r="AU36" i="16"/>
  <c r="U13" i="14"/>
  <c r="U59" i="18"/>
  <c r="U36" i="16"/>
  <c r="J13" i="13"/>
  <c r="K13" i="20" s="1"/>
  <c r="AN36" i="16"/>
  <c r="J59" i="17"/>
  <c r="J36" i="15"/>
  <c r="AN59" i="18"/>
  <c r="AN13" i="14"/>
  <c r="AS59" i="18"/>
  <c r="AS36" i="16"/>
  <c r="O36" i="15"/>
  <c r="O13" i="13"/>
  <c r="P13" i="20" s="1"/>
  <c r="O59" i="17"/>
  <c r="AS13" i="14"/>
  <c r="AC59" i="18"/>
  <c r="AC13" i="14"/>
  <c r="AC36" i="16"/>
  <c r="AG59" i="18"/>
  <c r="AG13" i="14"/>
  <c r="AG36" i="16"/>
  <c r="AH13" i="14"/>
  <c r="AH36" i="16"/>
  <c r="AH59" i="18"/>
  <c r="AO13" i="14"/>
  <c r="AO59" i="18"/>
  <c r="K13" i="13"/>
  <c r="L13" i="20" s="1"/>
  <c r="AO36" i="16"/>
  <c r="K36" i="15"/>
  <c r="K59" i="17"/>
  <c r="S59" i="17"/>
  <c r="S36" i="15"/>
  <c r="AW59" i="18"/>
  <c r="AW36" i="16"/>
  <c r="S13" i="13"/>
  <c r="T13" i="20" s="1"/>
  <c r="AW13" i="14"/>
  <c r="U36" i="15"/>
  <c r="AY36" i="16"/>
  <c r="AY59" i="18"/>
  <c r="U59" i="17"/>
  <c r="U13" i="13"/>
  <c r="AY13" i="14"/>
  <c r="K47" i="12"/>
  <c r="M48" i="12"/>
  <c r="V12" i="20"/>
  <c r="T12" i="20"/>
  <c r="AU2" i="12"/>
  <c r="AU3" i="12"/>
  <c r="U33" i="15"/>
  <c r="AY10" i="14"/>
  <c r="AY56" i="18"/>
  <c r="U10" i="13"/>
  <c r="U56" i="17"/>
  <c r="AY33" i="16"/>
  <c r="U6" i="13"/>
  <c r="V6" i="20" s="1"/>
  <c r="U52" i="17"/>
  <c r="AY6" i="14"/>
  <c r="AY52" i="18"/>
  <c r="U29" i="15"/>
  <c r="AY29" i="16"/>
  <c r="U49" i="17"/>
  <c r="U26" i="15"/>
  <c r="AY49" i="18"/>
  <c r="AY26" i="16"/>
  <c r="AY22" i="16"/>
  <c r="AY45" i="18"/>
  <c r="U45" i="17"/>
  <c r="U22" i="15"/>
  <c r="U18" i="15"/>
  <c r="AY41" i="18"/>
  <c r="U41" i="17"/>
  <c r="AY18" i="16"/>
  <c r="AY37" i="18"/>
  <c r="AY14" i="16"/>
  <c r="U14" i="15"/>
  <c r="U37" i="17"/>
  <c r="AY10" i="16"/>
  <c r="AY33" i="18"/>
  <c r="U33" i="17"/>
  <c r="U10" i="15"/>
  <c r="U23" i="17"/>
  <c r="AY23" i="18"/>
  <c r="AY25" i="18"/>
  <c r="U25" i="17"/>
  <c r="I45" i="12"/>
  <c r="H45" i="12"/>
  <c r="AF13" i="14"/>
  <c r="AF36" i="16"/>
  <c r="AF59" i="18"/>
  <c r="AX13" i="14"/>
  <c r="AX36" i="16"/>
  <c r="T13" i="13"/>
  <c r="U13" i="20" s="1"/>
  <c r="T59" i="17"/>
  <c r="T36" i="15"/>
  <c r="AX59" i="18"/>
  <c r="W13" i="14"/>
  <c r="W59" i="18"/>
  <c r="W36" i="16"/>
  <c r="Z13" i="14"/>
  <c r="Z59" i="18"/>
  <c r="Z36" i="16"/>
  <c r="AI13" i="14"/>
  <c r="AI59" i="18"/>
  <c r="AI36" i="16"/>
  <c r="N36" i="15"/>
  <c r="AR36" i="16"/>
  <c r="AR13" i="14"/>
  <c r="N59" i="17"/>
  <c r="AR59" i="18"/>
  <c r="N13" i="13"/>
  <c r="O13" i="20" s="1"/>
  <c r="L59" i="17"/>
  <c r="AP59" i="18"/>
  <c r="AP13" i="14"/>
  <c r="L36" i="15"/>
  <c r="L13" i="13"/>
  <c r="M13" i="20" s="1"/>
  <c r="AP36" i="16"/>
  <c r="AK36" i="16"/>
  <c r="AK13" i="14"/>
  <c r="AK59" i="18"/>
  <c r="U12" i="20"/>
  <c r="K48" i="12" l="1"/>
  <c r="M49" i="12"/>
  <c r="AR14" i="14"/>
  <c r="AR60" i="18"/>
  <c r="N60" i="17"/>
  <c r="N14" i="13"/>
  <c r="O14" i="20" s="1"/>
  <c r="N37" i="15"/>
  <c r="AR37" i="16"/>
  <c r="Y37" i="16"/>
  <c r="Y14" i="14"/>
  <c r="Y60" i="18"/>
  <c r="S37" i="15"/>
  <c r="AW37" i="16"/>
  <c r="AW14" i="14"/>
  <c r="S60" i="17"/>
  <c r="S14" i="13"/>
  <c r="AW60" i="18"/>
  <c r="AI37" i="16"/>
  <c r="AI60" i="18"/>
  <c r="AI14" i="14"/>
  <c r="O37" i="15"/>
  <c r="O60" i="17"/>
  <c r="AS60" i="18"/>
  <c r="AS14" i="14"/>
  <c r="AS37" i="16"/>
  <c r="O14" i="13"/>
  <c r="P14" i="20" s="1"/>
  <c r="AO60" i="18"/>
  <c r="K14" i="13"/>
  <c r="L14" i="20" s="1"/>
  <c r="K60" i="17"/>
  <c r="AO37" i="16"/>
  <c r="AO14" i="14"/>
  <c r="K37" i="15"/>
  <c r="V37" i="16"/>
  <c r="V14" i="14"/>
  <c r="V60" i="18"/>
  <c r="Z37" i="16"/>
  <c r="Z14" i="14"/>
  <c r="Z60" i="18"/>
  <c r="AG14" i="14"/>
  <c r="AG60" i="18"/>
  <c r="AG37" i="16"/>
  <c r="G47" i="9"/>
  <c r="F47" i="9"/>
  <c r="H47" i="9"/>
  <c r="E47" i="9"/>
  <c r="D47" i="9"/>
  <c r="AZ10" i="14"/>
  <c r="V10" i="13"/>
  <c r="V56" i="17"/>
  <c r="V33" i="15"/>
  <c r="AZ33" i="16"/>
  <c r="AZ56" i="18"/>
  <c r="AZ7" i="14"/>
  <c r="V7" i="13"/>
  <c r="V30" i="15"/>
  <c r="V53" i="17"/>
  <c r="AZ53" i="18"/>
  <c r="AZ30" i="16"/>
  <c r="V25" i="15"/>
  <c r="AZ25" i="16"/>
  <c r="AZ48" i="18"/>
  <c r="V48" i="17"/>
  <c r="V21" i="15"/>
  <c r="AZ21" i="16"/>
  <c r="AZ44" i="18"/>
  <c r="V44" i="17"/>
  <c r="AZ40" i="18"/>
  <c r="V17" i="15"/>
  <c r="V40" i="17"/>
  <c r="AZ17" i="16"/>
  <c r="V36" i="17"/>
  <c r="AZ13" i="16"/>
  <c r="AZ36" i="18"/>
  <c r="V13" i="15"/>
  <c r="V9" i="15"/>
  <c r="AZ32" i="18"/>
  <c r="V32" i="17"/>
  <c r="AZ9" i="16"/>
  <c r="AZ29" i="18"/>
  <c r="V6" i="15"/>
  <c r="V29" i="17"/>
  <c r="AZ6" i="16"/>
  <c r="V25" i="17"/>
  <c r="AZ25" i="18"/>
  <c r="L52" i="1"/>
  <c r="AV9" i="12"/>
  <c r="AV13" i="12"/>
  <c r="AV14" i="12"/>
  <c r="AV12" i="12"/>
  <c r="AV11" i="12"/>
  <c r="AV8" i="12"/>
  <c r="AV10" i="12"/>
  <c r="AV15" i="12"/>
  <c r="AV16" i="12"/>
  <c r="AV17" i="12"/>
  <c r="AV18" i="12"/>
  <c r="AV19" i="12"/>
  <c r="AV20" i="12"/>
  <c r="AV21" i="12"/>
  <c r="AV22" i="12"/>
  <c r="AV23" i="12"/>
  <c r="AV24" i="12"/>
  <c r="AV25" i="12"/>
  <c r="AV27" i="12"/>
  <c r="AV26" i="12"/>
  <c r="AV28" i="12"/>
  <c r="AV29" i="12"/>
  <c r="AV30" i="12"/>
  <c r="AV31" i="12"/>
  <c r="AV32" i="12"/>
  <c r="AV33" i="12"/>
  <c r="AV34" i="12"/>
  <c r="AV35" i="12"/>
  <c r="AV36" i="12"/>
  <c r="AV38" i="12"/>
  <c r="AV37" i="12"/>
  <c r="AV39" i="12"/>
  <c r="AV40" i="12"/>
  <c r="AV42" i="12"/>
  <c r="AV41" i="12"/>
  <c r="AV43" i="12"/>
  <c r="AV44" i="12"/>
  <c r="V11" i="20"/>
  <c r="AX5" i="12"/>
  <c r="AY7" i="12"/>
  <c r="L47" i="12"/>
  <c r="G47" i="12"/>
  <c r="J47" i="12" s="1"/>
  <c r="V13" i="20"/>
  <c r="AL14" i="14"/>
  <c r="AL37" i="16"/>
  <c r="AL60" i="18"/>
  <c r="AD60" i="18"/>
  <c r="AD37" i="16"/>
  <c r="AD14" i="14"/>
  <c r="AC60" i="18"/>
  <c r="AC14" i="14"/>
  <c r="AC37" i="16"/>
  <c r="L14" i="13"/>
  <c r="M14" i="20" s="1"/>
  <c r="AP14" i="14"/>
  <c r="L60" i="17"/>
  <c r="L37" i="15"/>
  <c r="AP60" i="18"/>
  <c r="AP37" i="16"/>
  <c r="AF37" i="16"/>
  <c r="AF14" i="14"/>
  <c r="AF60" i="18"/>
  <c r="AH60" i="18"/>
  <c r="AH37" i="16"/>
  <c r="AH14" i="14"/>
  <c r="X60" i="18"/>
  <c r="X37" i="16"/>
  <c r="X14" i="14"/>
  <c r="AN60" i="18"/>
  <c r="J14" i="13"/>
  <c r="K14" i="20" s="1"/>
  <c r="AN37" i="16"/>
  <c r="AN14" i="14"/>
  <c r="J37" i="15"/>
  <c r="J60" i="17"/>
  <c r="M47" i="9"/>
  <c r="W47" i="9"/>
  <c r="V9" i="13"/>
  <c r="W9" i="20" s="1"/>
  <c r="V55" i="17"/>
  <c r="AZ9" i="14"/>
  <c r="V32" i="15"/>
  <c r="AZ32" i="16"/>
  <c r="AZ55" i="18"/>
  <c r="AZ5" i="14"/>
  <c r="V51" i="17"/>
  <c r="V28" i="15"/>
  <c r="AZ28" i="16"/>
  <c r="AZ51" i="18"/>
  <c r="V5" i="13"/>
  <c r="V47" i="17"/>
  <c r="V24" i="15"/>
  <c r="AZ24" i="16"/>
  <c r="AZ47" i="18"/>
  <c r="V43" i="17"/>
  <c r="AZ43" i="18"/>
  <c r="AZ20" i="16"/>
  <c r="V20" i="15"/>
  <c r="V16" i="15"/>
  <c r="AZ16" i="16"/>
  <c r="AZ39" i="18"/>
  <c r="V39" i="17"/>
  <c r="V35" i="17"/>
  <c r="AZ35" i="18"/>
  <c r="V12" i="15"/>
  <c r="AZ12" i="16"/>
  <c r="V31" i="17"/>
  <c r="AZ8" i="16"/>
  <c r="AZ31" i="18"/>
  <c r="V8" i="15"/>
  <c r="AZ28" i="18"/>
  <c r="AZ5" i="16"/>
  <c r="V28" i="17"/>
  <c r="V5" i="15"/>
  <c r="V26" i="17"/>
  <c r="AZ26" i="18"/>
  <c r="AV2" i="12"/>
  <c r="AV3" i="12"/>
  <c r="AR46" i="12"/>
  <c r="P46" i="12"/>
  <c r="AD46" i="12"/>
  <c r="AV46" i="12"/>
  <c r="AL46" i="12"/>
  <c r="S46" i="12"/>
  <c r="AJ46" i="12"/>
  <c r="Y46" i="12"/>
  <c r="AE46" i="12"/>
  <c r="W46" i="12"/>
  <c r="O46" i="12"/>
  <c r="N46" i="12"/>
  <c r="T46" i="12"/>
  <c r="AQ46" i="12"/>
  <c r="X46" i="12"/>
  <c r="U46" i="12"/>
  <c r="Z46" i="12"/>
  <c r="V46" i="12"/>
  <c r="AN46" i="12"/>
  <c r="AA46" i="12"/>
  <c r="AC46" i="12"/>
  <c r="AK46" i="12"/>
  <c r="R46" i="12"/>
  <c r="AH46" i="12"/>
  <c r="AB46" i="12"/>
  <c r="AP46" i="12"/>
  <c r="AF46" i="12"/>
  <c r="Q46" i="12"/>
  <c r="AO46" i="12"/>
  <c r="AG46" i="12"/>
  <c r="AI46" i="12"/>
  <c r="AT46" i="12"/>
  <c r="AS46" i="12"/>
  <c r="AM46" i="12"/>
  <c r="AU46" i="12"/>
  <c r="V10" i="20"/>
  <c r="AB14" i="14"/>
  <c r="AB60" i="18"/>
  <c r="AB37" i="16"/>
  <c r="AM37" i="16"/>
  <c r="AM60" i="18"/>
  <c r="AM14" i="14"/>
  <c r="I37" i="15"/>
  <c r="I14" i="13"/>
  <c r="J14" i="20" s="1"/>
  <c r="I60" i="17"/>
  <c r="V60" i="17"/>
  <c r="V14" i="13"/>
  <c r="V37" i="15"/>
  <c r="AZ60" i="18"/>
  <c r="AZ37" i="16"/>
  <c r="AZ14" i="14"/>
  <c r="T60" i="18"/>
  <c r="T14" i="14"/>
  <c r="T37" i="16"/>
  <c r="AK14" i="14"/>
  <c r="AK60" i="18"/>
  <c r="AK37" i="16"/>
  <c r="BA60" i="18"/>
  <c r="W14" i="13"/>
  <c r="W37" i="15"/>
  <c r="BA37" i="16"/>
  <c r="W60" i="17"/>
  <c r="BA14" i="14"/>
  <c r="AA14" i="14"/>
  <c r="AA37" i="16"/>
  <c r="AA60" i="18"/>
  <c r="W60" i="18"/>
  <c r="W37" i="16"/>
  <c r="W14" i="14"/>
  <c r="AX14" i="14"/>
  <c r="T37" i="15"/>
  <c r="AX37" i="16"/>
  <c r="AX60" i="18"/>
  <c r="T60" i="17"/>
  <c r="T14" i="13"/>
  <c r="U14" i="20" s="1"/>
  <c r="A48" i="9"/>
  <c r="L48" i="9"/>
  <c r="B49" i="9"/>
  <c r="U48" i="9"/>
  <c r="I48" i="9" s="1"/>
  <c r="K48" i="9"/>
  <c r="C48" i="9" s="1"/>
  <c r="V48" i="9"/>
  <c r="AZ35" i="16"/>
  <c r="V35" i="15"/>
  <c r="V12" i="13"/>
  <c r="W12" i="20" s="1"/>
  <c r="AZ12" i="14"/>
  <c r="V58" i="17"/>
  <c r="AZ58" i="18"/>
  <c r="AZ8" i="14"/>
  <c r="V31" i="15"/>
  <c r="V54" i="17"/>
  <c r="V8" i="13"/>
  <c r="W8" i="20" s="1"/>
  <c r="AZ31" i="16"/>
  <c r="AZ54" i="18"/>
  <c r="AZ27" i="16"/>
  <c r="V27" i="15"/>
  <c r="V50" i="17"/>
  <c r="AZ50" i="18"/>
  <c r="AZ23" i="16"/>
  <c r="V23" i="15"/>
  <c r="AZ46" i="18"/>
  <c r="V46" i="17"/>
  <c r="V42" i="17"/>
  <c r="AZ19" i="16"/>
  <c r="AZ42" i="18"/>
  <c r="V19" i="15"/>
  <c r="AZ38" i="18"/>
  <c r="V15" i="15"/>
  <c r="V38" i="17"/>
  <c r="AZ15" i="16"/>
  <c r="AZ11" i="16"/>
  <c r="V11" i="15"/>
  <c r="AZ34" i="18"/>
  <c r="V34" i="17"/>
  <c r="AZ30" i="18"/>
  <c r="AZ7" i="16"/>
  <c r="V7" i="15"/>
  <c r="V30" i="17"/>
  <c r="V27" i="17"/>
  <c r="AZ27" i="18"/>
  <c r="G53" i="1"/>
  <c r="K53" i="1"/>
  <c r="B53" i="1"/>
  <c r="I53" i="1"/>
  <c r="A54" i="1"/>
  <c r="H53" i="1"/>
  <c r="C53" i="1"/>
  <c r="M53" i="1" s="1"/>
  <c r="F53" i="1"/>
  <c r="P53" i="1" s="1"/>
  <c r="H46" i="12"/>
  <c r="I46" i="12"/>
  <c r="W13" i="20"/>
  <c r="U37" i="16"/>
  <c r="U60" i="18"/>
  <c r="U14" i="14"/>
  <c r="AE37" i="16"/>
  <c r="AE14" i="14"/>
  <c r="AE60" i="18"/>
  <c r="AU14" i="14"/>
  <c r="Q37" i="15"/>
  <c r="AU60" i="18"/>
  <c r="AU37" i="16"/>
  <c r="Q14" i="13"/>
  <c r="R14" i="20" s="1"/>
  <c r="Q60" i="17"/>
  <c r="U14" i="13"/>
  <c r="AY14" i="14"/>
  <c r="U37" i="15"/>
  <c r="U60" i="17"/>
  <c r="AY60" i="18"/>
  <c r="AY37" i="16"/>
  <c r="S60" i="18"/>
  <c r="S37" i="16"/>
  <c r="S14" i="14"/>
  <c r="AJ60" i="18"/>
  <c r="AJ37" i="16"/>
  <c r="AJ14" i="14"/>
  <c r="R37" i="15"/>
  <c r="AV60" i="18"/>
  <c r="AV37" i="16"/>
  <c r="R14" i="13"/>
  <c r="S14" i="20" s="1"/>
  <c r="AV14" i="14"/>
  <c r="R60" i="17"/>
  <c r="M37" i="15"/>
  <c r="M14" i="13"/>
  <c r="N14" i="20" s="1"/>
  <c r="AQ14" i="14"/>
  <c r="M60" i="17"/>
  <c r="AQ37" i="16"/>
  <c r="AQ60" i="18"/>
  <c r="P60" i="17"/>
  <c r="P14" i="13"/>
  <c r="Q14" i="20" s="1"/>
  <c r="AT60" i="18"/>
  <c r="AT37" i="16"/>
  <c r="P37" i="15"/>
  <c r="AT14" i="14"/>
  <c r="V11" i="13"/>
  <c r="W11" i="20" s="1"/>
  <c r="V34" i="15"/>
  <c r="AZ34" i="16"/>
  <c r="AZ57" i="18"/>
  <c r="V57" i="17"/>
  <c r="AZ11" i="14"/>
  <c r="AZ29" i="16"/>
  <c r="AZ6" i="14"/>
  <c r="V29" i="15"/>
  <c r="AZ52" i="18"/>
  <c r="V52" i="17"/>
  <c r="V6" i="13"/>
  <c r="W6" i="20" s="1"/>
  <c r="AZ26" i="16"/>
  <c r="AZ49" i="18"/>
  <c r="V49" i="17"/>
  <c r="V26" i="15"/>
  <c r="AZ45" i="18"/>
  <c r="V22" i="15"/>
  <c r="AZ22" i="16"/>
  <c r="V45" i="17"/>
  <c r="AZ18" i="16"/>
  <c r="V18" i="15"/>
  <c r="V41" i="17"/>
  <c r="AZ41" i="18"/>
  <c r="V37" i="17"/>
  <c r="AZ14" i="16"/>
  <c r="AZ37" i="18"/>
  <c r="V14" i="15"/>
  <c r="AZ33" i="18"/>
  <c r="V10" i="15"/>
  <c r="V33" i="17"/>
  <c r="AZ10" i="16"/>
  <c r="AZ24" i="18"/>
  <c r="V24" i="17"/>
  <c r="V23" i="17"/>
  <c r="AZ23" i="18"/>
  <c r="M52" i="1"/>
  <c r="D52" i="1"/>
  <c r="N52" i="1" s="1"/>
  <c r="V7" i="20"/>
  <c r="AW6" i="12"/>
  <c r="AW1" i="12"/>
  <c r="AW4" i="12" s="1"/>
  <c r="AW46" i="12" s="1"/>
  <c r="E48" i="9" l="1"/>
  <c r="G48" i="9"/>
  <c r="H48" i="9"/>
  <c r="D48" i="9"/>
  <c r="F48" i="9"/>
  <c r="BB15" i="14"/>
  <c r="X38" i="15"/>
  <c r="BB38" i="16"/>
  <c r="BB61" i="18"/>
  <c r="X61" i="17"/>
  <c r="X15" i="13"/>
  <c r="AW2" i="12"/>
  <c r="AW3" i="12"/>
  <c r="V14" i="20"/>
  <c r="D53" i="1"/>
  <c r="N53" i="1" s="1"/>
  <c r="W14" i="20"/>
  <c r="T38" i="15"/>
  <c r="AX15" i="14"/>
  <c r="AX38" i="16"/>
  <c r="T15" i="13"/>
  <c r="AX61" i="18"/>
  <c r="T61" i="17"/>
  <c r="P61" i="17"/>
  <c r="AT15" i="14"/>
  <c r="AT61" i="18"/>
  <c r="AT38" i="16"/>
  <c r="P38" i="15"/>
  <c r="P15" i="13"/>
  <c r="Q15" i="20" s="1"/>
  <c r="AK61" i="18"/>
  <c r="AK15" i="14"/>
  <c r="AK38" i="16"/>
  <c r="I61" i="17"/>
  <c r="I15" i="13"/>
  <c r="J15" i="20" s="1"/>
  <c r="AM61" i="18"/>
  <c r="I38" i="15"/>
  <c r="AM15" i="14"/>
  <c r="AM38" i="16"/>
  <c r="AH61" i="18"/>
  <c r="AH38" i="16"/>
  <c r="AH15" i="14"/>
  <c r="AE15" i="14"/>
  <c r="AE61" i="18"/>
  <c r="AE38" i="16"/>
  <c r="R38" i="15"/>
  <c r="R15" i="13"/>
  <c r="S15" i="20" s="1"/>
  <c r="AV15" i="14"/>
  <c r="AV61" i="18"/>
  <c r="R61" i="17"/>
  <c r="AV38" i="16"/>
  <c r="T38" i="16"/>
  <c r="T15" i="14"/>
  <c r="T61" i="18"/>
  <c r="S38" i="15"/>
  <c r="S61" i="17"/>
  <c r="AW38" i="16"/>
  <c r="AW15" i="14"/>
  <c r="S15" i="13"/>
  <c r="AW61" i="18"/>
  <c r="AX6" i="12"/>
  <c r="AX1" i="12"/>
  <c r="AX4" i="12" s="1"/>
  <c r="W10" i="13"/>
  <c r="W33" i="15"/>
  <c r="BA33" i="16"/>
  <c r="BA10" i="14"/>
  <c r="BA56" i="18"/>
  <c r="W56" i="17"/>
  <c r="W6" i="13"/>
  <c r="BA52" i="18"/>
  <c r="BA29" i="16"/>
  <c r="BA6" i="14"/>
  <c r="W52" i="17"/>
  <c r="W29" i="15"/>
  <c r="W26" i="15"/>
  <c r="W49" i="17"/>
  <c r="BA49" i="18"/>
  <c r="BA26" i="16"/>
  <c r="BA45" i="18"/>
  <c r="BA22" i="16"/>
  <c r="W45" i="17"/>
  <c r="W22" i="15"/>
  <c r="BA19" i="16"/>
  <c r="W19" i="15"/>
  <c r="W42" i="17"/>
  <c r="BA42" i="18"/>
  <c r="W14" i="15"/>
  <c r="X14" i="20" s="1"/>
  <c r="BA37" i="18"/>
  <c r="BA14" i="16"/>
  <c r="W37" i="17"/>
  <c r="W33" i="17"/>
  <c r="BA33" i="18"/>
  <c r="BA10" i="16"/>
  <c r="W10" i="15"/>
  <c r="W25" i="17"/>
  <c r="BA25" i="18"/>
  <c r="W6" i="15"/>
  <c r="W29" i="17"/>
  <c r="BA29" i="18"/>
  <c r="BA6" i="16"/>
  <c r="E52" i="1"/>
  <c r="O52" i="1" s="1"/>
  <c r="T14" i="20"/>
  <c r="L48" i="12"/>
  <c r="G48" i="12"/>
  <c r="J48" i="12" s="1"/>
  <c r="A55" i="1"/>
  <c r="K54" i="1"/>
  <c r="I54" i="1"/>
  <c r="H54" i="1"/>
  <c r="B54" i="1"/>
  <c r="C54" i="1"/>
  <c r="M54" i="1" s="1"/>
  <c r="G54" i="1"/>
  <c r="F54" i="1"/>
  <c r="W48" i="9"/>
  <c r="M48" i="9"/>
  <c r="V61" i="17"/>
  <c r="V15" i="13"/>
  <c r="V38" i="15"/>
  <c r="AZ38" i="16"/>
  <c r="AZ15" i="14"/>
  <c r="AZ61" i="18"/>
  <c r="U15" i="13"/>
  <c r="AY38" i="16"/>
  <c r="AY61" i="18"/>
  <c r="U61" i="17"/>
  <c r="U38" i="15"/>
  <c r="AY15" i="14"/>
  <c r="AU61" i="18"/>
  <c r="Q38" i="15"/>
  <c r="Q15" i="13"/>
  <c r="R15" i="20" s="1"/>
  <c r="AU15" i="14"/>
  <c r="Q61" i="17"/>
  <c r="AU38" i="16"/>
  <c r="AG38" i="16"/>
  <c r="AG15" i="14"/>
  <c r="AG61" i="18"/>
  <c r="W61" i="18"/>
  <c r="W15" i="14"/>
  <c r="W38" i="16"/>
  <c r="AF61" i="18"/>
  <c r="AF38" i="16"/>
  <c r="AF15" i="14"/>
  <c r="O61" i="17"/>
  <c r="O38" i="15"/>
  <c r="O15" i="13"/>
  <c r="P15" i="20" s="1"/>
  <c r="AS15" i="14"/>
  <c r="AS38" i="16"/>
  <c r="AS61" i="18"/>
  <c r="Z61" i="18"/>
  <c r="Z15" i="14"/>
  <c r="Z38" i="16"/>
  <c r="Y15" i="14"/>
  <c r="Y61" i="18"/>
  <c r="Y38" i="16"/>
  <c r="AO47" i="12"/>
  <c r="S47" i="12"/>
  <c r="AL47" i="12"/>
  <c r="Z47" i="12"/>
  <c r="AT47" i="12"/>
  <c r="O47" i="12"/>
  <c r="AD47" i="12"/>
  <c r="N47" i="12"/>
  <c r="AA47" i="12"/>
  <c r="AM47" i="12"/>
  <c r="AN47" i="12"/>
  <c r="T47" i="12"/>
  <c r="AV47" i="12"/>
  <c r="AE47" i="12"/>
  <c r="AS47" i="12"/>
  <c r="U47" i="12"/>
  <c r="W47" i="12"/>
  <c r="V47" i="12"/>
  <c r="AR47" i="12"/>
  <c r="AI47" i="12"/>
  <c r="AH47" i="12"/>
  <c r="AW47" i="12"/>
  <c r="Y47" i="12"/>
  <c r="AB47" i="12"/>
  <c r="AJ47" i="12"/>
  <c r="AK47" i="12"/>
  <c r="AU47" i="12"/>
  <c r="AF47" i="12"/>
  <c r="AQ47" i="12"/>
  <c r="AP47" i="12"/>
  <c r="P47" i="12"/>
  <c r="AX47" i="12"/>
  <c r="X47" i="12"/>
  <c r="Q47" i="12"/>
  <c r="AC47" i="12"/>
  <c r="R47" i="12"/>
  <c r="AG47" i="12"/>
  <c r="W57" i="17"/>
  <c r="BA57" i="18"/>
  <c r="BA11" i="14"/>
  <c r="BA34" i="16"/>
  <c r="W34" i="15"/>
  <c r="W11" i="13"/>
  <c r="W53" i="17"/>
  <c r="W7" i="13"/>
  <c r="BA7" i="14"/>
  <c r="BA30" i="16"/>
  <c r="W30" i="15"/>
  <c r="BA53" i="18"/>
  <c r="BA48" i="18"/>
  <c r="W25" i="15"/>
  <c r="W48" i="17"/>
  <c r="BA25" i="16"/>
  <c r="W44" i="17"/>
  <c r="BA44" i="18"/>
  <c r="W21" i="15"/>
  <c r="BA21" i="16"/>
  <c r="BA17" i="16"/>
  <c r="BA40" i="18"/>
  <c r="W40" i="17"/>
  <c r="W17" i="15"/>
  <c r="W13" i="15"/>
  <c r="BA13" i="16"/>
  <c r="BA36" i="18"/>
  <c r="W36" i="17"/>
  <c r="W32" i="17"/>
  <c r="BA9" i="16"/>
  <c r="BA32" i="18"/>
  <c r="W9" i="15"/>
  <c r="W23" i="17"/>
  <c r="BA23" i="18"/>
  <c r="BA28" i="18"/>
  <c r="W5" i="15"/>
  <c r="BA5" i="16"/>
  <c r="W28" i="17"/>
  <c r="W7" i="20"/>
  <c r="N61" i="17"/>
  <c r="AR61" i="18"/>
  <c r="AR38" i="16"/>
  <c r="AR15" i="14"/>
  <c r="N38" i="15"/>
  <c r="N15" i="13"/>
  <c r="O15" i="20" s="1"/>
  <c r="AN38" i="16"/>
  <c r="J38" i="15"/>
  <c r="J15" i="13"/>
  <c r="K15" i="20" s="1"/>
  <c r="AN15" i="14"/>
  <c r="J61" i="17"/>
  <c r="AN61" i="18"/>
  <c r="AP61" i="18"/>
  <c r="AP38" i="16"/>
  <c r="L38" i="15"/>
  <c r="AP15" i="14"/>
  <c r="L61" i="17"/>
  <c r="L15" i="13"/>
  <c r="M15" i="20" s="1"/>
  <c r="S15" i="14"/>
  <c r="S61" i="18"/>
  <c r="S38" i="16"/>
  <c r="AB61" i="18"/>
  <c r="AB15" i="14"/>
  <c r="AB38" i="16"/>
  <c r="AD61" i="18"/>
  <c r="AD38" i="16"/>
  <c r="AD15" i="14"/>
  <c r="M15" i="13"/>
  <c r="N15" i="20" s="1"/>
  <c r="AQ15" i="14"/>
  <c r="M61" i="17"/>
  <c r="AQ38" i="16"/>
  <c r="AQ61" i="18"/>
  <c r="M38" i="15"/>
  <c r="AI15" i="14"/>
  <c r="AI61" i="18"/>
  <c r="AI38" i="16"/>
  <c r="I47" i="12"/>
  <c r="H47" i="12"/>
  <c r="BA13" i="14"/>
  <c r="BA59" i="18"/>
  <c r="BA36" i="16"/>
  <c r="W36" i="15"/>
  <c r="W59" i="17"/>
  <c r="W13" i="13"/>
  <c r="X13" i="20" s="1"/>
  <c r="W9" i="13"/>
  <c r="X9" i="20" s="1"/>
  <c r="BA55" i="18"/>
  <c r="BA9" i="14"/>
  <c r="W55" i="17"/>
  <c r="BA32" i="16"/>
  <c r="W32" i="15"/>
  <c r="BA51" i="18"/>
  <c r="BA5" i="14"/>
  <c r="W5" i="13"/>
  <c r="X5" i="20" s="1"/>
  <c r="W51" i="17"/>
  <c r="BA28" i="16"/>
  <c r="W28" i="15"/>
  <c r="BA24" i="16"/>
  <c r="BA47" i="18"/>
  <c r="W47" i="17"/>
  <c r="W24" i="15"/>
  <c r="W20" i="15"/>
  <c r="BA20" i="16"/>
  <c r="BA43" i="18"/>
  <c r="W43" i="17"/>
  <c r="BA39" i="18"/>
  <c r="W39" i="17"/>
  <c r="W16" i="15"/>
  <c r="BA16" i="16"/>
  <c r="BA12" i="16"/>
  <c r="W12" i="15"/>
  <c r="W35" i="17"/>
  <c r="BA35" i="18"/>
  <c r="BA31" i="18"/>
  <c r="W8" i="15"/>
  <c r="W31" i="17"/>
  <c r="BA8" i="16"/>
  <c r="BA26" i="18"/>
  <c r="W26" i="17"/>
  <c r="BA24" i="18"/>
  <c r="W24" i="17"/>
  <c r="AW11" i="12"/>
  <c r="AW12" i="12"/>
  <c r="AW14" i="12"/>
  <c r="AW8" i="12"/>
  <c r="AW9" i="12"/>
  <c r="AW10" i="12"/>
  <c r="AW13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8" i="12"/>
  <c r="AW37" i="12"/>
  <c r="AW39" i="12"/>
  <c r="AW40" i="12"/>
  <c r="AW42" i="12"/>
  <c r="AW41" i="12"/>
  <c r="AW43" i="12"/>
  <c r="AW44" i="12"/>
  <c r="AW45" i="12"/>
  <c r="L53" i="1"/>
  <c r="E53" i="1"/>
  <c r="O53" i="1" s="1"/>
  <c r="V49" i="9"/>
  <c r="B50" i="9"/>
  <c r="A49" i="9"/>
  <c r="K49" i="9"/>
  <c r="C49" i="9" s="1"/>
  <c r="U49" i="9"/>
  <c r="L49" i="9"/>
  <c r="I49" i="9"/>
  <c r="AL61" i="18"/>
  <c r="AL15" i="14"/>
  <c r="AL38" i="16"/>
  <c r="V61" i="18"/>
  <c r="V38" i="16"/>
  <c r="V15" i="14"/>
  <c r="AA38" i="16"/>
  <c r="AA61" i="18"/>
  <c r="AA15" i="14"/>
  <c r="AC61" i="18"/>
  <c r="AC38" i="16"/>
  <c r="AC15" i="14"/>
  <c r="AJ15" i="14"/>
  <c r="AJ61" i="18"/>
  <c r="AJ38" i="16"/>
  <c r="K38" i="15"/>
  <c r="K15" i="13"/>
  <c r="L15" i="20" s="1"/>
  <c r="AO61" i="18"/>
  <c r="K61" i="17"/>
  <c r="AO38" i="16"/>
  <c r="AO15" i="14"/>
  <c r="X15" i="14"/>
  <c r="X38" i="16"/>
  <c r="X61" i="18"/>
  <c r="W38" i="15"/>
  <c r="BA61" i="18"/>
  <c r="W15" i="13"/>
  <c r="W61" i="17"/>
  <c r="BA38" i="16"/>
  <c r="BA15" i="14"/>
  <c r="U38" i="16"/>
  <c r="U15" i="14"/>
  <c r="U61" i="18"/>
  <c r="W5" i="20"/>
  <c r="AY5" i="12"/>
  <c r="AZ7" i="12"/>
  <c r="BA12" i="14"/>
  <c r="BA58" i="18"/>
  <c r="W12" i="13"/>
  <c r="X12" i="20" s="1"/>
  <c r="BA35" i="16"/>
  <c r="W35" i="15"/>
  <c r="W58" i="17"/>
  <c r="W31" i="15"/>
  <c r="W8" i="13"/>
  <c r="X8" i="20" s="1"/>
  <c r="BA8" i="14"/>
  <c r="W54" i="17"/>
  <c r="BA54" i="18"/>
  <c r="BA31" i="16"/>
  <c r="BA27" i="16"/>
  <c r="W27" i="15"/>
  <c r="W50" i="17"/>
  <c r="BA50" i="18"/>
  <c r="BA46" i="18"/>
  <c r="W23" i="15"/>
  <c r="BA23" i="16"/>
  <c r="W46" i="17"/>
  <c r="BA18" i="16"/>
  <c r="W18" i="15"/>
  <c r="BA41" i="18"/>
  <c r="W41" i="17"/>
  <c r="BA38" i="18"/>
  <c r="W15" i="15"/>
  <c r="BA15" i="16"/>
  <c r="W38" i="17"/>
  <c r="W34" i="17"/>
  <c r="BA11" i="16"/>
  <c r="W11" i="15"/>
  <c r="BA34" i="18"/>
  <c r="W30" i="17"/>
  <c r="W7" i="15"/>
  <c r="BA30" i="18"/>
  <c r="BA7" i="16"/>
  <c r="W27" i="17"/>
  <c r="BA27" i="18"/>
  <c r="W10" i="20"/>
  <c r="K49" i="12"/>
  <c r="M50" i="12"/>
  <c r="D49" i="9" l="1"/>
  <c r="G49" i="9"/>
  <c r="E49" i="9"/>
  <c r="H49" i="9"/>
  <c r="F49" i="9"/>
  <c r="X15" i="20"/>
  <c r="K50" i="12"/>
  <c r="M51" i="12"/>
  <c r="U50" i="9"/>
  <c r="V50" i="9"/>
  <c r="L50" i="9"/>
  <c r="I50" i="9"/>
  <c r="A50" i="9"/>
  <c r="K50" i="9"/>
  <c r="C50" i="9" s="1"/>
  <c r="B51" i="9"/>
  <c r="X56" i="17"/>
  <c r="X33" i="15"/>
  <c r="BB10" i="14"/>
  <c r="BB33" i="16"/>
  <c r="X10" i="13"/>
  <c r="BB56" i="18"/>
  <c r="BB29" i="16"/>
  <c r="X6" i="13"/>
  <c r="X52" i="17"/>
  <c r="X29" i="15"/>
  <c r="BB6" i="14"/>
  <c r="BB52" i="18"/>
  <c r="BB26" i="16"/>
  <c r="X49" i="17"/>
  <c r="X26" i="15"/>
  <c r="BB49" i="18"/>
  <c r="BB45" i="18"/>
  <c r="X45" i="17"/>
  <c r="BB22" i="16"/>
  <c r="X22" i="15"/>
  <c r="X41" i="17"/>
  <c r="X18" i="15"/>
  <c r="BB18" i="16"/>
  <c r="BB41" i="18"/>
  <c r="BB14" i="16"/>
  <c r="BB37" i="18"/>
  <c r="X14" i="15"/>
  <c r="X37" i="17"/>
  <c r="BB10" i="16"/>
  <c r="X10" i="15"/>
  <c r="BB33" i="18"/>
  <c r="X33" i="17"/>
  <c r="X5" i="15"/>
  <c r="BB5" i="16"/>
  <c r="X28" i="17"/>
  <c r="BB28" i="18"/>
  <c r="X6" i="15"/>
  <c r="BB6" i="16"/>
  <c r="X29" i="17"/>
  <c r="BB29" i="18"/>
  <c r="AC16" i="14"/>
  <c r="AC39" i="16"/>
  <c r="AC62" i="18"/>
  <c r="R16" i="13"/>
  <c r="S16" i="20" s="1"/>
  <c r="AV62" i="18"/>
  <c r="AV39" i="16"/>
  <c r="R62" i="17"/>
  <c r="R39" i="15"/>
  <c r="AV16" i="14"/>
  <c r="AZ62" i="18"/>
  <c r="V62" i="17"/>
  <c r="V16" i="13"/>
  <c r="V39" i="15"/>
  <c r="AZ16" i="14"/>
  <c r="AZ39" i="16"/>
  <c r="BB62" i="18"/>
  <c r="BB39" i="16"/>
  <c r="X39" i="15"/>
  <c r="X62" i="17"/>
  <c r="BB16" i="14"/>
  <c r="X16" i="13"/>
  <c r="Z62" i="18"/>
  <c r="Z39" i="16"/>
  <c r="Z16" i="14"/>
  <c r="AF62" i="18"/>
  <c r="AF39" i="16"/>
  <c r="AF16" i="14"/>
  <c r="V15" i="20"/>
  <c r="L54" i="1"/>
  <c r="K55" i="1"/>
  <c r="H55" i="1"/>
  <c r="A56" i="1"/>
  <c r="B55" i="1"/>
  <c r="C55" i="1"/>
  <c r="M55" i="1" s="1"/>
  <c r="I55" i="1"/>
  <c r="G55" i="1"/>
  <c r="F55" i="1"/>
  <c r="P55" i="1" s="1"/>
  <c r="AQ48" i="12"/>
  <c r="AW48" i="12"/>
  <c r="AK48" i="12"/>
  <c r="AX48" i="12"/>
  <c r="AL48" i="12"/>
  <c r="V48" i="12"/>
  <c r="AF48" i="12"/>
  <c r="W48" i="12"/>
  <c r="AP48" i="12"/>
  <c r="AE48" i="12"/>
  <c r="AA48" i="12"/>
  <c r="AI48" i="12"/>
  <c r="AV48" i="12"/>
  <c r="AS48" i="12"/>
  <c r="Y48" i="12"/>
  <c r="O48" i="12"/>
  <c r="AR48" i="12"/>
  <c r="T48" i="12"/>
  <c r="AJ48" i="12"/>
  <c r="U48" i="12"/>
  <c r="AB48" i="12"/>
  <c r="AM48" i="12"/>
  <c r="AN48" i="12"/>
  <c r="AG48" i="12"/>
  <c r="AT48" i="12"/>
  <c r="AH48" i="12"/>
  <c r="AC48" i="12"/>
  <c r="P48" i="12"/>
  <c r="N48" i="12"/>
  <c r="AU48" i="12"/>
  <c r="AD48" i="12"/>
  <c r="R48" i="12"/>
  <c r="Z48" i="12"/>
  <c r="AO48" i="12"/>
  <c r="X48" i="12"/>
  <c r="S48" i="12"/>
  <c r="Q48" i="12"/>
  <c r="AZ5" i="12"/>
  <c r="BA7" i="12"/>
  <c r="BB14" i="14"/>
  <c r="X37" i="15"/>
  <c r="BB60" i="18"/>
  <c r="X60" i="17"/>
  <c r="X14" i="13"/>
  <c r="Y14" i="20" s="1"/>
  <c r="BB37" i="16"/>
  <c r="X57" i="17"/>
  <c r="BB11" i="14"/>
  <c r="BB57" i="18"/>
  <c r="BB34" i="16"/>
  <c r="X34" i="15"/>
  <c r="X11" i="13"/>
  <c r="X53" i="17"/>
  <c r="BB53" i="18"/>
  <c r="BB30" i="16"/>
  <c r="X30" i="15"/>
  <c r="X7" i="13"/>
  <c r="BB7" i="14"/>
  <c r="BB25" i="16"/>
  <c r="X25" i="15"/>
  <c r="X48" i="17"/>
  <c r="BB48" i="18"/>
  <c r="BB44" i="18"/>
  <c r="X21" i="15"/>
  <c r="X44" i="17"/>
  <c r="BB21" i="16"/>
  <c r="X40" i="17"/>
  <c r="BB40" i="18"/>
  <c r="X17" i="15"/>
  <c r="BB17" i="16"/>
  <c r="X13" i="15"/>
  <c r="X36" i="17"/>
  <c r="BB36" i="18"/>
  <c r="BB13" i="16"/>
  <c r="X32" i="17"/>
  <c r="BB9" i="16"/>
  <c r="BB32" i="18"/>
  <c r="X9" i="15"/>
  <c r="BB25" i="18"/>
  <c r="X25" i="17"/>
  <c r="X27" i="17"/>
  <c r="BB27" i="18"/>
  <c r="X11" i="20"/>
  <c r="AL16" i="14"/>
  <c r="AL39" i="16"/>
  <c r="AL62" i="18"/>
  <c r="V39" i="16"/>
  <c r="V62" i="18"/>
  <c r="V16" i="14"/>
  <c r="BC16" i="14"/>
  <c r="BC62" i="18"/>
  <c r="Y62" i="17"/>
  <c r="BC39" i="16"/>
  <c r="Y16" i="13"/>
  <c r="Y39" i="15"/>
  <c r="L62" i="17"/>
  <c r="AP62" i="18"/>
  <c r="L16" i="13"/>
  <c r="M16" i="20" s="1"/>
  <c r="AP16" i="14"/>
  <c r="L39" i="15"/>
  <c r="AP39" i="16"/>
  <c r="AM39" i="16"/>
  <c r="I16" i="13"/>
  <c r="J16" i="20" s="1"/>
  <c r="AM16" i="14"/>
  <c r="AM62" i="18"/>
  <c r="I62" i="17"/>
  <c r="I39" i="15"/>
  <c r="AW39" i="16"/>
  <c r="AW62" i="18"/>
  <c r="S39" i="15"/>
  <c r="AW16" i="14"/>
  <c r="S62" i="17"/>
  <c r="S16" i="13"/>
  <c r="T62" i="17"/>
  <c r="AX16" i="14"/>
  <c r="AX39" i="16"/>
  <c r="T16" i="13"/>
  <c r="T39" i="15"/>
  <c r="AX62" i="18"/>
  <c r="Y16" i="14"/>
  <c r="Y62" i="18"/>
  <c r="Y39" i="16"/>
  <c r="S16" i="14"/>
  <c r="S39" i="16"/>
  <c r="S62" i="18"/>
  <c r="AI39" i="16"/>
  <c r="AI16" i="14"/>
  <c r="AI62" i="18"/>
  <c r="AY62" i="18"/>
  <c r="U16" i="13"/>
  <c r="U39" i="15"/>
  <c r="AY16" i="14"/>
  <c r="U62" i="17"/>
  <c r="AY39" i="16"/>
  <c r="X16" i="14"/>
  <c r="X62" i="18"/>
  <c r="X39" i="16"/>
  <c r="W15" i="20"/>
  <c r="P54" i="1"/>
  <c r="D54" i="1"/>
  <c r="N54" i="1" s="1"/>
  <c r="H48" i="12"/>
  <c r="I48" i="12"/>
  <c r="X10" i="20"/>
  <c r="L49" i="12"/>
  <c r="G49" i="12"/>
  <c r="J49" i="12" s="1"/>
  <c r="AY6" i="12"/>
  <c r="AY1" i="12"/>
  <c r="AY4" i="12" s="1"/>
  <c r="X59" i="17"/>
  <c r="BB36" i="16"/>
  <c r="BB59" i="18"/>
  <c r="X13" i="13"/>
  <c r="Y13" i="20" s="1"/>
  <c r="BB13" i="14"/>
  <c r="X36" i="15"/>
  <c r="X55" i="17"/>
  <c r="BB55" i="18"/>
  <c r="BB32" i="16"/>
  <c r="BB9" i="14"/>
  <c r="X32" i="15"/>
  <c r="X9" i="13"/>
  <c r="Y9" i="20" s="1"/>
  <c r="X51" i="17"/>
  <c r="BB5" i="14"/>
  <c r="BB28" i="16"/>
  <c r="BB51" i="18"/>
  <c r="X5" i="13"/>
  <c r="Y5" i="20" s="1"/>
  <c r="X28" i="15"/>
  <c r="BB24" i="16"/>
  <c r="BB47" i="18"/>
  <c r="X24" i="15"/>
  <c r="X47" i="17"/>
  <c r="BB43" i="18"/>
  <c r="BB20" i="16"/>
  <c r="X20" i="15"/>
  <c r="X43" i="17"/>
  <c r="BB16" i="16"/>
  <c r="X16" i="15"/>
  <c r="BB39" i="18"/>
  <c r="X39" i="17"/>
  <c r="BB12" i="16"/>
  <c r="X35" i="17"/>
  <c r="X12" i="15"/>
  <c r="BB35" i="18"/>
  <c r="BB31" i="18"/>
  <c r="X8" i="15"/>
  <c r="BB8" i="16"/>
  <c r="X31" i="17"/>
  <c r="BB24" i="18"/>
  <c r="X24" i="17"/>
  <c r="BB26" i="18"/>
  <c r="X26" i="17"/>
  <c r="W39" i="16"/>
  <c r="W16" i="14"/>
  <c r="W62" i="18"/>
  <c r="U62" i="18"/>
  <c r="U16" i="14"/>
  <c r="U39" i="16"/>
  <c r="K62" i="17"/>
  <c r="K39" i="15"/>
  <c r="AO16" i="14"/>
  <c r="AO39" i="16"/>
  <c r="AO62" i="18"/>
  <c r="K16" i="13"/>
  <c r="L16" i="20" s="1"/>
  <c r="J39" i="15"/>
  <c r="AN16" i="14"/>
  <c r="AN62" i="18"/>
  <c r="J62" i="17"/>
  <c r="J16" i="13"/>
  <c r="K16" i="20" s="1"/>
  <c r="AN39" i="16"/>
  <c r="AA16" i="14"/>
  <c r="AA39" i="16"/>
  <c r="AA62" i="18"/>
  <c r="AJ62" i="18"/>
  <c r="AJ39" i="16"/>
  <c r="AJ16" i="14"/>
  <c r="AS39" i="16"/>
  <c r="AS62" i="18"/>
  <c r="O39" i="15"/>
  <c r="O16" i="13"/>
  <c r="P16" i="20" s="1"/>
  <c r="O62" i="17"/>
  <c r="AS16" i="14"/>
  <c r="T16" i="14"/>
  <c r="T39" i="16"/>
  <c r="T62" i="18"/>
  <c r="AE39" i="16"/>
  <c r="AE16" i="14"/>
  <c r="AE62" i="18"/>
  <c r="AT39" i="16"/>
  <c r="P39" i="15"/>
  <c r="AT16" i="14"/>
  <c r="AT62" i="18"/>
  <c r="P62" i="17"/>
  <c r="P16" i="13"/>
  <c r="Q16" i="20" s="1"/>
  <c r="AX12" i="12"/>
  <c r="AX9" i="12"/>
  <c r="AX10" i="12"/>
  <c r="AX11" i="12"/>
  <c r="AX8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8" i="12"/>
  <c r="AX37" i="12"/>
  <c r="AX39" i="12"/>
  <c r="AX40" i="12"/>
  <c r="AX42" i="12"/>
  <c r="AX41" i="12"/>
  <c r="AX43" i="12"/>
  <c r="AX44" i="12"/>
  <c r="AX45" i="12"/>
  <c r="AX46" i="12"/>
  <c r="T15" i="20"/>
  <c r="W49" i="9"/>
  <c r="M49" i="9"/>
  <c r="X58" i="17"/>
  <c r="BB58" i="18"/>
  <c r="X35" i="15"/>
  <c r="BB12" i="14"/>
  <c r="BB35" i="16"/>
  <c r="X12" i="13"/>
  <c r="Y12" i="20" s="1"/>
  <c r="BB31" i="16"/>
  <c r="X8" i="13"/>
  <c r="Y8" i="20" s="1"/>
  <c r="X54" i="17"/>
  <c r="BB54" i="18"/>
  <c r="X31" i="15"/>
  <c r="BB8" i="14"/>
  <c r="X50" i="17"/>
  <c r="BB50" i="18"/>
  <c r="BB27" i="16"/>
  <c r="X27" i="15"/>
  <c r="BB23" i="16"/>
  <c r="X46" i="17"/>
  <c r="X23" i="15"/>
  <c r="BB46" i="18"/>
  <c r="BB19" i="16"/>
  <c r="BB42" i="18"/>
  <c r="X42" i="17"/>
  <c r="X19" i="15"/>
  <c r="BB15" i="16"/>
  <c r="BB38" i="18"/>
  <c r="X15" i="15"/>
  <c r="Y15" i="20" s="1"/>
  <c r="X38" i="17"/>
  <c r="BB34" i="18"/>
  <c r="X34" i="17"/>
  <c r="BB11" i="16"/>
  <c r="X11" i="15"/>
  <c r="BB30" i="18"/>
  <c r="BB7" i="16"/>
  <c r="X30" i="17"/>
  <c r="X7" i="15"/>
  <c r="BB23" i="18"/>
  <c r="X23" i="17"/>
  <c r="X7" i="20"/>
  <c r="AH39" i="16"/>
  <c r="AH62" i="18"/>
  <c r="AH16" i="14"/>
  <c r="Q39" i="15"/>
  <c r="Q62" i="17"/>
  <c r="AU16" i="14"/>
  <c r="Q16" i="13"/>
  <c r="R16" i="20" s="1"/>
  <c r="AU62" i="18"/>
  <c r="AU39" i="16"/>
  <c r="AK62" i="18"/>
  <c r="AK16" i="14"/>
  <c r="AK39" i="16"/>
  <c r="AG62" i="18"/>
  <c r="AG39" i="16"/>
  <c r="AG16" i="14"/>
  <c r="AD62" i="18"/>
  <c r="AD39" i="16"/>
  <c r="AD16" i="14"/>
  <c r="AB16" i="14"/>
  <c r="AB39" i="16"/>
  <c r="AB62" i="18"/>
  <c r="BA16" i="14"/>
  <c r="W16" i="13"/>
  <c r="X16" i="20" s="1"/>
  <c r="BA39" i="16"/>
  <c r="W62" i="17"/>
  <c r="W39" i="15"/>
  <c r="BA62" i="18"/>
  <c r="N16" i="13"/>
  <c r="O16" i="20" s="1"/>
  <c r="N62" i="17"/>
  <c r="AR39" i="16"/>
  <c r="AR16" i="14"/>
  <c r="N39" i="15"/>
  <c r="AR62" i="18"/>
  <c r="M39" i="15"/>
  <c r="M16" i="13"/>
  <c r="N16" i="20" s="1"/>
  <c r="AQ62" i="18"/>
  <c r="AQ16" i="14"/>
  <c r="AQ39" i="16"/>
  <c r="M62" i="17"/>
  <c r="X6" i="20"/>
  <c r="AX2" i="12"/>
  <c r="AX3" i="12"/>
  <c r="U15" i="20"/>
  <c r="F50" i="9" l="1"/>
  <c r="H50" i="9"/>
  <c r="D50" i="9"/>
  <c r="G50" i="9"/>
  <c r="E50" i="9"/>
  <c r="BC15" i="14"/>
  <c r="BC61" i="18"/>
  <c r="Y38" i="15"/>
  <c r="Y61" i="17"/>
  <c r="Y15" i="13"/>
  <c r="BC38" i="16"/>
  <c r="Y10" i="13"/>
  <c r="Y33" i="15"/>
  <c r="Y56" i="17"/>
  <c r="BC56" i="18"/>
  <c r="BC33" i="16"/>
  <c r="BC10" i="14"/>
  <c r="BC52" i="18"/>
  <c r="BC6" i="14"/>
  <c r="Y29" i="15"/>
  <c r="Y6" i="13"/>
  <c r="BC29" i="16"/>
  <c r="Y52" i="17"/>
  <c r="Y49" i="17"/>
  <c r="BC49" i="18"/>
  <c r="Y26" i="15"/>
  <c r="BC26" i="16"/>
  <c r="Y22" i="15"/>
  <c r="Y45" i="17"/>
  <c r="BC22" i="16"/>
  <c r="BC45" i="18"/>
  <c r="BC18" i="16"/>
  <c r="Y41" i="17"/>
  <c r="BC41" i="18"/>
  <c r="Y18" i="15"/>
  <c r="BC14" i="16"/>
  <c r="BC37" i="18"/>
  <c r="Y14" i="15"/>
  <c r="Y37" i="17"/>
  <c r="Y10" i="15"/>
  <c r="Y33" i="17"/>
  <c r="BC10" i="16"/>
  <c r="BC33" i="18"/>
  <c r="BC6" i="16"/>
  <c r="Y29" i="17"/>
  <c r="Y6" i="15"/>
  <c r="Z6" i="20" s="1"/>
  <c r="BC29" i="18"/>
  <c r="Y25" i="17"/>
  <c r="BC25" i="18"/>
  <c r="AY12" i="12"/>
  <c r="AY11" i="12"/>
  <c r="AY13" i="12"/>
  <c r="AY8" i="12"/>
  <c r="AY9" i="12"/>
  <c r="AY14" i="12"/>
  <c r="AY10" i="12"/>
  <c r="AY15" i="12"/>
  <c r="AY16" i="12"/>
  <c r="AY17" i="12"/>
  <c r="AY18" i="12"/>
  <c r="AY19" i="12"/>
  <c r="AY20" i="12"/>
  <c r="AY21" i="12"/>
  <c r="AY22" i="12"/>
  <c r="AY23" i="12"/>
  <c r="AY24" i="12"/>
  <c r="AY25" i="12"/>
  <c r="AY26" i="12"/>
  <c r="AY27" i="12"/>
  <c r="AY28" i="12"/>
  <c r="AY29" i="12"/>
  <c r="AY30" i="12"/>
  <c r="AY31" i="12"/>
  <c r="AY32" i="12"/>
  <c r="AY33" i="12"/>
  <c r="AY34" i="12"/>
  <c r="AY35" i="12"/>
  <c r="AY36" i="12"/>
  <c r="AY38" i="12"/>
  <c r="AY37" i="12"/>
  <c r="AY39" i="12"/>
  <c r="AY40" i="12"/>
  <c r="AY42" i="12"/>
  <c r="AY41" i="12"/>
  <c r="AY43" i="12"/>
  <c r="AY44" i="12"/>
  <c r="AY45" i="12"/>
  <c r="AY46" i="12"/>
  <c r="AY47" i="12"/>
  <c r="Y7" i="20"/>
  <c r="AC63" i="18"/>
  <c r="AC17" i="14"/>
  <c r="AC40" i="16"/>
  <c r="W17" i="14"/>
  <c r="W40" i="16"/>
  <c r="W63" i="18"/>
  <c r="U40" i="15"/>
  <c r="AY40" i="16"/>
  <c r="U17" i="13"/>
  <c r="AY63" i="18"/>
  <c r="U63" i="17"/>
  <c r="AY17" i="14"/>
  <c r="N63" i="17"/>
  <c r="AR40" i="16"/>
  <c r="AR17" i="14"/>
  <c r="AR63" i="18"/>
  <c r="N40" i="15"/>
  <c r="N17" i="13"/>
  <c r="O17" i="20" s="1"/>
  <c r="AW63" i="18"/>
  <c r="AW17" i="14"/>
  <c r="S17" i="13"/>
  <c r="AW40" i="16"/>
  <c r="S63" i="17"/>
  <c r="S40" i="15"/>
  <c r="T40" i="16"/>
  <c r="T63" i="18"/>
  <c r="T17" i="14"/>
  <c r="J63" i="17"/>
  <c r="AN63" i="18"/>
  <c r="AN17" i="14"/>
  <c r="AN40" i="16"/>
  <c r="J17" i="13"/>
  <c r="K17" i="20" s="1"/>
  <c r="J40" i="15"/>
  <c r="AB17" i="14"/>
  <c r="AB40" i="16"/>
  <c r="AB63" i="18"/>
  <c r="BC63" i="18"/>
  <c r="Y17" i="13"/>
  <c r="Y63" i="17"/>
  <c r="BC17" i="14"/>
  <c r="Y40" i="15"/>
  <c r="BC40" i="16"/>
  <c r="D55" i="1"/>
  <c r="N55" i="1" s="1"/>
  <c r="W16" i="20"/>
  <c r="Y10" i="20"/>
  <c r="BC14" i="14"/>
  <c r="BC37" i="16"/>
  <c r="Y37" i="15"/>
  <c r="BC60" i="18"/>
  <c r="Y60" i="17"/>
  <c r="Y14" i="13"/>
  <c r="Z14" i="20" s="1"/>
  <c r="Y11" i="13"/>
  <c r="BC11" i="14"/>
  <c r="BC34" i="16"/>
  <c r="Y57" i="17"/>
  <c r="Y34" i="15"/>
  <c r="BC57" i="18"/>
  <c r="Y7" i="13"/>
  <c r="BC7" i="14"/>
  <c r="Y53" i="17"/>
  <c r="BC30" i="16"/>
  <c r="BC53" i="18"/>
  <c r="Y30" i="15"/>
  <c r="Y48" i="17"/>
  <c r="BC25" i="16"/>
  <c r="BC48" i="18"/>
  <c r="Y25" i="15"/>
  <c r="Y44" i="17"/>
  <c r="Y21" i="15"/>
  <c r="BC21" i="16"/>
  <c r="BC44" i="18"/>
  <c r="Y40" i="17"/>
  <c r="Y17" i="15"/>
  <c r="BC40" i="18"/>
  <c r="BC17" i="16"/>
  <c r="BC36" i="18"/>
  <c r="BC13" i="16"/>
  <c r="Y13" i="15"/>
  <c r="Y36" i="17"/>
  <c r="BC32" i="18"/>
  <c r="Y32" i="17"/>
  <c r="BC9" i="16"/>
  <c r="Y9" i="15"/>
  <c r="BC5" i="16"/>
  <c r="Y28" i="17"/>
  <c r="Y5" i="15"/>
  <c r="BC28" i="18"/>
  <c r="BC24" i="18"/>
  <c r="Y24" i="17"/>
  <c r="AY2" i="12"/>
  <c r="AY3" i="12"/>
  <c r="Y11" i="20"/>
  <c r="BA5" i="12"/>
  <c r="BB7" i="12"/>
  <c r="AI63" i="18"/>
  <c r="AI40" i="16"/>
  <c r="AI17" i="14"/>
  <c r="U63" i="18"/>
  <c r="U40" i="16"/>
  <c r="U17" i="14"/>
  <c r="AH63" i="18"/>
  <c r="AH40" i="16"/>
  <c r="AH17" i="14"/>
  <c r="AL40" i="16"/>
  <c r="AL17" i="14"/>
  <c r="AL63" i="18"/>
  <c r="AG17" i="14"/>
  <c r="AG40" i="16"/>
  <c r="AG63" i="18"/>
  <c r="Y17" i="14"/>
  <c r="Z17" i="20" s="1"/>
  <c r="Y40" i="16"/>
  <c r="Y63" i="18"/>
  <c r="AY48" i="12"/>
  <c r="AD17" i="14"/>
  <c r="AD40" i="16"/>
  <c r="AD63" i="18"/>
  <c r="AF63" i="18"/>
  <c r="AF17" i="14"/>
  <c r="AF40" i="16"/>
  <c r="AK40" i="16"/>
  <c r="AK63" i="18"/>
  <c r="AK17" i="14"/>
  <c r="L63" i="17"/>
  <c r="AP40" i="16"/>
  <c r="AP17" i="14"/>
  <c r="L40" i="15"/>
  <c r="L17" i="13"/>
  <c r="M17" i="20" s="1"/>
  <c r="AP63" i="18"/>
  <c r="Y6" i="20"/>
  <c r="V51" i="9"/>
  <c r="L51" i="9"/>
  <c r="A51" i="9"/>
  <c r="B52" i="9"/>
  <c r="U51" i="9"/>
  <c r="K51" i="9"/>
  <c r="I51" i="9"/>
  <c r="C51" i="9"/>
  <c r="M52" i="12"/>
  <c r="K51" i="12"/>
  <c r="Y36" i="15"/>
  <c r="Y59" i="17"/>
  <c r="Y13" i="13"/>
  <c r="Z13" i="20" s="1"/>
  <c r="BC36" i="16"/>
  <c r="BC13" i="14"/>
  <c r="BC59" i="18"/>
  <c r="BC9" i="14"/>
  <c r="Y9" i="13"/>
  <c r="Z9" i="20" s="1"/>
  <c r="Y55" i="17"/>
  <c r="BC55" i="18"/>
  <c r="Y32" i="15"/>
  <c r="BC32" i="16"/>
  <c r="Y51" i="17"/>
  <c r="Y5" i="13"/>
  <c r="Z5" i="20" s="1"/>
  <c r="Y28" i="15"/>
  <c r="BC28" i="16"/>
  <c r="BC51" i="18"/>
  <c r="BC5" i="14"/>
  <c r="Y24" i="15"/>
  <c r="Y47" i="17"/>
  <c r="BC47" i="18"/>
  <c r="BC24" i="16"/>
  <c r="Y20" i="15"/>
  <c r="BC43" i="18"/>
  <c r="BC20" i="16"/>
  <c r="Y43" i="17"/>
  <c r="BC16" i="16"/>
  <c r="BC39" i="18"/>
  <c r="Y16" i="15"/>
  <c r="Y39" i="17"/>
  <c r="Y12" i="15"/>
  <c r="Y35" i="17"/>
  <c r="BC12" i="16"/>
  <c r="BC35" i="18"/>
  <c r="Y8" i="15"/>
  <c r="Y31" i="17"/>
  <c r="BC8" i="16"/>
  <c r="BC31" i="18"/>
  <c r="Y23" i="17"/>
  <c r="BC23" i="18"/>
  <c r="Y27" i="17"/>
  <c r="BC27" i="18"/>
  <c r="Q49" i="12"/>
  <c r="AG49" i="12"/>
  <c r="AU49" i="12"/>
  <c r="AC49" i="12"/>
  <c r="AS49" i="12"/>
  <c r="Z49" i="12"/>
  <c r="AO49" i="12"/>
  <c r="AH49" i="12"/>
  <c r="S49" i="12"/>
  <c r="U49" i="12"/>
  <c r="AL49" i="12"/>
  <c r="AB49" i="12"/>
  <c r="AT49" i="12"/>
  <c r="AJ49" i="12"/>
  <c r="AI49" i="12"/>
  <c r="T49" i="12"/>
  <c r="AM49" i="12"/>
  <c r="AN49" i="12"/>
  <c r="AF49" i="12"/>
  <c r="AR49" i="12"/>
  <c r="AV49" i="12"/>
  <c r="AK49" i="12"/>
  <c r="O49" i="12"/>
  <c r="AP49" i="12"/>
  <c r="W49" i="12"/>
  <c r="Y49" i="12"/>
  <c r="P49" i="12"/>
  <c r="V49" i="12"/>
  <c r="AD49" i="12"/>
  <c r="AW49" i="12"/>
  <c r="N49" i="12"/>
  <c r="AE49" i="12"/>
  <c r="X49" i="12"/>
  <c r="AY49" i="12"/>
  <c r="AX49" i="12"/>
  <c r="AQ49" i="12"/>
  <c r="AA49" i="12"/>
  <c r="R49" i="12"/>
  <c r="V16" i="20"/>
  <c r="Z16" i="20"/>
  <c r="AZ6" i="12"/>
  <c r="AZ1" i="12"/>
  <c r="P40" i="15"/>
  <c r="AT40" i="16"/>
  <c r="P63" i="17"/>
  <c r="AT17" i="14"/>
  <c r="AT63" i="18"/>
  <c r="P17" i="13"/>
  <c r="Q17" i="20" s="1"/>
  <c r="V40" i="15"/>
  <c r="AZ17" i="14"/>
  <c r="V17" i="13"/>
  <c r="V63" i="17"/>
  <c r="AZ63" i="18"/>
  <c r="AZ40" i="16"/>
  <c r="O40" i="15"/>
  <c r="AS40" i="16"/>
  <c r="AS63" i="18"/>
  <c r="O63" i="17"/>
  <c r="O17" i="13"/>
  <c r="P17" i="20" s="1"/>
  <c r="AS17" i="14"/>
  <c r="Z17" i="14"/>
  <c r="Z40" i="16"/>
  <c r="Z63" i="18"/>
  <c r="T40" i="15"/>
  <c r="T63" i="17"/>
  <c r="AX63" i="18"/>
  <c r="AX17" i="14"/>
  <c r="AX40" i="16"/>
  <c r="T17" i="13"/>
  <c r="U17" i="20" s="1"/>
  <c r="AJ40" i="16"/>
  <c r="AJ17" i="14"/>
  <c r="AJ63" i="18"/>
  <c r="AA17" i="14"/>
  <c r="AA40" i="16"/>
  <c r="AA63" i="18"/>
  <c r="X17" i="13"/>
  <c r="BB40" i="16"/>
  <c r="BB17" i="14"/>
  <c r="X63" i="17"/>
  <c r="X40" i="15"/>
  <c r="BB63" i="18"/>
  <c r="L55" i="1"/>
  <c r="E55" i="1"/>
  <c r="O55" i="1" s="1"/>
  <c r="E54" i="1"/>
  <c r="O54" i="1" s="1"/>
  <c r="L50" i="12"/>
  <c r="G50" i="12"/>
  <c r="BC58" i="18"/>
  <c r="Y58" i="17"/>
  <c r="BC35" i="16"/>
  <c r="Y35" i="15"/>
  <c r="Y12" i="13"/>
  <c r="Z12" i="20" s="1"/>
  <c r="BC12" i="14"/>
  <c r="Y8" i="13"/>
  <c r="Z8" i="20" s="1"/>
  <c r="BC31" i="16"/>
  <c r="BC54" i="18"/>
  <c r="BC8" i="14"/>
  <c r="Y31" i="15"/>
  <c r="Y54" i="17"/>
  <c r="Y50" i="17"/>
  <c r="BC27" i="16"/>
  <c r="Y27" i="15"/>
  <c r="BC50" i="18"/>
  <c r="BC46" i="18"/>
  <c r="Y23" i="15"/>
  <c r="BC23" i="16"/>
  <c r="Y46" i="17"/>
  <c r="BC42" i="18"/>
  <c r="Y42" i="17"/>
  <c r="BC19" i="16"/>
  <c r="Y19" i="15"/>
  <c r="Y15" i="15"/>
  <c r="BC38" i="18"/>
  <c r="BC15" i="16"/>
  <c r="Y38" i="17"/>
  <c r="Y11" i="15"/>
  <c r="Z11" i="20" s="1"/>
  <c r="Y34" i="17"/>
  <c r="BC11" i="16"/>
  <c r="BC34" i="18"/>
  <c r="Y7" i="15"/>
  <c r="Y30" i="17"/>
  <c r="BC30" i="18"/>
  <c r="BC7" i="16"/>
  <c r="Y26" i="17"/>
  <c r="BC26" i="18"/>
  <c r="I49" i="12"/>
  <c r="H49" i="12"/>
  <c r="U16" i="20"/>
  <c r="T16" i="20"/>
  <c r="V40" i="16"/>
  <c r="V17" i="14"/>
  <c r="V63" i="18"/>
  <c r="X40" i="16"/>
  <c r="X17" i="14"/>
  <c r="Y17" i="20" s="1"/>
  <c r="X63" i="18"/>
  <c r="AE63" i="18"/>
  <c r="AE17" i="14"/>
  <c r="AE40" i="16"/>
  <c r="S63" i="18"/>
  <c r="S17" i="14"/>
  <c r="S40" i="16"/>
  <c r="I17" i="13"/>
  <c r="J17" i="20" s="1"/>
  <c r="AM17" i="14"/>
  <c r="AM40" i="16"/>
  <c r="AM63" i="18"/>
  <c r="I63" i="17"/>
  <c r="I40" i="15"/>
  <c r="AO63" i="18"/>
  <c r="K17" i="13"/>
  <c r="L17" i="20" s="1"/>
  <c r="K40" i="15"/>
  <c r="K63" i="17"/>
  <c r="AO17" i="14"/>
  <c r="AO40" i="16"/>
  <c r="BA17" i="14"/>
  <c r="W40" i="15"/>
  <c r="W63" i="17"/>
  <c r="BA40" i="16"/>
  <c r="W17" i="13"/>
  <c r="X17" i="20" s="1"/>
  <c r="BA63" i="18"/>
  <c r="Q40" i="15"/>
  <c r="Q17" i="13"/>
  <c r="R17" i="20" s="1"/>
  <c r="Q63" i="17"/>
  <c r="AU40" i="16"/>
  <c r="AU17" i="14"/>
  <c r="AU63" i="18"/>
  <c r="M17" i="13"/>
  <c r="N17" i="20" s="1"/>
  <c r="M40" i="15"/>
  <c r="AQ40" i="16"/>
  <c r="AQ17" i="14"/>
  <c r="M63" i="17"/>
  <c r="AQ63" i="18"/>
  <c r="AV17" i="14"/>
  <c r="R17" i="13"/>
  <c r="S17" i="20" s="1"/>
  <c r="AV63" i="18"/>
  <c r="R63" i="17"/>
  <c r="R40" i="15"/>
  <c r="AV40" i="16"/>
  <c r="A57" i="1"/>
  <c r="I56" i="1"/>
  <c r="H56" i="1"/>
  <c r="D56" i="1" s="1"/>
  <c r="C56" i="1"/>
  <c r="K56" i="1"/>
  <c r="G56" i="1"/>
  <c r="B56" i="1"/>
  <c r="F56" i="1"/>
  <c r="Y16" i="20"/>
  <c r="W50" i="9"/>
  <c r="M50" i="9"/>
  <c r="K57" i="1" l="1"/>
  <c r="G57" i="1"/>
  <c r="H57" i="1"/>
  <c r="D57" i="1" s="1"/>
  <c r="N57" i="1" s="1"/>
  <c r="I57" i="1"/>
  <c r="B57" i="1"/>
  <c r="C57" i="1"/>
  <c r="M57" i="1" s="1"/>
  <c r="A58" i="1"/>
  <c r="F57" i="1"/>
  <c r="P57" i="1" s="1"/>
  <c r="Z18" i="13"/>
  <c r="Z64" i="17"/>
  <c r="BD64" i="18"/>
  <c r="Z41" i="15"/>
  <c r="BD18" i="14"/>
  <c r="BD41" i="16"/>
  <c r="X41" i="15"/>
  <c r="X18" i="13"/>
  <c r="X64" i="17"/>
  <c r="BB18" i="14"/>
  <c r="BB41" i="16"/>
  <c r="BB64" i="18"/>
  <c r="AD41" i="16"/>
  <c r="AD64" i="18"/>
  <c r="AD18" i="14"/>
  <c r="L18" i="13"/>
  <c r="M18" i="20" s="1"/>
  <c r="L64" i="17"/>
  <c r="AP64" i="18"/>
  <c r="L41" i="15"/>
  <c r="AP41" i="16"/>
  <c r="AP18" i="14"/>
  <c r="AK41" i="16"/>
  <c r="AK18" i="14"/>
  <c r="AK64" i="18"/>
  <c r="Y64" i="18"/>
  <c r="Y41" i="16"/>
  <c r="Y18" i="14"/>
  <c r="AQ41" i="16"/>
  <c r="M64" i="17"/>
  <c r="M41" i="15"/>
  <c r="AQ64" i="18"/>
  <c r="AQ18" i="14"/>
  <c r="M18" i="13"/>
  <c r="N18" i="20" s="1"/>
  <c r="AH41" i="16"/>
  <c r="AH18" i="14"/>
  <c r="AH64" i="18"/>
  <c r="L51" i="12"/>
  <c r="G51" i="12"/>
  <c r="J51" i="12" s="1"/>
  <c r="Z15" i="13"/>
  <c r="BD15" i="14"/>
  <c r="BD61" i="18"/>
  <c r="BD38" i="16"/>
  <c r="Z38" i="15"/>
  <c r="Z61" i="17"/>
  <c r="BD10" i="14"/>
  <c r="Z10" i="13"/>
  <c r="Z56" i="17"/>
  <c r="BD33" i="16"/>
  <c r="BD56" i="18"/>
  <c r="Z33" i="15"/>
  <c r="BD6" i="14"/>
  <c r="BD29" i="16"/>
  <c r="Z6" i="13"/>
  <c r="Z29" i="15"/>
  <c r="BD52" i="18"/>
  <c r="Z52" i="17"/>
  <c r="Z49" i="17"/>
  <c r="Z26" i="15"/>
  <c r="BD26" i="16"/>
  <c r="BD49" i="18"/>
  <c r="Z22" i="15"/>
  <c r="BD22" i="16"/>
  <c r="Z45" i="17"/>
  <c r="BD45" i="18"/>
  <c r="Z18" i="15"/>
  <c r="Z41" i="17"/>
  <c r="BD18" i="16"/>
  <c r="BD41" i="18"/>
  <c r="BD37" i="18"/>
  <c r="Z14" i="15"/>
  <c r="Z37" i="17"/>
  <c r="BD14" i="16"/>
  <c r="Z33" i="17"/>
  <c r="Z10" i="15"/>
  <c r="BD33" i="18"/>
  <c r="BD10" i="16"/>
  <c r="Z25" i="17"/>
  <c r="BD25" i="18"/>
  <c r="BD28" i="18"/>
  <c r="BD5" i="16"/>
  <c r="Z28" i="17"/>
  <c r="Z5" i="15"/>
  <c r="Z15" i="20"/>
  <c r="P56" i="1"/>
  <c r="M56" i="1"/>
  <c r="J50" i="12"/>
  <c r="W17" i="20"/>
  <c r="AC18" i="14"/>
  <c r="AC64" i="18"/>
  <c r="AC41" i="16"/>
  <c r="AI41" i="16"/>
  <c r="AI64" i="18"/>
  <c r="AI18" i="14"/>
  <c r="AB18" i="14"/>
  <c r="AB64" i="18"/>
  <c r="AB41" i="16"/>
  <c r="W64" i="17"/>
  <c r="W18" i="13"/>
  <c r="W41" i="15"/>
  <c r="BA18" i="14"/>
  <c r="BA41" i="16"/>
  <c r="BA64" i="18"/>
  <c r="AN41" i="16"/>
  <c r="AN64" i="18"/>
  <c r="J41" i="15"/>
  <c r="J18" i="13"/>
  <c r="K18" i="20" s="1"/>
  <c r="J64" i="17"/>
  <c r="AN18" i="14"/>
  <c r="AO41" i="16"/>
  <c r="K41" i="15"/>
  <c r="K18" i="13"/>
  <c r="L18" i="20" s="1"/>
  <c r="AO18" i="14"/>
  <c r="K64" i="17"/>
  <c r="AO64" i="18"/>
  <c r="Z41" i="16"/>
  <c r="Z64" i="18"/>
  <c r="Z18" i="14"/>
  <c r="P64" i="17"/>
  <c r="AT41" i="16"/>
  <c r="AT64" i="18"/>
  <c r="AT18" i="14"/>
  <c r="P41" i="15"/>
  <c r="P18" i="13"/>
  <c r="Q18" i="20" s="1"/>
  <c r="V64" i="18"/>
  <c r="V18" i="14"/>
  <c r="V41" i="16"/>
  <c r="K52" i="12"/>
  <c r="M53" i="12"/>
  <c r="Z60" i="17"/>
  <c r="Z14" i="13"/>
  <c r="AA14" i="20" s="1"/>
  <c r="BD60" i="18"/>
  <c r="BD37" i="16"/>
  <c r="BD14" i="14"/>
  <c r="Z37" i="15"/>
  <c r="Z57" i="17"/>
  <c r="Z11" i="13"/>
  <c r="Z34" i="15"/>
  <c r="BD11" i="14"/>
  <c r="BD57" i="18"/>
  <c r="BD34" i="16"/>
  <c r="Z53" i="17"/>
  <c r="BD7" i="14"/>
  <c r="BD53" i="18"/>
  <c r="Z30" i="15"/>
  <c r="Z7" i="13"/>
  <c r="BD30" i="16"/>
  <c r="Z48" i="17"/>
  <c r="BD48" i="18"/>
  <c r="Z25" i="15"/>
  <c r="BD25" i="16"/>
  <c r="Z44" i="17"/>
  <c r="BD44" i="18"/>
  <c r="BD21" i="16"/>
  <c r="Z21" i="15"/>
  <c r="Z17" i="15"/>
  <c r="BD17" i="16"/>
  <c r="Z40" i="17"/>
  <c r="BD40" i="18"/>
  <c r="BD13" i="16"/>
  <c r="Z36" i="17"/>
  <c r="Z13" i="15"/>
  <c r="BD36" i="18"/>
  <c r="Z32" i="17"/>
  <c r="BD9" i="16"/>
  <c r="BD32" i="18"/>
  <c r="Z9" i="15"/>
  <c r="Z6" i="15"/>
  <c r="BD6" i="16"/>
  <c r="Z29" i="17"/>
  <c r="BD29" i="18"/>
  <c r="Z26" i="17"/>
  <c r="BD26" i="18"/>
  <c r="L56" i="1"/>
  <c r="E56" i="1"/>
  <c r="O56" i="1" s="1"/>
  <c r="N56" i="1"/>
  <c r="I50" i="12"/>
  <c r="H50" i="12"/>
  <c r="AZ4" i="12"/>
  <c r="W18" i="14"/>
  <c r="W41" i="16"/>
  <c r="W64" i="18"/>
  <c r="AF41" i="16"/>
  <c r="AF64" i="18"/>
  <c r="AF18" i="14"/>
  <c r="AJ64" i="18"/>
  <c r="AJ18" i="14"/>
  <c r="AJ41" i="16"/>
  <c r="AA64" i="18"/>
  <c r="AA18" i="14"/>
  <c r="AA41" i="16"/>
  <c r="AU18" i="14"/>
  <c r="Q64" i="17"/>
  <c r="Q18" i="13"/>
  <c r="R18" i="20" s="1"/>
  <c r="AU64" i="18"/>
  <c r="Q41" i="15"/>
  <c r="AU41" i="16"/>
  <c r="O18" i="13"/>
  <c r="P18" i="20" s="1"/>
  <c r="AS41" i="16"/>
  <c r="AS64" i="18"/>
  <c r="AS18" i="14"/>
  <c r="O64" i="17"/>
  <c r="O41" i="15"/>
  <c r="AY18" i="14"/>
  <c r="AY41" i="16"/>
  <c r="U64" i="17"/>
  <c r="AY64" i="18"/>
  <c r="U18" i="13"/>
  <c r="U41" i="15"/>
  <c r="X41" i="16"/>
  <c r="X18" i="14"/>
  <c r="X64" i="18"/>
  <c r="T64" i="17"/>
  <c r="T41" i="15"/>
  <c r="AX18" i="14"/>
  <c r="AX41" i="16"/>
  <c r="T18" i="13"/>
  <c r="AX64" i="18"/>
  <c r="V64" i="17"/>
  <c r="V41" i="15"/>
  <c r="AZ64" i="18"/>
  <c r="AZ18" i="14"/>
  <c r="AZ41" i="16"/>
  <c r="V18" i="13"/>
  <c r="W18" i="20" s="1"/>
  <c r="H51" i="9"/>
  <c r="G51" i="9"/>
  <c r="F51" i="9"/>
  <c r="D51" i="9"/>
  <c r="E51" i="9"/>
  <c r="A52" i="9"/>
  <c r="U52" i="9"/>
  <c r="B53" i="9"/>
  <c r="V52" i="9"/>
  <c r="K52" i="9"/>
  <c r="C52" i="9"/>
  <c r="I52" i="9"/>
  <c r="L52" i="9"/>
  <c r="BC7" i="12"/>
  <c r="BB5" i="12"/>
  <c r="T17" i="20"/>
  <c r="V17" i="20"/>
  <c r="BD13" i="14"/>
  <c r="Z59" i="17"/>
  <c r="Z36" i="15"/>
  <c r="BD36" i="16"/>
  <c r="BD59" i="18"/>
  <c r="Z13" i="13"/>
  <c r="AA13" i="20" s="1"/>
  <c r="BD9" i="14"/>
  <c r="Z55" i="17"/>
  <c r="BD32" i="16"/>
  <c r="Z9" i="13"/>
  <c r="AA9" i="20" s="1"/>
  <c r="BD55" i="18"/>
  <c r="Z32" i="15"/>
  <c r="BD51" i="18"/>
  <c r="BD5" i="14"/>
  <c r="Z5" i="13"/>
  <c r="AA5" i="20" s="1"/>
  <c r="Z28" i="15"/>
  <c r="Z51" i="17"/>
  <c r="BD28" i="16"/>
  <c r="BD24" i="16"/>
  <c r="Z47" i="17"/>
  <c r="BD47" i="18"/>
  <c r="Z24" i="15"/>
  <c r="BD20" i="16"/>
  <c r="Z43" i="17"/>
  <c r="BD43" i="18"/>
  <c r="Z20" i="15"/>
  <c r="Z39" i="17"/>
  <c r="Z16" i="15"/>
  <c r="BD39" i="18"/>
  <c r="BD16" i="16"/>
  <c r="Z35" i="17"/>
  <c r="BD35" i="18"/>
  <c r="BD12" i="16"/>
  <c r="Z12" i="15"/>
  <c r="Z8" i="15"/>
  <c r="BD31" i="18"/>
  <c r="Z31" i="17"/>
  <c r="BD8" i="16"/>
  <c r="BD24" i="18"/>
  <c r="Z24" i="17"/>
  <c r="Z27" i="17"/>
  <c r="BD27" i="18"/>
  <c r="Z10" i="20"/>
  <c r="AZ3" i="12"/>
  <c r="AZ2" i="12"/>
  <c r="AV64" i="18"/>
  <c r="R18" i="13"/>
  <c r="S18" i="20" s="1"/>
  <c r="AV18" i="14"/>
  <c r="R64" i="17"/>
  <c r="AV41" i="16"/>
  <c r="R41" i="15"/>
  <c r="Y18" i="13"/>
  <c r="Z18" i="20" s="1"/>
  <c r="BC64" i="18"/>
  <c r="BC41" i="16"/>
  <c r="BC18" i="14"/>
  <c r="Y64" i="17"/>
  <c r="Y41" i="15"/>
  <c r="S41" i="16"/>
  <c r="S64" i="18"/>
  <c r="S18" i="14"/>
  <c r="U41" i="16"/>
  <c r="U64" i="18"/>
  <c r="U18" i="14"/>
  <c r="T41" i="16"/>
  <c r="T18" i="14"/>
  <c r="T64" i="18"/>
  <c r="AW64" i="18"/>
  <c r="S18" i="13"/>
  <c r="T18" i="20" s="1"/>
  <c r="S64" i="17"/>
  <c r="AW18" i="14"/>
  <c r="AW41" i="16"/>
  <c r="S41" i="15"/>
  <c r="N41" i="15"/>
  <c r="N18" i="13"/>
  <c r="O18" i="20" s="1"/>
  <c r="N64" i="17"/>
  <c r="AR64" i="18"/>
  <c r="AR41" i="16"/>
  <c r="AR18" i="14"/>
  <c r="AG18" i="14"/>
  <c r="AG41" i="16"/>
  <c r="AG64" i="18"/>
  <c r="AM18" i="14"/>
  <c r="I64" i="17"/>
  <c r="I18" i="13"/>
  <c r="J18" i="20" s="1"/>
  <c r="AM41" i="16"/>
  <c r="AM64" i="18"/>
  <c r="I41" i="15"/>
  <c r="AE18" i="14"/>
  <c r="AE41" i="16"/>
  <c r="AE64" i="18"/>
  <c r="AL64" i="18"/>
  <c r="AL18" i="14"/>
  <c r="AL41" i="16"/>
  <c r="M51" i="9"/>
  <c r="W51" i="9"/>
  <c r="BD63" i="18"/>
  <c r="Z40" i="15"/>
  <c r="Z63" i="17"/>
  <c r="BD17" i="14"/>
  <c r="BD40" i="16"/>
  <c r="Z17" i="13"/>
  <c r="AA17" i="20" s="1"/>
  <c r="BA6" i="12"/>
  <c r="BA1" i="12"/>
  <c r="BA4" i="12" s="1"/>
  <c r="Z7" i="20"/>
  <c r="Z16" i="13"/>
  <c r="BD62" i="18"/>
  <c r="Z39" i="15"/>
  <c r="BD16" i="14"/>
  <c r="Z62" i="17"/>
  <c r="BD39" i="16"/>
  <c r="Z35" i="15"/>
  <c r="BD35" i="16"/>
  <c r="Z58" i="17"/>
  <c r="Z12" i="13"/>
  <c r="AA12" i="20" s="1"/>
  <c r="BD58" i="18"/>
  <c r="BD12" i="14"/>
  <c r="BD31" i="16"/>
  <c r="Z8" i="13"/>
  <c r="AA8" i="20" s="1"/>
  <c r="Z54" i="17"/>
  <c r="BD8" i="14"/>
  <c r="Z31" i="15"/>
  <c r="BD54" i="18"/>
  <c r="Z27" i="15"/>
  <c r="BD27" i="16"/>
  <c r="Z50" i="17"/>
  <c r="BD50" i="18"/>
  <c r="BD23" i="16"/>
  <c r="Z46" i="17"/>
  <c r="BD46" i="18"/>
  <c r="Z23" i="15"/>
  <c r="Z19" i="15"/>
  <c r="BD19" i="16"/>
  <c r="Z42" i="17"/>
  <c r="BD42" i="18"/>
  <c r="BD15" i="16"/>
  <c r="BD38" i="18"/>
  <c r="Z38" i="17"/>
  <c r="Z15" i="15"/>
  <c r="BD34" i="18"/>
  <c r="BD11" i="16"/>
  <c r="Z11" i="15"/>
  <c r="Z34" i="17"/>
  <c r="Z7" i="15"/>
  <c r="Z30" i="17"/>
  <c r="BD30" i="18"/>
  <c r="BD7" i="16"/>
  <c r="Z23" i="17"/>
  <c r="BD23" i="18"/>
  <c r="BA14" i="12" l="1"/>
  <c r="BA12" i="12"/>
  <c r="BA13" i="12"/>
  <c r="BA8" i="12"/>
  <c r="BA9" i="12"/>
  <c r="BA11" i="12"/>
  <c r="BA10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8" i="12"/>
  <c r="BA37" i="12"/>
  <c r="BA39" i="12"/>
  <c r="BA40" i="12"/>
  <c r="BA42" i="12"/>
  <c r="BA41" i="12"/>
  <c r="BA43" i="12"/>
  <c r="BA44" i="12"/>
  <c r="BA45" i="12"/>
  <c r="BA46" i="12"/>
  <c r="BA47" i="12"/>
  <c r="BA48" i="12"/>
  <c r="BA49" i="12"/>
  <c r="BB6" i="12"/>
  <c r="BB1" i="12"/>
  <c r="BB4" i="12" s="1"/>
  <c r="U18" i="20"/>
  <c r="L52" i="12"/>
  <c r="G52" i="12"/>
  <c r="J52" i="12" s="1"/>
  <c r="AB51" i="12"/>
  <c r="AL51" i="12"/>
  <c r="AG51" i="12"/>
  <c r="X51" i="12"/>
  <c r="AT51" i="12"/>
  <c r="BA51" i="12"/>
  <c r="AQ51" i="12"/>
  <c r="W51" i="12"/>
  <c r="T51" i="12"/>
  <c r="AF51" i="12"/>
  <c r="AX51" i="12"/>
  <c r="N51" i="12"/>
  <c r="AH51" i="12"/>
  <c r="Q51" i="12"/>
  <c r="R51" i="12"/>
  <c r="AW51" i="12"/>
  <c r="AP51" i="12"/>
  <c r="AO51" i="12"/>
  <c r="AJ51" i="12"/>
  <c r="Y51" i="12"/>
  <c r="Z51" i="12"/>
  <c r="AV51" i="12"/>
  <c r="AC51" i="12"/>
  <c r="AU51" i="12"/>
  <c r="AI51" i="12"/>
  <c r="AK51" i="12"/>
  <c r="AD51" i="12"/>
  <c r="AM51" i="12"/>
  <c r="AE51" i="12"/>
  <c r="AA51" i="12"/>
  <c r="S51" i="12"/>
  <c r="V51" i="12"/>
  <c r="AS51" i="12"/>
  <c r="AN51" i="12"/>
  <c r="AY51" i="12"/>
  <c r="P51" i="12"/>
  <c r="O51" i="12"/>
  <c r="BB51" i="12"/>
  <c r="AR51" i="12"/>
  <c r="AZ51" i="12"/>
  <c r="U51" i="12"/>
  <c r="C58" i="1"/>
  <c r="G58" i="1"/>
  <c r="K58" i="1"/>
  <c r="H58" i="1"/>
  <c r="B58" i="1"/>
  <c r="I58" i="1"/>
  <c r="A59" i="1"/>
  <c r="F58" i="1"/>
  <c r="BA3" i="12"/>
  <c r="BA2" i="12"/>
  <c r="BC5" i="12"/>
  <c r="BD7" i="12"/>
  <c r="B54" i="9"/>
  <c r="U53" i="9"/>
  <c r="K53" i="9"/>
  <c r="V53" i="9"/>
  <c r="L53" i="9"/>
  <c r="A53" i="9"/>
  <c r="C53" i="9"/>
  <c r="I53" i="9"/>
  <c r="V18" i="20"/>
  <c r="X18" i="20"/>
  <c r="AA15" i="20"/>
  <c r="H51" i="12"/>
  <c r="I51" i="12"/>
  <c r="AA18" i="20"/>
  <c r="D52" i="9"/>
  <c r="G52" i="9"/>
  <c r="E52" i="9"/>
  <c r="F52" i="9"/>
  <c r="H52" i="9"/>
  <c r="AZ12" i="12"/>
  <c r="AZ10" i="12"/>
  <c r="AZ8" i="12"/>
  <c r="AZ11" i="12"/>
  <c r="AZ9" i="12"/>
  <c r="AZ13" i="12"/>
  <c r="AZ14" i="12"/>
  <c r="AZ15" i="12"/>
  <c r="AZ16" i="12"/>
  <c r="AZ17" i="12"/>
  <c r="AZ18" i="12"/>
  <c r="AZ19" i="12"/>
  <c r="AZ20" i="12"/>
  <c r="AZ21" i="12"/>
  <c r="AZ22" i="12"/>
  <c r="AZ23" i="12"/>
  <c r="AZ24" i="12"/>
  <c r="AZ25" i="12"/>
  <c r="AZ26" i="12"/>
  <c r="AZ27" i="12"/>
  <c r="AZ28" i="12"/>
  <c r="AZ29" i="12"/>
  <c r="AZ30" i="12"/>
  <c r="AZ31" i="12"/>
  <c r="AZ32" i="12"/>
  <c r="AZ33" i="12"/>
  <c r="AZ34" i="12"/>
  <c r="AZ35" i="12"/>
  <c r="AZ36" i="12"/>
  <c r="AZ38" i="12"/>
  <c r="AZ37" i="12"/>
  <c r="AZ39" i="12"/>
  <c r="AZ40" i="12"/>
  <c r="AZ41" i="12"/>
  <c r="AZ42" i="12"/>
  <c r="AZ43" i="12"/>
  <c r="AZ44" i="12"/>
  <c r="AZ45" i="12"/>
  <c r="AZ46" i="12"/>
  <c r="AZ47" i="12"/>
  <c r="AZ48" i="12"/>
  <c r="AZ49" i="12"/>
  <c r="AA7" i="20"/>
  <c r="BA50" i="12"/>
  <c r="AQ50" i="12"/>
  <c r="AJ50" i="12"/>
  <c r="Z50" i="12"/>
  <c r="AB50" i="12"/>
  <c r="O50" i="12"/>
  <c r="AV50" i="12"/>
  <c r="AH50" i="12"/>
  <c r="T50" i="12"/>
  <c r="U50" i="12"/>
  <c r="S50" i="12"/>
  <c r="N50" i="12"/>
  <c r="BB50" i="12"/>
  <c r="AK50" i="12"/>
  <c r="AY50" i="12"/>
  <c r="W50" i="12"/>
  <c r="X50" i="12"/>
  <c r="AU50" i="12"/>
  <c r="AG50" i="12"/>
  <c r="AM50" i="12"/>
  <c r="AN50" i="12"/>
  <c r="AI50" i="12"/>
  <c r="AX50" i="12"/>
  <c r="AE50" i="12"/>
  <c r="AS50" i="12"/>
  <c r="V50" i="12"/>
  <c r="R50" i="12"/>
  <c r="AW50" i="12"/>
  <c r="AZ50" i="12"/>
  <c r="AO50" i="12"/>
  <c r="AR50" i="12"/>
  <c r="P50" i="12"/>
  <c r="AC50" i="12"/>
  <c r="AL50" i="12"/>
  <c r="AA50" i="12"/>
  <c r="AT50" i="12"/>
  <c r="AF50" i="12"/>
  <c r="Y50" i="12"/>
  <c r="AP50" i="12"/>
  <c r="AD50" i="12"/>
  <c r="Q50" i="12"/>
  <c r="AA10" i="20"/>
  <c r="Y18" i="20"/>
  <c r="L57" i="1"/>
  <c r="E57" i="1"/>
  <c r="O57" i="1" s="1"/>
  <c r="AA16" i="20"/>
  <c r="W52" i="9"/>
  <c r="M52" i="9"/>
  <c r="AA11" i="20"/>
  <c r="M54" i="12"/>
  <c r="K53" i="12"/>
  <c r="AA6" i="20"/>
  <c r="K54" i="12" l="1"/>
  <c r="M55" i="12"/>
  <c r="U19" i="13"/>
  <c r="V19" i="20" s="1"/>
  <c r="AY19" i="14"/>
  <c r="U42" i="15"/>
  <c r="AY65" i="18"/>
  <c r="U65" i="17"/>
  <c r="AY42" i="16"/>
  <c r="U65" i="18"/>
  <c r="U19" i="14"/>
  <c r="U42" i="16"/>
  <c r="AT42" i="16"/>
  <c r="P19" i="13"/>
  <c r="Q19" i="20" s="1"/>
  <c r="AT19" i="14"/>
  <c r="AT65" i="18"/>
  <c r="P65" i="17"/>
  <c r="P42" i="15"/>
  <c r="AJ19" i="14"/>
  <c r="AJ65" i="18"/>
  <c r="AJ42" i="16"/>
  <c r="AZ65" i="18"/>
  <c r="V19" i="13"/>
  <c r="V65" i="17"/>
  <c r="AZ19" i="14"/>
  <c r="AZ42" i="16"/>
  <c r="V42" i="15"/>
  <c r="AP19" i="14"/>
  <c r="AP42" i="16"/>
  <c r="L42" i="15"/>
  <c r="AP65" i="18"/>
  <c r="L19" i="13"/>
  <c r="M19" i="20" s="1"/>
  <c r="L65" i="17"/>
  <c r="Y19" i="14"/>
  <c r="Y42" i="16"/>
  <c r="Y65" i="18"/>
  <c r="T19" i="14"/>
  <c r="T42" i="16"/>
  <c r="T65" i="18"/>
  <c r="AB65" i="17"/>
  <c r="BF19" i="14"/>
  <c r="AB42" i="15"/>
  <c r="AB19" i="13"/>
  <c r="BF65" i="18"/>
  <c r="BF42" i="16"/>
  <c r="BE17" i="14"/>
  <c r="AA40" i="15"/>
  <c r="BE40" i="16"/>
  <c r="BE63" i="18"/>
  <c r="AA63" i="17"/>
  <c r="AA17" i="13"/>
  <c r="AA13" i="13"/>
  <c r="AA59" i="17"/>
  <c r="AA36" i="15"/>
  <c r="BE13" i="14"/>
  <c r="BE59" i="18"/>
  <c r="BE36" i="16"/>
  <c r="BE32" i="16"/>
  <c r="AA9" i="13"/>
  <c r="AA55" i="17"/>
  <c r="BE9" i="14"/>
  <c r="AA32" i="15"/>
  <c r="BE55" i="18"/>
  <c r="AA5" i="13"/>
  <c r="AA28" i="15"/>
  <c r="BE5" i="14"/>
  <c r="AA51" i="17"/>
  <c r="BE28" i="16"/>
  <c r="BE51" i="18"/>
  <c r="AA47" i="17"/>
  <c r="BE24" i="16"/>
  <c r="BE47" i="18"/>
  <c r="AA24" i="15"/>
  <c r="AA20" i="15"/>
  <c r="BE20" i="16"/>
  <c r="AA43" i="17"/>
  <c r="BE43" i="18"/>
  <c r="BE39" i="18"/>
  <c r="AA16" i="15"/>
  <c r="BE16" i="16"/>
  <c r="AA39" i="17"/>
  <c r="BE35" i="18"/>
  <c r="AA12" i="15"/>
  <c r="BE12" i="16"/>
  <c r="AA35" i="17"/>
  <c r="BE8" i="16"/>
  <c r="AA8" i="15"/>
  <c r="BE31" i="18"/>
  <c r="AA31" i="17"/>
  <c r="BE24" i="18"/>
  <c r="AA24" i="17"/>
  <c r="BE27" i="18"/>
  <c r="AA27" i="17"/>
  <c r="W53" i="9"/>
  <c r="M53" i="9"/>
  <c r="P58" i="1"/>
  <c r="D58" i="1"/>
  <c r="N58" i="1" s="1"/>
  <c r="T43" i="16"/>
  <c r="T66" i="18"/>
  <c r="T20" i="14"/>
  <c r="T66" i="17"/>
  <c r="AX66" i="18"/>
  <c r="T20" i="13"/>
  <c r="AX43" i="16"/>
  <c r="AX20" i="14"/>
  <c r="T43" i="15"/>
  <c r="AF20" i="14"/>
  <c r="AF66" i="18"/>
  <c r="AF43" i="16"/>
  <c r="AP66" i="18"/>
  <c r="L43" i="15"/>
  <c r="L66" i="17"/>
  <c r="L20" i="13"/>
  <c r="M20" i="20" s="1"/>
  <c r="AP43" i="16"/>
  <c r="AP20" i="14"/>
  <c r="AZ20" i="14"/>
  <c r="V43" i="15"/>
  <c r="V66" i="17"/>
  <c r="AZ66" i="18"/>
  <c r="V20" i="13"/>
  <c r="AZ43" i="16"/>
  <c r="S43" i="16"/>
  <c r="S20" i="14"/>
  <c r="S66" i="18"/>
  <c r="AC43" i="16"/>
  <c r="AC66" i="18"/>
  <c r="AC20" i="14"/>
  <c r="AB17" i="13"/>
  <c r="AB63" i="17"/>
  <c r="AB40" i="15"/>
  <c r="BF40" i="16"/>
  <c r="BF63" i="18"/>
  <c r="BF17" i="14"/>
  <c r="BF13" i="14"/>
  <c r="AB13" i="13"/>
  <c r="AB36" i="15"/>
  <c r="BF36" i="16"/>
  <c r="BF59" i="18"/>
  <c r="AB59" i="17"/>
  <c r="AB9" i="13"/>
  <c r="BF9" i="14"/>
  <c r="BF32" i="16"/>
  <c r="AB32" i="15"/>
  <c r="AB55" i="17"/>
  <c r="BF55" i="18"/>
  <c r="BF51" i="18"/>
  <c r="BF28" i="16"/>
  <c r="AB51" i="17"/>
  <c r="BF5" i="14"/>
  <c r="AB28" i="15"/>
  <c r="AB5" i="13"/>
  <c r="AB24" i="15"/>
  <c r="AB47" i="17"/>
  <c r="BF47" i="18"/>
  <c r="BF24" i="16"/>
  <c r="AB20" i="15"/>
  <c r="BF20" i="16"/>
  <c r="BF43" i="18"/>
  <c r="AB43" i="17"/>
  <c r="BF39" i="18"/>
  <c r="BF16" i="16"/>
  <c r="AB16" i="15"/>
  <c r="AB39" i="17"/>
  <c r="BF12" i="16"/>
  <c r="BF35" i="18"/>
  <c r="AB12" i="15"/>
  <c r="AB35" i="17"/>
  <c r="AB31" i="17"/>
  <c r="BF8" i="16"/>
  <c r="BF31" i="18"/>
  <c r="AB8" i="15"/>
  <c r="BF24" i="18"/>
  <c r="AB24" i="17"/>
  <c r="AB6" i="15"/>
  <c r="BF6" i="16"/>
  <c r="AB29" i="17"/>
  <c r="BF29" i="18"/>
  <c r="Q19" i="13"/>
  <c r="R19" i="20" s="1"/>
  <c r="Q65" i="17"/>
  <c r="AU19" i="14"/>
  <c r="Q42" i="15"/>
  <c r="AU42" i="16"/>
  <c r="AU65" i="18"/>
  <c r="AF65" i="18"/>
  <c r="AF19" i="14"/>
  <c r="AF42" i="16"/>
  <c r="S65" i="17"/>
  <c r="S42" i="15"/>
  <c r="S19" i="13"/>
  <c r="AW19" i="14"/>
  <c r="AW65" i="18"/>
  <c r="AW42" i="16"/>
  <c r="AA42" i="15"/>
  <c r="AA65" i="17"/>
  <c r="BE65" i="18"/>
  <c r="AA19" i="13"/>
  <c r="BE19" i="14"/>
  <c r="BE42" i="16"/>
  <c r="W42" i="16"/>
  <c r="W19" i="14"/>
  <c r="W65" i="18"/>
  <c r="Y19" i="13"/>
  <c r="Z19" i="20" s="1"/>
  <c r="BC42" i="16"/>
  <c r="Y42" i="15"/>
  <c r="BC19" i="14"/>
  <c r="BC65" i="18"/>
  <c r="Y65" i="17"/>
  <c r="O19" i="13"/>
  <c r="P19" i="20" s="1"/>
  <c r="AS42" i="16"/>
  <c r="AS65" i="18"/>
  <c r="O65" i="17"/>
  <c r="O42" i="15"/>
  <c r="AS19" i="14"/>
  <c r="AC42" i="16"/>
  <c r="AC65" i="18"/>
  <c r="AC19" i="14"/>
  <c r="AC42" i="15"/>
  <c r="BG42" i="16"/>
  <c r="BG19" i="14"/>
  <c r="AC65" i="17"/>
  <c r="AC19" i="13"/>
  <c r="BG65" i="18"/>
  <c r="AM42" i="16"/>
  <c r="I42" i="15"/>
  <c r="I65" i="17"/>
  <c r="I19" i="13"/>
  <c r="J19" i="20" s="1"/>
  <c r="AM65" i="18"/>
  <c r="AM19" i="14"/>
  <c r="AG19" i="14"/>
  <c r="AG42" i="16"/>
  <c r="AG65" i="18"/>
  <c r="AV42" i="16"/>
  <c r="R19" i="13"/>
  <c r="S19" i="20" s="1"/>
  <c r="R65" i="17"/>
  <c r="R42" i="15"/>
  <c r="AV65" i="18"/>
  <c r="AV19" i="14"/>
  <c r="BE16" i="14"/>
  <c r="BE39" i="16"/>
  <c r="BE62" i="18"/>
  <c r="AA16" i="13"/>
  <c r="AB16" i="20" s="1"/>
  <c r="AA39" i="15"/>
  <c r="AA62" i="17"/>
  <c r="BE58" i="18"/>
  <c r="BE12" i="14"/>
  <c r="BE35" i="16"/>
  <c r="AA35" i="15"/>
  <c r="AA12" i="13"/>
  <c r="AB12" i="20" s="1"/>
  <c r="AA58" i="17"/>
  <c r="AA8" i="13"/>
  <c r="AB8" i="20" s="1"/>
  <c r="AA31" i="15"/>
  <c r="AA54" i="17"/>
  <c r="BE54" i="18"/>
  <c r="BE8" i="14"/>
  <c r="BE31" i="16"/>
  <c r="BE50" i="18"/>
  <c r="AA27" i="15"/>
  <c r="AA50" i="17"/>
  <c r="BE27" i="16"/>
  <c r="AA46" i="17"/>
  <c r="BE23" i="16"/>
  <c r="BE46" i="18"/>
  <c r="AA23" i="15"/>
  <c r="AA19" i="15"/>
  <c r="BE42" i="18"/>
  <c r="BE19" i="16"/>
  <c r="AA42" i="17"/>
  <c r="AA38" i="17"/>
  <c r="BE15" i="16"/>
  <c r="BE38" i="18"/>
  <c r="AA15" i="15"/>
  <c r="BE34" i="18"/>
  <c r="AA11" i="15"/>
  <c r="AA34" i="17"/>
  <c r="BE11" i="16"/>
  <c r="AA30" i="17"/>
  <c r="BE7" i="16"/>
  <c r="AA7" i="15"/>
  <c r="BE30" i="18"/>
  <c r="BE26" i="18"/>
  <c r="AA26" i="17"/>
  <c r="U54" i="9"/>
  <c r="I54" i="9" s="1"/>
  <c r="V54" i="9"/>
  <c r="L54" i="9"/>
  <c r="B55" i="9"/>
  <c r="A54" i="9"/>
  <c r="K54" i="9"/>
  <c r="C54" i="9" s="1"/>
  <c r="K59" i="1"/>
  <c r="A60" i="1"/>
  <c r="B59" i="1"/>
  <c r="C59" i="1"/>
  <c r="I59" i="1"/>
  <c r="G59" i="1"/>
  <c r="H59" i="1"/>
  <c r="F59" i="1"/>
  <c r="AW43" i="16"/>
  <c r="AW66" i="18"/>
  <c r="S20" i="13"/>
  <c r="T20" i="20" s="1"/>
  <c r="S43" i="15"/>
  <c r="S66" i="17"/>
  <c r="AW20" i="14"/>
  <c r="U66" i="18"/>
  <c r="U43" i="16"/>
  <c r="U20" i="14"/>
  <c r="AA43" i="16"/>
  <c r="AA66" i="18"/>
  <c r="AA20" i="14"/>
  <c r="AJ66" i="18"/>
  <c r="AJ20" i="14"/>
  <c r="AJ43" i="16"/>
  <c r="J66" i="17"/>
  <c r="AN43" i="16"/>
  <c r="AN66" i="18"/>
  <c r="J20" i="13"/>
  <c r="K20" i="20" s="1"/>
  <c r="J43" i="15"/>
  <c r="AN20" i="14"/>
  <c r="AH66" i="18"/>
  <c r="AH20" i="14"/>
  <c r="AH43" i="16"/>
  <c r="AD66" i="18"/>
  <c r="AD43" i="16"/>
  <c r="AD20" i="14"/>
  <c r="Q43" i="15"/>
  <c r="AU43" i="16"/>
  <c r="AU20" i="14"/>
  <c r="Q66" i="17"/>
  <c r="Q20" i="13"/>
  <c r="R20" i="20" s="1"/>
  <c r="AU66" i="18"/>
  <c r="W66" i="18"/>
  <c r="W43" i="16"/>
  <c r="W20" i="14"/>
  <c r="Y20" i="13"/>
  <c r="Z20" i="20" s="1"/>
  <c r="BC66" i="18"/>
  <c r="BC43" i="16"/>
  <c r="Y43" i="15"/>
  <c r="Y66" i="17"/>
  <c r="BC20" i="14"/>
  <c r="Y66" i="18"/>
  <c r="Y20" i="14"/>
  <c r="Y43" i="16"/>
  <c r="AL20" i="14"/>
  <c r="AL43" i="16"/>
  <c r="AL66" i="18"/>
  <c r="AB39" i="15"/>
  <c r="BF16" i="14"/>
  <c r="AB16" i="13"/>
  <c r="AC16" i="20" s="1"/>
  <c r="AB62" i="17"/>
  <c r="BF62" i="18"/>
  <c r="BF39" i="16"/>
  <c r="AB12" i="13"/>
  <c r="AC12" i="20" s="1"/>
  <c r="BF12" i="14"/>
  <c r="AB58" i="17"/>
  <c r="BF58" i="18"/>
  <c r="BF35" i="16"/>
  <c r="AB35" i="15"/>
  <c r="AB31" i="15"/>
  <c r="BF31" i="16"/>
  <c r="BF54" i="18"/>
  <c r="AB8" i="13"/>
  <c r="AC8" i="20" s="1"/>
  <c r="BF8" i="14"/>
  <c r="AB54" i="17"/>
  <c r="BF27" i="16"/>
  <c r="AB27" i="15"/>
  <c r="AB50" i="17"/>
  <c r="BF50" i="18"/>
  <c r="BF23" i="16"/>
  <c r="AB23" i="15"/>
  <c r="BF46" i="18"/>
  <c r="AB46" i="17"/>
  <c r="BF42" i="18"/>
  <c r="AB42" i="17"/>
  <c r="BF19" i="16"/>
  <c r="AB19" i="15"/>
  <c r="AB38" i="17"/>
  <c r="BF38" i="18"/>
  <c r="BF15" i="16"/>
  <c r="AB15" i="15"/>
  <c r="BF11" i="16"/>
  <c r="AB11" i="15"/>
  <c r="AB34" i="17"/>
  <c r="BF34" i="18"/>
  <c r="AB30" i="17"/>
  <c r="AB7" i="15"/>
  <c r="BF30" i="18"/>
  <c r="BF7" i="16"/>
  <c r="AB23" i="17"/>
  <c r="BF23" i="18"/>
  <c r="V42" i="16"/>
  <c r="V65" i="18"/>
  <c r="V19" i="14"/>
  <c r="AQ65" i="18"/>
  <c r="M42" i="15"/>
  <c r="AQ19" i="14"/>
  <c r="M65" i="17"/>
  <c r="M19" i="13"/>
  <c r="N19" i="20" s="1"/>
  <c r="AQ42" i="16"/>
  <c r="AA65" i="18"/>
  <c r="AA19" i="14"/>
  <c r="AA42" i="16"/>
  <c r="AN65" i="18"/>
  <c r="J42" i="15"/>
  <c r="AN19" i="14"/>
  <c r="J19" i="13"/>
  <c r="K19" i="20" s="1"/>
  <c r="J65" i="17"/>
  <c r="AN42" i="16"/>
  <c r="AR65" i="18"/>
  <c r="AR42" i="16"/>
  <c r="N19" i="13"/>
  <c r="O19" i="20" s="1"/>
  <c r="N65" i="17"/>
  <c r="AR19" i="14"/>
  <c r="N42" i="15"/>
  <c r="AB19" i="14"/>
  <c r="AB42" i="16"/>
  <c r="AB65" i="18"/>
  <c r="S19" i="14"/>
  <c r="S42" i="16"/>
  <c r="S65" i="18"/>
  <c r="BA19" i="14"/>
  <c r="BA65" i="18"/>
  <c r="BA42" i="16"/>
  <c r="W42" i="15"/>
  <c r="W19" i="13"/>
  <c r="X19" i="20" s="1"/>
  <c r="W65" i="17"/>
  <c r="AE19" i="14"/>
  <c r="AE42" i="16"/>
  <c r="AE65" i="18"/>
  <c r="BE61" i="18"/>
  <c r="BE38" i="16"/>
  <c r="AA61" i="17"/>
  <c r="AA15" i="13"/>
  <c r="BE15" i="14"/>
  <c r="AA38" i="15"/>
  <c r="AA57" i="17"/>
  <c r="BE34" i="16"/>
  <c r="BE57" i="18"/>
  <c r="AA11" i="13"/>
  <c r="AB11" i="20" s="1"/>
  <c r="BE11" i="14"/>
  <c r="AA34" i="15"/>
  <c r="AA52" i="17"/>
  <c r="AA29" i="15"/>
  <c r="BE6" i="14"/>
  <c r="AA6" i="13"/>
  <c r="BE52" i="18"/>
  <c r="BE29" i="16"/>
  <c r="BE26" i="16"/>
  <c r="BE49" i="18"/>
  <c r="AA26" i="15"/>
  <c r="AA49" i="17"/>
  <c r="BE22" i="16"/>
  <c r="AA22" i="15"/>
  <c r="AA45" i="17"/>
  <c r="BE45" i="18"/>
  <c r="BE18" i="16"/>
  <c r="AA18" i="15"/>
  <c r="AA41" i="17"/>
  <c r="BE41" i="18"/>
  <c r="BE14" i="16"/>
  <c r="AA37" i="17"/>
  <c r="BE37" i="18"/>
  <c r="AA14" i="15"/>
  <c r="AA33" i="17"/>
  <c r="AA10" i="15"/>
  <c r="BE10" i="16"/>
  <c r="BE33" i="18"/>
  <c r="BE6" i="16"/>
  <c r="AA6" i="15"/>
  <c r="AA29" i="17"/>
  <c r="BE29" i="18"/>
  <c r="BE23" i="18"/>
  <c r="AA23" i="17"/>
  <c r="BD5" i="12"/>
  <c r="BE7" i="12"/>
  <c r="Z43" i="16"/>
  <c r="Z20" i="14"/>
  <c r="Z66" i="18"/>
  <c r="BD43" i="16"/>
  <c r="Z43" i="15"/>
  <c r="Z66" i="17"/>
  <c r="BD66" i="18"/>
  <c r="BD20" i="14"/>
  <c r="Z20" i="13"/>
  <c r="X20" i="14"/>
  <c r="X66" i="18"/>
  <c r="X43" i="16"/>
  <c r="AR20" i="14"/>
  <c r="N20" i="13"/>
  <c r="O20" i="20" s="1"/>
  <c r="AR66" i="18"/>
  <c r="N43" i="15"/>
  <c r="N66" i="17"/>
  <c r="AR43" i="16"/>
  <c r="W66" i="17"/>
  <c r="BA66" i="18"/>
  <c r="W20" i="13"/>
  <c r="X20" i="20" s="1"/>
  <c r="BA20" i="14"/>
  <c r="BA43" i="16"/>
  <c r="W43" i="15"/>
  <c r="AO20" i="14"/>
  <c r="K66" i="17"/>
  <c r="AO66" i="18"/>
  <c r="AO43" i="16"/>
  <c r="K20" i="13"/>
  <c r="L20" i="20" s="1"/>
  <c r="K43" i="15"/>
  <c r="V66" i="18"/>
  <c r="V20" i="14"/>
  <c r="V43" i="16"/>
  <c r="AK43" i="16"/>
  <c r="AK66" i="18"/>
  <c r="AK20" i="14"/>
  <c r="AB20" i="14"/>
  <c r="AB66" i="18"/>
  <c r="AB43" i="16"/>
  <c r="BF66" i="18"/>
  <c r="AB20" i="13"/>
  <c r="BF20" i="14"/>
  <c r="AB66" i="17"/>
  <c r="AB43" i="15"/>
  <c r="BF43" i="16"/>
  <c r="AQ20" i="14"/>
  <c r="M43" i="15"/>
  <c r="M66" i="17"/>
  <c r="AQ66" i="18"/>
  <c r="M20" i="13"/>
  <c r="N20" i="20" s="1"/>
  <c r="AQ43" i="16"/>
  <c r="BA52" i="12"/>
  <c r="AO52" i="12"/>
  <c r="AC52" i="12"/>
  <c r="AQ52" i="12"/>
  <c r="AW52" i="12"/>
  <c r="N52" i="12"/>
  <c r="AE52" i="12"/>
  <c r="AH52" i="12"/>
  <c r="R52" i="12"/>
  <c r="Y52" i="12"/>
  <c r="AI52" i="12"/>
  <c r="S52" i="12"/>
  <c r="Z52" i="12"/>
  <c r="AL52" i="12"/>
  <c r="AB52" i="12"/>
  <c r="AR52" i="12"/>
  <c r="AD52" i="12"/>
  <c r="T52" i="12"/>
  <c r="X52" i="12"/>
  <c r="AN52" i="12"/>
  <c r="V52" i="12"/>
  <c r="AF52" i="12"/>
  <c r="AP52" i="12"/>
  <c r="W52" i="12"/>
  <c r="AV52" i="12"/>
  <c r="AM52" i="12"/>
  <c r="AU52" i="12"/>
  <c r="O52" i="12"/>
  <c r="AS52" i="12"/>
  <c r="AJ52" i="12"/>
  <c r="P52" i="12"/>
  <c r="AZ52" i="12"/>
  <c r="AG52" i="12"/>
  <c r="Q52" i="12"/>
  <c r="BB52" i="12"/>
  <c r="AX52" i="12"/>
  <c r="U52" i="12"/>
  <c r="AY52" i="12"/>
  <c r="AK52" i="12"/>
  <c r="AT52" i="12"/>
  <c r="AA52" i="12"/>
  <c r="BB9" i="12"/>
  <c r="BB8" i="12"/>
  <c r="BB13" i="12"/>
  <c r="BB12" i="12"/>
  <c r="BB11" i="12"/>
  <c r="BB14" i="12"/>
  <c r="BB10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8" i="12"/>
  <c r="BB37" i="12"/>
  <c r="BB39" i="12"/>
  <c r="BB40" i="12"/>
  <c r="BB42" i="12"/>
  <c r="BB41" i="12"/>
  <c r="BB43" i="12"/>
  <c r="BB44" i="12"/>
  <c r="BB45" i="12"/>
  <c r="BB46" i="12"/>
  <c r="BB47" i="12"/>
  <c r="BB48" i="12"/>
  <c r="BB49" i="12"/>
  <c r="BF15" i="14"/>
  <c r="AB15" i="13"/>
  <c r="AC15" i="20" s="1"/>
  <c r="BF61" i="18"/>
  <c r="AB61" i="17"/>
  <c r="AB38" i="15"/>
  <c r="BF38" i="16"/>
  <c r="BF56" i="18"/>
  <c r="AB33" i="15"/>
  <c r="AB56" i="17"/>
  <c r="BF33" i="16"/>
  <c r="BF10" i="14"/>
  <c r="AB10" i="13"/>
  <c r="AB52" i="17"/>
  <c r="BF6" i="14"/>
  <c r="BF29" i="16"/>
  <c r="AB29" i="15"/>
  <c r="BF52" i="18"/>
  <c r="AB6" i="13"/>
  <c r="AC6" i="20" s="1"/>
  <c r="BF49" i="18"/>
  <c r="BF26" i="16"/>
  <c r="AB26" i="15"/>
  <c r="AB49" i="17"/>
  <c r="BF45" i="18"/>
  <c r="AB45" i="17"/>
  <c r="AB22" i="15"/>
  <c r="BF22" i="16"/>
  <c r="AB41" i="17"/>
  <c r="BF41" i="18"/>
  <c r="AB18" i="15"/>
  <c r="BF18" i="16"/>
  <c r="BF14" i="16"/>
  <c r="BF37" i="18"/>
  <c r="AB37" i="17"/>
  <c r="AB14" i="15"/>
  <c r="BF10" i="16"/>
  <c r="BF33" i="18"/>
  <c r="AB10" i="15"/>
  <c r="AB33" i="17"/>
  <c r="BF25" i="18"/>
  <c r="AB25" i="17"/>
  <c r="AB5" i="15"/>
  <c r="AB28" i="17"/>
  <c r="BF5" i="16"/>
  <c r="BF28" i="18"/>
  <c r="AD42" i="16"/>
  <c r="AD19" i="14"/>
  <c r="AD65" i="18"/>
  <c r="L53" i="12"/>
  <c r="G53" i="12"/>
  <c r="J53" i="12" s="1"/>
  <c r="AI19" i="14"/>
  <c r="AI42" i="16"/>
  <c r="AI65" i="18"/>
  <c r="AK65" i="18"/>
  <c r="AK42" i="16"/>
  <c r="AK19" i="14"/>
  <c r="AH42" i="16"/>
  <c r="AH65" i="18"/>
  <c r="AH19" i="14"/>
  <c r="BB65" i="18"/>
  <c r="X65" i="17"/>
  <c r="X19" i="13"/>
  <c r="BB19" i="14"/>
  <c r="BB42" i="16"/>
  <c r="X42" i="15"/>
  <c r="T19" i="13"/>
  <c r="U19" i="20" s="1"/>
  <c r="AX19" i="14"/>
  <c r="T42" i="15"/>
  <c r="AX42" i="16"/>
  <c r="AX65" i="18"/>
  <c r="T65" i="17"/>
  <c r="AL19" i="14"/>
  <c r="AL65" i="18"/>
  <c r="AL42" i="16"/>
  <c r="Z42" i="15"/>
  <c r="Z19" i="13"/>
  <c r="BD42" i="16"/>
  <c r="Z65" i="17"/>
  <c r="BD65" i="18"/>
  <c r="BD19" i="14"/>
  <c r="X19" i="14"/>
  <c r="X42" i="16"/>
  <c r="X65" i="18"/>
  <c r="Z42" i="16"/>
  <c r="Z65" i="18"/>
  <c r="Z19" i="14"/>
  <c r="AO65" i="18"/>
  <c r="AO42" i="16"/>
  <c r="AO19" i="14"/>
  <c r="K19" i="13"/>
  <c r="L19" i="20" s="1"/>
  <c r="K42" i="15"/>
  <c r="K65" i="17"/>
  <c r="BE18" i="14"/>
  <c r="AA41" i="15"/>
  <c r="BE41" i="16"/>
  <c r="AA64" i="17"/>
  <c r="AA18" i="13"/>
  <c r="AB18" i="20" s="1"/>
  <c r="BE64" i="18"/>
  <c r="BE14" i="14"/>
  <c r="AA14" i="13"/>
  <c r="AB14" i="20" s="1"/>
  <c r="AA60" i="17"/>
  <c r="BE60" i="18"/>
  <c r="AA37" i="15"/>
  <c r="BE37" i="16"/>
  <c r="BE10" i="14"/>
  <c r="BE33" i="16"/>
  <c r="AA33" i="15"/>
  <c r="AA10" i="13"/>
  <c r="AB10" i="20" s="1"/>
  <c r="AA56" i="17"/>
  <c r="BE56" i="18"/>
  <c r="AA7" i="13"/>
  <c r="AB7" i="20" s="1"/>
  <c r="AA53" i="17"/>
  <c r="BE53" i="18"/>
  <c r="BE30" i="16"/>
  <c r="BE7" i="14"/>
  <c r="AA30" i="15"/>
  <c r="AA25" i="15"/>
  <c r="AA48" i="17"/>
  <c r="BE48" i="18"/>
  <c r="BE25" i="16"/>
  <c r="BE21" i="16"/>
  <c r="AA44" i="17"/>
  <c r="BE44" i="18"/>
  <c r="AA21" i="15"/>
  <c r="AA17" i="15"/>
  <c r="BE40" i="18"/>
  <c r="BE17" i="16"/>
  <c r="AA40" i="17"/>
  <c r="BE36" i="18"/>
  <c r="BE13" i="16"/>
  <c r="AA36" i="17"/>
  <c r="AA13" i="15"/>
  <c r="AA9" i="15"/>
  <c r="BE32" i="18"/>
  <c r="BE9" i="16"/>
  <c r="AA32" i="17"/>
  <c r="AA5" i="15"/>
  <c r="BE5" i="16"/>
  <c r="AA28" i="17"/>
  <c r="BE28" i="18"/>
  <c r="AA25" i="17"/>
  <c r="BE25" i="18"/>
  <c r="G53" i="9"/>
  <c r="F53" i="9"/>
  <c r="H53" i="9"/>
  <c r="E53" i="9"/>
  <c r="D53" i="9"/>
  <c r="BC6" i="12"/>
  <c r="BC1" i="12"/>
  <c r="BC4" i="12" s="1"/>
  <c r="BC52" i="12" s="1"/>
  <c r="L58" i="1"/>
  <c r="E58" i="1"/>
  <c r="O58" i="1" s="1"/>
  <c r="M58" i="1"/>
  <c r="BE20" i="14"/>
  <c r="BE66" i="18"/>
  <c r="AA43" i="15"/>
  <c r="AA20" i="13"/>
  <c r="AB20" i="20" s="1"/>
  <c r="AA66" i="17"/>
  <c r="BE43" i="16"/>
  <c r="BG66" i="18"/>
  <c r="AC20" i="13"/>
  <c r="AC43" i="15"/>
  <c r="AC66" i="17"/>
  <c r="BG20" i="14"/>
  <c r="BG43" i="16"/>
  <c r="AS66" i="18"/>
  <c r="AS43" i="16"/>
  <c r="AS20" i="14"/>
  <c r="O43" i="15"/>
  <c r="O66" i="17"/>
  <c r="O20" i="13"/>
  <c r="P20" i="20" s="1"/>
  <c r="AI43" i="16"/>
  <c r="AI20" i="14"/>
  <c r="AI66" i="18"/>
  <c r="AE43" i="16"/>
  <c r="AE20" i="14"/>
  <c r="AE66" i="18"/>
  <c r="P20" i="13"/>
  <c r="Q20" i="20" s="1"/>
  <c r="AT43" i="16"/>
  <c r="AT20" i="14"/>
  <c r="AT66" i="18"/>
  <c r="P66" i="17"/>
  <c r="P43" i="15"/>
  <c r="X43" i="15"/>
  <c r="BB20" i="14"/>
  <c r="BB43" i="16"/>
  <c r="BB66" i="18"/>
  <c r="X66" i="17"/>
  <c r="X20" i="13"/>
  <c r="Y20" i="20" s="1"/>
  <c r="AM43" i="16"/>
  <c r="I43" i="15"/>
  <c r="AM20" i="14"/>
  <c r="I66" i="17"/>
  <c r="I20" i="13"/>
  <c r="J20" i="20" s="1"/>
  <c r="AM66" i="18"/>
  <c r="AV66" i="18"/>
  <c r="R66" i="17"/>
  <c r="R20" i="13"/>
  <c r="S20" i="20" s="1"/>
  <c r="AV43" i="16"/>
  <c r="R43" i="15"/>
  <c r="AV20" i="14"/>
  <c r="U20" i="13"/>
  <c r="AY20" i="14"/>
  <c r="AY43" i="16"/>
  <c r="U66" i="17"/>
  <c r="AY66" i="18"/>
  <c r="U43" i="15"/>
  <c r="AG66" i="18"/>
  <c r="AG43" i="16"/>
  <c r="AG20" i="14"/>
  <c r="I52" i="12"/>
  <c r="H52" i="12"/>
  <c r="BB3" i="12"/>
  <c r="BB2" i="12"/>
  <c r="BF18" i="14"/>
  <c r="BF41" i="16"/>
  <c r="AB41" i="15"/>
  <c r="BF64" i="18"/>
  <c r="AB64" i="17"/>
  <c r="AB18" i="13"/>
  <c r="AC18" i="20" s="1"/>
  <c r="AB60" i="17"/>
  <c r="BF37" i="16"/>
  <c r="AB14" i="13"/>
  <c r="AC14" i="20" s="1"/>
  <c r="AB37" i="15"/>
  <c r="BF14" i="14"/>
  <c r="BF60" i="18"/>
  <c r="AB57" i="17"/>
  <c r="BF34" i="16"/>
  <c r="BF11" i="14"/>
  <c r="AB34" i="15"/>
  <c r="BF57" i="18"/>
  <c r="AB11" i="13"/>
  <c r="AC11" i="20" s="1"/>
  <c r="AB7" i="13"/>
  <c r="AC7" i="20" s="1"/>
  <c r="AB53" i="17"/>
  <c r="BF30" i="16"/>
  <c r="BF53" i="18"/>
  <c r="AB30" i="15"/>
  <c r="BF7" i="14"/>
  <c r="BF25" i="16"/>
  <c r="BF48" i="18"/>
  <c r="AB48" i="17"/>
  <c r="AB25" i="15"/>
  <c r="AB44" i="17"/>
  <c r="BF21" i="16"/>
  <c r="BF44" i="18"/>
  <c r="AB21" i="15"/>
  <c r="BF40" i="18"/>
  <c r="AB40" i="17"/>
  <c r="AB17" i="15"/>
  <c r="BF17" i="16"/>
  <c r="AB13" i="15"/>
  <c r="AB36" i="17"/>
  <c r="BF36" i="18"/>
  <c r="BF13" i="16"/>
  <c r="BF9" i="16"/>
  <c r="BF32" i="18"/>
  <c r="AB9" i="15"/>
  <c r="AB32" i="17"/>
  <c r="BF26" i="18"/>
  <c r="AB26" i="17"/>
  <c r="BF27" i="18"/>
  <c r="AB27" i="17"/>
  <c r="F54" i="9" l="1"/>
  <c r="E54" i="9"/>
  <c r="H54" i="9"/>
  <c r="G54" i="9"/>
  <c r="D54" i="9"/>
  <c r="AD67" i="17"/>
  <c r="AD21" i="13"/>
  <c r="BH21" i="14"/>
  <c r="BH67" i="18"/>
  <c r="AD44" i="15"/>
  <c r="BH44" i="16"/>
  <c r="AC10" i="20"/>
  <c r="AC18" i="13"/>
  <c r="BG41" i="16"/>
  <c r="AC64" i="17"/>
  <c r="BG64" i="18"/>
  <c r="BG18" i="14"/>
  <c r="AC41" i="15"/>
  <c r="AC37" i="15"/>
  <c r="AC14" i="13"/>
  <c r="BG14" i="14"/>
  <c r="AC60" i="17"/>
  <c r="BG37" i="16"/>
  <c r="BG60" i="18"/>
  <c r="BG34" i="16"/>
  <c r="BG11" i="14"/>
  <c r="AC34" i="15"/>
  <c r="AC11" i="13"/>
  <c r="BG57" i="18"/>
  <c r="AC57" i="17"/>
  <c r="BG53" i="18"/>
  <c r="BG7" i="14"/>
  <c r="AC30" i="15"/>
  <c r="AC7" i="13"/>
  <c r="AC53" i="17"/>
  <c r="BG30" i="16"/>
  <c r="BG48" i="18"/>
  <c r="AC48" i="17"/>
  <c r="AC25" i="15"/>
  <c r="BG25" i="16"/>
  <c r="BG21" i="16"/>
  <c r="BG44" i="18"/>
  <c r="AC21" i="15"/>
  <c r="AC44" i="17"/>
  <c r="BG40" i="18"/>
  <c r="AC40" i="17"/>
  <c r="AC17" i="15"/>
  <c r="BG17" i="16"/>
  <c r="AC36" i="17"/>
  <c r="BG13" i="16"/>
  <c r="BG36" i="18"/>
  <c r="AC13" i="15"/>
  <c r="BG32" i="18"/>
  <c r="AC9" i="15"/>
  <c r="AC32" i="17"/>
  <c r="BG9" i="16"/>
  <c r="BG29" i="18"/>
  <c r="BG6" i="16"/>
  <c r="AC29" i="17"/>
  <c r="AC6" i="15"/>
  <c r="AC23" i="17"/>
  <c r="BG23" i="18"/>
  <c r="AP44" i="16"/>
  <c r="AP67" i="18"/>
  <c r="AP21" i="14"/>
  <c r="L67" i="17"/>
  <c r="L21" i="13"/>
  <c r="M21" i="20" s="1"/>
  <c r="L44" i="15"/>
  <c r="BC21" i="14"/>
  <c r="Y44" i="15"/>
  <c r="Y67" i="17"/>
  <c r="BC67" i="18"/>
  <c r="BC44" i="16"/>
  <c r="Y21" i="13"/>
  <c r="BE44" i="16"/>
  <c r="AA21" i="13"/>
  <c r="AA67" i="17"/>
  <c r="BE67" i="18"/>
  <c r="AA44" i="15"/>
  <c r="BE21" i="14"/>
  <c r="BA44" i="16"/>
  <c r="BA21" i="14"/>
  <c r="BA67" i="18"/>
  <c r="W67" i="17"/>
  <c r="W44" i="15"/>
  <c r="W21" i="13"/>
  <c r="AA67" i="18"/>
  <c r="AA21" i="14"/>
  <c r="AA44" i="16"/>
  <c r="AE67" i="18"/>
  <c r="AE21" i="14"/>
  <c r="AE44" i="16"/>
  <c r="W44" i="16"/>
  <c r="W67" i="18"/>
  <c r="W21" i="14"/>
  <c r="X21" i="20" s="1"/>
  <c r="BF21" i="14"/>
  <c r="AB44" i="15"/>
  <c r="BF67" i="18"/>
  <c r="AB67" i="17"/>
  <c r="AB21" i="13"/>
  <c r="BF44" i="16"/>
  <c r="AB6" i="20"/>
  <c r="D59" i="1"/>
  <c r="N59" i="1" s="1"/>
  <c r="L59" i="1"/>
  <c r="AB19" i="20"/>
  <c r="AC20" i="20"/>
  <c r="AC9" i="20"/>
  <c r="AC17" i="20"/>
  <c r="W20" i="20"/>
  <c r="AB5" i="20"/>
  <c r="AB13" i="20"/>
  <c r="Y19" i="20"/>
  <c r="BG63" i="18"/>
  <c r="AC17" i="13"/>
  <c r="AD17" i="20" s="1"/>
  <c r="AC63" i="17"/>
  <c r="BG40" i="16"/>
  <c r="AC40" i="15"/>
  <c r="BG17" i="14"/>
  <c r="AC59" i="17"/>
  <c r="AC36" i="15"/>
  <c r="BG59" i="18"/>
  <c r="BG13" i="14"/>
  <c r="BG36" i="16"/>
  <c r="AC13" i="13"/>
  <c r="AD13" i="20" s="1"/>
  <c r="AC55" i="17"/>
  <c r="AC32" i="15"/>
  <c r="BG9" i="14"/>
  <c r="BG32" i="16"/>
  <c r="BG55" i="18"/>
  <c r="AC9" i="13"/>
  <c r="AD9" i="20" s="1"/>
  <c r="AC28" i="15"/>
  <c r="BG5" i="14"/>
  <c r="AC5" i="13"/>
  <c r="AC51" i="17"/>
  <c r="BG51" i="18"/>
  <c r="BG28" i="16"/>
  <c r="BG47" i="18"/>
  <c r="AC47" i="17"/>
  <c r="AC24" i="15"/>
  <c r="BG24" i="16"/>
  <c r="AC43" i="17"/>
  <c r="BG43" i="18"/>
  <c r="BG20" i="16"/>
  <c r="AC20" i="15"/>
  <c r="AC39" i="17"/>
  <c r="AC16" i="15"/>
  <c r="BG39" i="18"/>
  <c r="BG16" i="16"/>
  <c r="BG12" i="16"/>
  <c r="AC12" i="15"/>
  <c r="AC35" i="17"/>
  <c r="BG35" i="18"/>
  <c r="AC31" i="17"/>
  <c r="BG8" i="16"/>
  <c r="BG31" i="18"/>
  <c r="AC8" i="15"/>
  <c r="BG26" i="18"/>
  <c r="AC26" i="17"/>
  <c r="AC24" i="17"/>
  <c r="BG24" i="18"/>
  <c r="AF67" i="18"/>
  <c r="AF44" i="16"/>
  <c r="AF21" i="14"/>
  <c r="Z67" i="17"/>
  <c r="Z21" i="13"/>
  <c r="BD21" i="14"/>
  <c r="BD44" i="16"/>
  <c r="BD67" i="18"/>
  <c r="Z44" i="15"/>
  <c r="AC21" i="13"/>
  <c r="BG44" i="16"/>
  <c r="AC44" i="15"/>
  <c r="BG67" i="18"/>
  <c r="BG21" i="14"/>
  <c r="AC67" i="17"/>
  <c r="U21" i="14"/>
  <c r="U44" i="16"/>
  <c r="U67" i="18"/>
  <c r="AX44" i="16"/>
  <c r="T21" i="13"/>
  <c r="AX67" i="18"/>
  <c r="AX21" i="14"/>
  <c r="T44" i="15"/>
  <c r="T67" i="17"/>
  <c r="V21" i="13"/>
  <c r="AZ21" i="14"/>
  <c r="AZ67" i="18"/>
  <c r="AZ44" i="16"/>
  <c r="V67" i="17"/>
  <c r="V44" i="15"/>
  <c r="AB67" i="18"/>
  <c r="AB21" i="14"/>
  <c r="AB44" i="16"/>
  <c r="AS21" i="14"/>
  <c r="O44" i="15"/>
  <c r="O67" i="17"/>
  <c r="AS44" i="16"/>
  <c r="AS67" i="18"/>
  <c r="O21" i="13"/>
  <c r="P21" i="20" s="1"/>
  <c r="AC44" i="16"/>
  <c r="AC67" i="18"/>
  <c r="AC21" i="14"/>
  <c r="S21" i="13"/>
  <c r="S44" i="15"/>
  <c r="AW44" i="16"/>
  <c r="S67" i="17"/>
  <c r="AW21" i="14"/>
  <c r="AW67" i="18"/>
  <c r="X21" i="14"/>
  <c r="X67" i="18"/>
  <c r="X44" i="16"/>
  <c r="AM44" i="16"/>
  <c r="AM21" i="14"/>
  <c r="I44" i="15"/>
  <c r="AM67" i="18"/>
  <c r="I67" i="17"/>
  <c r="I21" i="13"/>
  <c r="J21" i="20" s="1"/>
  <c r="X44" i="15"/>
  <c r="BB21" i="14"/>
  <c r="BB44" i="16"/>
  <c r="X67" i="17"/>
  <c r="BB67" i="18"/>
  <c r="X21" i="13"/>
  <c r="Y21" i="20" s="1"/>
  <c r="AT44" i="16"/>
  <c r="P44" i="15"/>
  <c r="AT67" i="18"/>
  <c r="P67" i="17"/>
  <c r="P21" i="13"/>
  <c r="Q21" i="20" s="1"/>
  <c r="AT21" i="14"/>
  <c r="AA20" i="20"/>
  <c r="B60" i="1"/>
  <c r="C60" i="1"/>
  <c r="A61" i="1"/>
  <c r="H60" i="1"/>
  <c r="G60" i="1"/>
  <c r="K60" i="1"/>
  <c r="I60" i="1"/>
  <c r="F60" i="1"/>
  <c r="P60" i="1" s="1"/>
  <c r="M54" i="9"/>
  <c r="W54" i="9"/>
  <c r="AB15" i="20"/>
  <c r="AC5" i="20"/>
  <c r="AC13" i="20"/>
  <c r="U20" i="20"/>
  <c r="AB9" i="20"/>
  <c r="AB17" i="20"/>
  <c r="AC19" i="20"/>
  <c r="W19" i="20"/>
  <c r="M56" i="12"/>
  <c r="K55" i="12"/>
  <c r="BC13" i="12"/>
  <c r="BC12" i="12"/>
  <c r="BC10" i="12"/>
  <c r="BC14" i="12"/>
  <c r="BC8" i="12"/>
  <c r="BC9" i="12"/>
  <c r="BC11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8" i="12"/>
  <c r="BC37" i="12"/>
  <c r="BC39" i="12"/>
  <c r="BC40" i="12"/>
  <c r="BC42" i="12"/>
  <c r="BC41" i="12"/>
  <c r="BC43" i="12"/>
  <c r="BC44" i="12"/>
  <c r="BC45" i="12"/>
  <c r="BC46" i="12"/>
  <c r="BC47" i="12"/>
  <c r="BC48" i="12"/>
  <c r="BC49" i="12"/>
  <c r="BC50" i="12"/>
  <c r="BC51" i="12"/>
  <c r="AL53" i="12"/>
  <c r="AY53" i="12"/>
  <c r="BA53" i="12"/>
  <c r="AH53" i="12"/>
  <c r="T53" i="12"/>
  <c r="AF53" i="12"/>
  <c r="BC53" i="12"/>
  <c r="AJ53" i="12"/>
  <c r="AW53" i="12"/>
  <c r="O53" i="12"/>
  <c r="U53" i="12"/>
  <c r="AD53" i="12"/>
  <c r="AN53" i="12"/>
  <c r="V53" i="12"/>
  <c r="AA53" i="12"/>
  <c r="AI53" i="12"/>
  <c r="AM53" i="12"/>
  <c r="AK53" i="12"/>
  <c r="Y53" i="12"/>
  <c r="AT53" i="12"/>
  <c r="AC53" i="12"/>
  <c r="P53" i="12"/>
  <c r="BB53" i="12"/>
  <c r="AZ53" i="12"/>
  <c r="Q53" i="12"/>
  <c r="W53" i="12"/>
  <c r="AX53" i="12"/>
  <c r="S53" i="12"/>
  <c r="Z53" i="12"/>
  <c r="AQ53" i="12"/>
  <c r="AG53" i="12"/>
  <c r="AV53" i="12"/>
  <c r="AO53" i="12"/>
  <c r="X53" i="12"/>
  <c r="AE53" i="12"/>
  <c r="R53" i="12"/>
  <c r="N53" i="12"/>
  <c r="AB53" i="12"/>
  <c r="AU53" i="12"/>
  <c r="AP53" i="12"/>
  <c r="AS53" i="12"/>
  <c r="AR53" i="12"/>
  <c r="AC16" i="13"/>
  <c r="AD16" i="20" s="1"/>
  <c r="BG16" i="14"/>
  <c r="AC39" i="15"/>
  <c r="BG39" i="16"/>
  <c r="BG62" i="18"/>
  <c r="AC62" i="17"/>
  <c r="BG12" i="14"/>
  <c r="BG35" i="16"/>
  <c r="BG58" i="18"/>
  <c r="AC58" i="17"/>
  <c r="AC12" i="13"/>
  <c r="AD12" i="20" s="1"/>
  <c r="AC35" i="15"/>
  <c r="AC31" i="15"/>
  <c r="AC54" i="17"/>
  <c r="BG8" i="14"/>
  <c r="BG31" i="16"/>
  <c r="AC8" i="13"/>
  <c r="BG54" i="18"/>
  <c r="BG27" i="16"/>
  <c r="BG50" i="18"/>
  <c r="AC27" i="15"/>
  <c r="AC50" i="17"/>
  <c r="AC23" i="15"/>
  <c r="BG23" i="16"/>
  <c r="BG46" i="18"/>
  <c r="AC46" i="17"/>
  <c r="BG42" i="18"/>
  <c r="AC42" i="17"/>
  <c r="AC19" i="15"/>
  <c r="AD19" i="20" s="1"/>
  <c r="BG19" i="16"/>
  <c r="AC38" i="17"/>
  <c r="AC15" i="15"/>
  <c r="BG15" i="16"/>
  <c r="BG38" i="18"/>
  <c r="BG11" i="16"/>
  <c r="BG34" i="18"/>
  <c r="AC11" i="15"/>
  <c r="AC34" i="17"/>
  <c r="AC7" i="15"/>
  <c r="BG7" i="16"/>
  <c r="BG30" i="18"/>
  <c r="AC30" i="17"/>
  <c r="BG27" i="18"/>
  <c r="AC27" i="17"/>
  <c r="V21" i="14"/>
  <c r="W21" i="20" s="1"/>
  <c r="V67" i="18"/>
  <c r="V44" i="16"/>
  <c r="AO21" i="14"/>
  <c r="K67" i="17"/>
  <c r="K44" i="15"/>
  <c r="K21" i="13"/>
  <c r="L21" i="20" s="1"/>
  <c r="AO67" i="18"/>
  <c r="AO44" i="16"/>
  <c r="Q44" i="15"/>
  <c r="AU44" i="16"/>
  <c r="AU21" i="14"/>
  <c r="AU67" i="18"/>
  <c r="Q21" i="13"/>
  <c r="R21" i="20" s="1"/>
  <c r="Q67" i="17"/>
  <c r="Y67" i="18"/>
  <c r="Y21" i="14"/>
  <c r="Y44" i="16"/>
  <c r="AG21" i="14"/>
  <c r="AG44" i="16"/>
  <c r="AG67" i="18"/>
  <c r="AN44" i="16"/>
  <c r="J67" i="17"/>
  <c r="AN67" i="18"/>
  <c r="AN21" i="14"/>
  <c r="J21" i="13"/>
  <c r="K21" i="20" s="1"/>
  <c r="J44" i="15"/>
  <c r="S21" i="14"/>
  <c r="T21" i="20" s="1"/>
  <c r="S44" i="16"/>
  <c r="S67" i="18"/>
  <c r="R67" i="17"/>
  <c r="AV21" i="14"/>
  <c r="R21" i="13"/>
  <c r="S21" i="20" s="1"/>
  <c r="AV67" i="18"/>
  <c r="AV44" i="16"/>
  <c r="R44" i="15"/>
  <c r="BE5" i="12"/>
  <c r="BF7" i="12"/>
  <c r="V20" i="20"/>
  <c r="B56" i="9"/>
  <c r="A55" i="9"/>
  <c r="U55" i="9"/>
  <c r="I55" i="9" s="1"/>
  <c r="K55" i="9"/>
  <c r="C55" i="9" s="1"/>
  <c r="V55" i="9"/>
  <c r="L55" i="9"/>
  <c r="L54" i="12"/>
  <c r="G54" i="12"/>
  <c r="AD20" i="20"/>
  <c r="BC2" i="12"/>
  <c r="BC3" i="12"/>
  <c r="AA19" i="20"/>
  <c r="I53" i="12"/>
  <c r="H53" i="12"/>
  <c r="AC38" i="15"/>
  <c r="AC15" i="13"/>
  <c r="AD15" i="20" s="1"/>
  <c r="BG15" i="14"/>
  <c r="AC61" i="17"/>
  <c r="BG38" i="16"/>
  <c r="BG61" i="18"/>
  <c r="BG56" i="18"/>
  <c r="AC10" i="13"/>
  <c r="AD10" i="20" s="1"/>
  <c r="BG10" i="14"/>
  <c r="BG33" i="16"/>
  <c r="AC33" i="15"/>
  <c r="AC56" i="17"/>
  <c r="AC52" i="17"/>
  <c r="AC6" i="13"/>
  <c r="AD6" i="20" s="1"/>
  <c r="BG6" i="14"/>
  <c r="BG29" i="16"/>
  <c r="AC29" i="15"/>
  <c r="BG52" i="18"/>
  <c r="BG26" i="16"/>
  <c r="BG49" i="18"/>
  <c r="AC26" i="15"/>
  <c r="AC49" i="17"/>
  <c r="BG45" i="18"/>
  <c r="BG22" i="16"/>
  <c r="AC45" i="17"/>
  <c r="AC22" i="15"/>
  <c r="BG18" i="16"/>
  <c r="AC18" i="15"/>
  <c r="AC41" i="17"/>
  <c r="BG41" i="18"/>
  <c r="AC14" i="15"/>
  <c r="BG37" i="18"/>
  <c r="BG14" i="16"/>
  <c r="AC37" i="17"/>
  <c r="BG33" i="18"/>
  <c r="BG10" i="16"/>
  <c r="AC10" i="15"/>
  <c r="AC33" i="17"/>
  <c r="BG25" i="18"/>
  <c r="AC25" i="17"/>
  <c r="BG28" i="18"/>
  <c r="AC5" i="15"/>
  <c r="AC28" i="17"/>
  <c r="BG5" i="16"/>
  <c r="AY67" i="18"/>
  <c r="AY21" i="14"/>
  <c r="U67" i="17"/>
  <c r="U21" i="13"/>
  <c r="V21" i="20" s="1"/>
  <c r="AY44" i="16"/>
  <c r="U44" i="15"/>
  <c r="Z21" i="14"/>
  <c r="Z67" i="18"/>
  <c r="Z44" i="16"/>
  <c r="AL44" i="16"/>
  <c r="AL21" i="14"/>
  <c r="AL67" i="18"/>
  <c r="T44" i="16"/>
  <c r="T67" i="18"/>
  <c r="T21" i="14"/>
  <c r="AR21" i="14"/>
  <c r="N21" i="13"/>
  <c r="O21" i="20" s="1"/>
  <c r="N44" i="15"/>
  <c r="N67" i="17"/>
  <c r="AR67" i="18"/>
  <c r="AR44" i="16"/>
  <c r="AK44" i="16"/>
  <c r="AK21" i="14"/>
  <c r="AK67" i="18"/>
  <c r="AI44" i="16"/>
  <c r="AI67" i="18"/>
  <c r="AI21" i="14"/>
  <c r="AQ21" i="14"/>
  <c r="M67" i="17"/>
  <c r="M21" i="13"/>
  <c r="N21" i="20" s="1"/>
  <c r="AQ44" i="16"/>
  <c r="M44" i="15"/>
  <c r="AQ67" i="18"/>
  <c r="AD67" i="18"/>
  <c r="AD44" i="16"/>
  <c r="AD21" i="14"/>
  <c r="AJ67" i="18"/>
  <c r="AJ21" i="14"/>
  <c r="AJ44" i="16"/>
  <c r="AH67" i="18"/>
  <c r="AH44" i="16"/>
  <c r="AH21" i="14"/>
  <c r="BD6" i="12"/>
  <c r="BD1" i="12"/>
  <c r="BD4" i="12" s="1"/>
  <c r="P59" i="1"/>
  <c r="M59" i="1"/>
  <c r="T19" i="20"/>
  <c r="F55" i="9" l="1"/>
  <c r="H55" i="9"/>
  <c r="E55" i="9"/>
  <c r="D55" i="9"/>
  <c r="G55" i="9"/>
  <c r="H54" i="12"/>
  <c r="I54" i="12"/>
  <c r="S45" i="15"/>
  <c r="S22" i="13"/>
  <c r="T22" i="20" s="1"/>
  <c r="S68" i="17"/>
  <c r="AW22" i="14"/>
  <c r="AW45" i="16"/>
  <c r="AW68" i="18"/>
  <c r="S22" i="14"/>
  <c r="S45" i="16"/>
  <c r="S68" i="18"/>
  <c r="W45" i="16"/>
  <c r="W22" i="14"/>
  <c r="W68" i="18"/>
  <c r="AV68" i="18"/>
  <c r="R45" i="15"/>
  <c r="AV22" i="14"/>
  <c r="AV45" i="16"/>
  <c r="R22" i="13"/>
  <c r="S22" i="20" s="1"/>
  <c r="R68" i="17"/>
  <c r="V68" i="18"/>
  <c r="V22" i="14"/>
  <c r="V45" i="16"/>
  <c r="AH45" i="16"/>
  <c r="AH68" i="18"/>
  <c r="AH22" i="14"/>
  <c r="AD45" i="16"/>
  <c r="AD68" i="18"/>
  <c r="AD22" i="14"/>
  <c r="AF22" i="14"/>
  <c r="AF45" i="16"/>
  <c r="AF68" i="18"/>
  <c r="Z68" i="18"/>
  <c r="Z22" i="14"/>
  <c r="Z45" i="16"/>
  <c r="BH45" i="16"/>
  <c r="AD68" i="17"/>
  <c r="AD22" i="13"/>
  <c r="BH22" i="14"/>
  <c r="AD45" i="15"/>
  <c r="BH68" i="18"/>
  <c r="I45" i="15"/>
  <c r="I68" i="17"/>
  <c r="AM45" i="16"/>
  <c r="AM22" i="14"/>
  <c r="AM68" i="18"/>
  <c r="I22" i="13"/>
  <c r="J22" i="20" s="1"/>
  <c r="BH66" i="18"/>
  <c r="BH43" i="16"/>
  <c r="AD66" i="17"/>
  <c r="AD20" i="13"/>
  <c r="BH20" i="14"/>
  <c r="AD43" i="15"/>
  <c r="BH39" i="16"/>
  <c r="BH16" i="14"/>
  <c r="AD16" i="13"/>
  <c r="BH62" i="18"/>
  <c r="AD39" i="15"/>
  <c r="AD62" i="17"/>
  <c r="BH12" i="14"/>
  <c r="AD12" i="13"/>
  <c r="AD35" i="15"/>
  <c r="BH35" i="16"/>
  <c r="AD58" i="17"/>
  <c r="BH58" i="18"/>
  <c r="AD54" i="17"/>
  <c r="BH31" i="16"/>
  <c r="AD8" i="13"/>
  <c r="AD31" i="15"/>
  <c r="BH8" i="14"/>
  <c r="BH54" i="18"/>
  <c r="AD27" i="15"/>
  <c r="AD50" i="17"/>
  <c r="BH50" i="18"/>
  <c r="BH27" i="16"/>
  <c r="AD23" i="15"/>
  <c r="BH46" i="18"/>
  <c r="BH23" i="16"/>
  <c r="AD46" i="17"/>
  <c r="AD42" i="17"/>
  <c r="AD19" i="15"/>
  <c r="BH19" i="16"/>
  <c r="BH42" i="18"/>
  <c r="BH15" i="16"/>
  <c r="BH38" i="18"/>
  <c r="AD15" i="15"/>
  <c r="AD38" i="17"/>
  <c r="AD11" i="15"/>
  <c r="BH11" i="16"/>
  <c r="BH34" i="18"/>
  <c r="AD34" i="17"/>
  <c r="AD30" i="17"/>
  <c r="AD7" i="15"/>
  <c r="BH7" i="16"/>
  <c r="BH30" i="18"/>
  <c r="AD29" i="17"/>
  <c r="AD6" i="15"/>
  <c r="BH29" i="18"/>
  <c r="BH6" i="16"/>
  <c r="L60" i="1"/>
  <c r="U21" i="20"/>
  <c r="AD8" i="20"/>
  <c r="E59" i="1"/>
  <c r="O59" i="1" s="1"/>
  <c r="AD18" i="20"/>
  <c r="BD2" i="12"/>
  <c r="BD3" i="12"/>
  <c r="W55" i="9"/>
  <c r="M55" i="9"/>
  <c r="AZ68" i="18"/>
  <c r="V45" i="15"/>
  <c r="AZ22" i="14"/>
  <c r="V68" i="17"/>
  <c r="V22" i="13"/>
  <c r="W22" i="20" s="1"/>
  <c r="AZ45" i="16"/>
  <c r="AJ68" i="18"/>
  <c r="AJ22" i="14"/>
  <c r="AJ45" i="16"/>
  <c r="AC45" i="16"/>
  <c r="AC22" i="14"/>
  <c r="AC68" i="18"/>
  <c r="W45" i="15"/>
  <c r="W68" i="17"/>
  <c r="BA68" i="18"/>
  <c r="BA45" i="16"/>
  <c r="W22" i="13"/>
  <c r="X22" i="20" s="1"/>
  <c r="BA22" i="14"/>
  <c r="AE22" i="14"/>
  <c r="AE45" i="16"/>
  <c r="AE68" i="18"/>
  <c r="BE22" i="14"/>
  <c r="AA22" i="13"/>
  <c r="AA68" i="17"/>
  <c r="AA45" i="15"/>
  <c r="BE45" i="16"/>
  <c r="BE68" i="18"/>
  <c r="L68" i="17"/>
  <c r="L45" i="15"/>
  <c r="L22" i="13"/>
  <c r="M22" i="20" s="1"/>
  <c r="AP45" i="16"/>
  <c r="AP22" i="14"/>
  <c r="AP68" i="18"/>
  <c r="AA68" i="18"/>
  <c r="AA22" i="14"/>
  <c r="AA45" i="16"/>
  <c r="T45" i="16"/>
  <c r="T68" i="18"/>
  <c r="T22" i="14"/>
  <c r="AK22" i="14"/>
  <c r="AK45" i="16"/>
  <c r="AK68" i="18"/>
  <c r="AB68" i="17"/>
  <c r="BF45" i="16"/>
  <c r="AB22" i="13"/>
  <c r="AB45" i="15"/>
  <c r="BF68" i="18"/>
  <c r="BF22" i="14"/>
  <c r="BH19" i="14"/>
  <c r="BH42" i="16"/>
  <c r="BH65" i="18"/>
  <c r="AD19" i="13"/>
  <c r="AE19" i="20" s="1"/>
  <c r="AD42" i="15"/>
  <c r="AD65" i="17"/>
  <c r="AD61" i="17"/>
  <c r="AD15" i="13"/>
  <c r="AE15" i="20" s="1"/>
  <c r="BH38" i="16"/>
  <c r="BH15" i="14"/>
  <c r="AD38" i="15"/>
  <c r="BH61" i="18"/>
  <c r="BH10" i="14"/>
  <c r="BH56" i="18"/>
  <c r="AD10" i="13"/>
  <c r="AD56" i="17"/>
  <c r="BH33" i="16"/>
  <c r="AD33" i="15"/>
  <c r="BH29" i="16"/>
  <c r="BH6" i="14"/>
  <c r="AD29" i="15"/>
  <c r="BH52" i="18"/>
  <c r="AD52" i="17"/>
  <c r="AD6" i="13"/>
  <c r="AE6" i="20" s="1"/>
  <c r="BH26" i="16"/>
  <c r="AD49" i="17"/>
  <c r="AD26" i="15"/>
  <c r="BH49" i="18"/>
  <c r="AD22" i="15"/>
  <c r="BH45" i="18"/>
  <c r="BH22" i="16"/>
  <c r="AD45" i="17"/>
  <c r="AD41" i="17"/>
  <c r="BH41" i="18"/>
  <c r="BH18" i="16"/>
  <c r="AD18" i="15"/>
  <c r="BH37" i="18"/>
  <c r="BH14" i="16"/>
  <c r="AD37" i="17"/>
  <c r="AD14" i="15"/>
  <c r="BH10" i="16"/>
  <c r="BH33" i="18"/>
  <c r="AD33" i="17"/>
  <c r="AD10" i="15"/>
  <c r="BH26" i="18"/>
  <c r="AD26" i="17"/>
  <c r="AD25" i="17"/>
  <c r="BH25" i="18"/>
  <c r="D60" i="1"/>
  <c r="N60" i="1" s="1"/>
  <c r="AC21" i="20"/>
  <c r="AB21" i="20"/>
  <c r="AD11" i="20"/>
  <c r="AD14" i="20"/>
  <c r="BD12" i="12"/>
  <c r="BD13" i="12"/>
  <c r="BD9" i="12"/>
  <c r="BD10" i="12"/>
  <c r="BD8" i="12"/>
  <c r="BD14" i="12"/>
  <c r="BD11" i="12"/>
  <c r="BD15" i="12"/>
  <c r="BD16" i="12"/>
  <c r="BD17" i="12"/>
  <c r="BD18" i="12"/>
  <c r="BD19" i="12"/>
  <c r="BD20" i="12"/>
  <c r="BD21" i="12"/>
  <c r="BD22" i="12"/>
  <c r="BD23" i="12"/>
  <c r="BD24" i="12"/>
  <c r="BD25" i="12"/>
  <c r="BD27" i="12"/>
  <c r="BD26" i="12"/>
  <c r="BD28" i="12"/>
  <c r="BD29" i="12"/>
  <c r="BD30" i="12"/>
  <c r="BD31" i="12"/>
  <c r="BD32" i="12"/>
  <c r="BD33" i="12"/>
  <c r="BD34" i="12"/>
  <c r="BD35" i="12"/>
  <c r="BD36" i="12"/>
  <c r="BD38" i="12"/>
  <c r="BD37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57" i="9"/>
  <c r="V56" i="9"/>
  <c r="K56" i="9"/>
  <c r="U56" i="9"/>
  <c r="I56" i="9" s="1"/>
  <c r="L56" i="9"/>
  <c r="A56" i="9"/>
  <c r="C56" i="9"/>
  <c r="BF5" i="12"/>
  <c r="BG7" i="12"/>
  <c r="AX68" i="18"/>
  <c r="T22" i="13"/>
  <c r="U22" i="20" s="1"/>
  <c r="AX45" i="16"/>
  <c r="AX22" i="14"/>
  <c r="T68" i="17"/>
  <c r="T45" i="15"/>
  <c r="P45" i="15"/>
  <c r="AT22" i="14"/>
  <c r="AT45" i="16"/>
  <c r="AT68" i="18"/>
  <c r="P68" i="17"/>
  <c r="P22" i="13"/>
  <c r="Q22" i="20" s="1"/>
  <c r="AL45" i="16"/>
  <c r="AL68" i="18"/>
  <c r="AL22" i="14"/>
  <c r="BC68" i="18"/>
  <c r="Y22" i="13"/>
  <c r="Y68" i="17"/>
  <c r="Y45" i="15"/>
  <c r="BC22" i="14"/>
  <c r="BC45" i="16"/>
  <c r="AC45" i="15"/>
  <c r="AC22" i="13"/>
  <c r="BG22" i="14"/>
  <c r="BG45" i="16"/>
  <c r="BG68" i="18"/>
  <c r="AC68" i="17"/>
  <c r="U45" i="15"/>
  <c r="AY22" i="14"/>
  <c r="U68" i="17"/>
  <c r="AY68" i="18"/>
  <c r="AY45" i="16"/>
  <c r="U22" i="13"/>
  <c r="N45" i="15"/>
  <c r="AR45" i="16"/>
  <c r="N68" i="17"/>
  <c r="N22" i="13"/>
  <c r="O22" i="20" s="1"/>
  <c r="AR22" i="14"/>
  <c r="AR68" i="18"/>
  <c r="AS68" i="18"/>
  <c r="O22" i="13"/>
  <c r="P22" i="20" s="1"/>
  <c r="AS45" i="16"/>
  <c r="O68" i="17"/>
  <c r="O45" i="15"/>
  <c r="AS22" i="14"/>
  <c r="X45" i="15"/>
  <c r="BB22" i="14"/>
  <c r="X68" i="17"/>
  <c r="X22" i="13"/>
  <c r="BB45" i="16"/>
  <c r="BB68" i="18"/>
  <c r="BD22" i="14"/>
  <c r="BD45" i="16"/>
  <c r="Z22" i="13"/>
  <c r="AA22" i="20" s="1"/>
  <c r="Z45" i="15"/>
  <c r="BD68" i="18"/>
  <c r="Z68" i="17"/>
  <c r="AD18" i="13"/>
  <c r="AE18" i="20" s="1"/>
  <c r="AD64" i="17"/>
  <c r="BH64" i="18"/>
  <c r="BH18" i="14"/>
  <c r="AD41" i="15"/>
  <c r="BH41" i="16"/>
  <c r="BH37" i="16"/>
  <c r="AD14" i="13"/>
  <c r="AE14" i="20" s="1"/>
  <c r="AD37" i="15"/>
  <c r="BH60" i="18"/>
  <c r="AD60" i="17"/>
  <c r="BH14" i="14"/>
  <c r="BH34" i="16"/>
  <c r="AD34" i="15"/>
  <c r="BH57" i="18"/>
  <c r="AD11" i="13"/>
  <c r="AE11" i="20" s="1"/>
  <c r="BH11" i="14"/>
  <c r="AD57" i="17"/>
  <c r="BH53" i="18"/>
  <c r="BH7" i="14"/>
  <c r="AD30" i="15"/>
  <c r="AD7" i="13"/>
  <c r="AE7" i="20" s="1"/>
  <c r="BH30" i="16"/>
  <c r="AD53" i="17"/>
  <c r="AD48" i="17"/>
  <c r="AD25" i="15"/>
  <c r="BH25" i="16"/>
  <c r="BH48" i="18"/>
  <c r="AD21" i="15"/>
  <c r="AE21" i="20" s="1"/>
  <c r="AD44" i="17"/>
  <c r="BH44" i="18"/>
  <c r="BH21" i="16"/>
  <c r="BH17" i="16"/>
  <c r="AD40" i="17"/>
  <c r="AD17" i="15"/>
  <c r="BH40" i="18"/>
  <c r="BH13" i="16"/>
  <c r="AD13" i="15"/>
  <c r="AD36" i="17"/>
  <c r="BH36" i="18"/>
  <c r="AD32" i="17"/>
  <c r="AD9" i="15"/>
  <c r="BH32" i="18"/>
  <c r="BH9" i="16"/>
  <c r="BH24" i="18"/>
  <c r="AD24" i="17"/>
  <c r="BH27" i="18"/>
  <c r="AD27" i="17"/>
  <c r="L55" i="12"/>
  <c r="G55" i="12"/>
  <c r="H61" i="1"/>
  <c r="C61" i="1"/>
  <c r="M61" i="1" s="1"/>
  <c r="G61" i="1"/>
  <c r="K61" i="1"/>
  <c r="B61" i="1"/>
  <c r="I61" i="1"/>
  <c r="A62" i="1"/>
  <c r="F61" i="1"/>
  <c r="P61" i="1" s="1"/>
  <c r="AD21" i="20"/>
  <c r="J54" i="12"/>
  <c r="BE6" i="12"/>
  <c r="BE1" i="12"/>
  <c r="Q22" i="13"/>
  <c r="R22" i="20" s="1"/>
  <c r="AU45" i="16"/>
  <c r="Q68" i="17"/>
  <c r="AU68" i="18"/>
  <c r="AU22" i="14"/>
  <c r="Q45" i="15"/>
  <c r="AG22" i="14"/>
  <c r="AG68" i="18"/>
  <c r="AG45" i="16"/>
  <c r="BD53" i="12"/>
  <c r="X68" i="18"/>
  <c r="X45" i="16"/>
  <c r="X22" i="14"/>
  <c r="AB45" i="16"/>
  <c r="AB22" i="14"/>
  <c r="AB68" i="18"/>
  <c r="U45" i="16"/>
  <c r="U22" i="14"/>
  <c r="U68" i="18"/>
  <c r="AN22" i="14"/>
  <c r="J22" i="13"/>
  <c r="K22" i="20" s="1"/>
  <c r="J68" i="17"/>
  <c r="J45" i="15"/>
  <c r="AN68" i="18"/>
  <c r="AN45" i="16"/>
  <c r="AI45" i="16"/>
  <c r="AI22" i="14"/>
  <c r="AI68" i="18"/>
  <c r="AO22" i="14"/>
  <c r="K22" i="13"/>
  <c r="L22" i="20" s="1"/>
  <c r="K68" i="17"/>
  <c r="AO45" i="16"/>
  <c r="AO68" i="18"/>
  <c r="K45" i="15"/>
  <c r="Y45" i="16"/>
  <c r="Y22" i="14"/>
  <c r="Y68" i="18"/>
  <c r="M68" i="17"/>
  <c r="M45" i="15"/>
  <c r="M22" i="13"/>
  <c r="N22" i="20" s="1"/>
  <c r="AQ45" i="16"/>
  <c r="AQ68" i="18"/>
  <c r="AQ22" i="14"/>
  <c r="AD17" i="13"/>
  <c r="AE17" i="20" s="1"/>
  <c r="AD63" i="17"/>
  <c r="AD40" i="15"/>
  <c r="BH40" i="16"/>
  <c r="BH63" i="18"/>
  <c r="BH17" i="14"/>
  <c r="BH36" i="16"/>
  <c r="AD36" i="15"/>
  <c r="BH13" i="14"/>
  <c r="AD13" i="13"/>
  <c r="AE13" i="20" s="1"/>
  <c r="AD59" i="17"/>
  <c r="BH59" i="18"/>
  <c r="AD32" i="15"/>
  <c r="BH9" i="14"/>
  <c r="BH32" i="16"/>
  <c r="AD55" i="17"/>
  <c r="BH55" i="18"/>
  <c r="AD9" i="13"/>
  <c r="AE9" i="20" s="1"/>
  <c r="AD51" i="17"/>
  <c r="AD5" i="13"/>
  <c r="BH5" i="14"/>
  <c r="BH28" i="16"/>
  <c r="AD28" i="15"/>
  <c r="BH51" i="18"/>
  <c r="BH24" i="16"/>
  <c r="AD47" i="17"/>
  <c r="AD24" i="15"/>
  <c r="BH47" i="18"/>
  <c r="AD20" i="15"/>
  <c r="BH43" i="18"/>
  <c r="BH20" i="16"/>
  <c r="AD43" i="17"/>
  <c r="BH39" i="18"/>
  <c r="AD39" i="17"/>
  <c r="AD16" i="15"/>
  <c r="BH16" i="16"/>
  <c r="BH12" i="16"/>
  <c r="BH35" i="18"/>
  <c r="AD35" i="17"/>
  <c r="AD12" i="15"/>
  <c r="AD31" i="17"/>
  <c r="AD8" i="15"/>
  <c r="BH31" i="18"/>
  <c r="BH8" i="16"/>
  <c r="AD23" i="17"/>
  <c r="BH23" i="18"/>
  <c r="AD5" i="15"/>
  <c r="AD28" i="17"/>
  <c r="BH28" i="18"/>
  <c r="BH5" i="16"/>
  <c r="K56" i="12"/>
  <c r="M57" i="12"/>
  <c r="M60" i="1"/>
  <c r="AA21" i="20"/>
  <c r="AD5" i="20"/>
  <c r="Z21" i="20"/>
  <c r="AD7" i="20"/>
  <c r="AE68" i="17" l="1"/>
  <c r="BI45" i="16"/>
  <c r="BI68" i="18"/>
  <c r="BI22" i="14"/>
  <c r="AE45" i="15"/>
  <c r="AE22" i="13"/>
  <c r="AP54" i="12"/>
  <c r="T54" i="12"/>
  <c r="AF54" i="12"/>
  <c r="N54" i="12"/>
  <c r="O54" i="12"/>
  <c r="V54" i="12"/>
  <c r="AI54" i="12"/>
  <c r="AW54" i="12"/>
  <c r="BC54" i="12"/>
  <c r="AY54" i="12"/>
  <c r="AC54" i="12"/>
  <c r="AZ54" i="12"/>
  <c r="S54" i="12"/>
  <c r="AQ54" i="12"/>
  <c r="BA54" i="12"/>
  <c r="AM54" i="12"/>
  <c r="X54" i="12"/>
  <c r="AO54" i="12"/>
  <c r="Z54" i="12"/>
  <c r="AE54" i="12"/>
  <c r="AU54" i="12"/>
  <c r="Y54" i="12"/>
  <c r="AT54" i="12"/>
  <c r="Q54" i="12"/>
  <c r="AJ54" i="12"/>
  <c r="W54" i="12"/>
  <c r="AB54" i="12"/>
  <c r="BB54" i="12"/>
  <c r="AG54" i="12"/>
  <c r="AD54" i="12"/>
  <c r="AN54" i="12"/>
  <c r="AS54" i="12"/>
  <c r="AH54" i="12"/>
  <c r="AV54" i="12"/>
  <c r="BD54" i="12"/>
  <c r="AX54" i="12"/>
  <c r="AL54" i="12"/>
  <c r="AK54" i="12"/>
  <c r="AR54" i="12"/>
  <c r="R54" i="12"/>
  <c r="P54" i="12"/>
  <c r="U54" i="12"/>
  <c r="AA54" i="12"/>
  <c r="Y22" i="20"/>
  <c r="V22" i="20"/>
  <c r="Z22" i="20"/>
  <c r="H56" i="9"/>
  <c r="D56" i="9"/>
  <c r="F56" i="9"/>
  <c r="E56" i="9"/>
  <c r="G56" i="9"/>
  <c r="AE21" i="13"/>
  <c r="BI67" i="18"/>
  <c r="AE67" i="17"/>
  <c r="AE44" i="15"/>
  <c r="BI44" i="16"/>
  <c r="BI21" i="14"/>
  <c r="AE40" i="15"/>
  <c r="AE17" i="13"/>
  <c r="BI17" i="14"/>
  <c r="BI63" i="18"/>
  <c r="AE63" i="17"/>
  <c r="BI40" i="16"/>
  <c r="AE36" i="15"/>
  <c r="BI59" i="18"/>
  <c r="BI36" i="16"/>
  <c r="BI13" i="14"/>
  <c r="AE13" i="13"/>
  <c r="AE59" i="17"/>
  <c r="BI9" i="14"/>
  <c r="AE32" i="15"/>
  <c r="AE55" i="17"/>
  <c r="BI32" i="16"/>
  <c r="BI55" i="18"/>
  <c r="AE9" i="13"/>
  <c r="AE51" i="17"/>
  <c r="BI28" i="16"/>
  <c r="BI51" i="18"/>
  <c r="BI5" i="14"/>
  <c r="AE28" i="15"/>
  <c r="AE5" i="13"/>
  <c r="BI47" i="18"/>
  <c r="AE24" i="15"/>
  <c r="BI24" i="16"/>
  <c r="AE47" i="17"/>
  <c r="AE20" i="15"/>
  <c r="BI20" i="16"/>
  <c r="AE43" i="17"/>
  <c r="BI43" i="18"/>
  <c r="AE16" i="15"/>
  <c r="BI39" i="18"/>
  <c r="AE39" i="17"/>
  <c r="BI16" i="16"/>
  <c r="BI12" i="16"/>
  <c r="AE12" i="15"/>
  <c r="AE35" i="17"/>
  <c r="BI35" i="18"/>
  <c r="BI31" i="18"/>
  <c r="AE31" i="17"/>
  <c r="BI8" i="16"/>
  <c r="AE8" i="15"/>
  <c r="BI23" i="18"/>
  <c r="AE23" i="17"/>
  <c r="AE27" i="17"/>
  <c r="BI27" i="18"/>
  <c r="AE8" i="20"/>
  <c r="AE16" i="20"/>
  <c r="L56" i="12"/>
  <c r="G56" i="12"/>
  <c r="J56" i="12" s="1"/>
  <c r="L61" i="1"/>
  <c r="D61" i="1"/>
  <c r="N61" i="1" s="1"/>
  <c r="W56" i="9"/>
  <c r="M56" i="9"/>
  <c r="BI66" i="18"/>
  <c r="AE43" i="15"/>
  <c r="AE66" i="17"/>
  <c r="BI43" i="16"/>
  <c r="BI20" i="14"/>
  <c r="AE20" i="13"/>
  <c r="AF20" i="20" s="1"/>
  <c r="AE62" i="17"/>
  <c r="AE16" i="13"/>
  <c r="AF16" i="20" s="1"/>
  <c r="BI39" i="16"/>
  <c r="AE39" i="15"/>
  <c r="BI16" i="14"/>
  <c r="BI62" i="18"/>
  <c r="AE58" i="17"/>
  <c r="AE35" i="15"/>
  <c r="BI35" i="16"/>
  <c r="AE12" i="13"/>
  <c r="AF12" i="20" s="1"/>
  <c r="BI12" i="14"/>
  <c r="BI58" i="18"/>
  <c r="BI31" i="16"/>
  <c r="BI54" i="18"/>
  <c r="AE8" i="13"/>
  <c r="AF8" i="20" s="1"/>
  <c r="BI8" i="14"/>
  <c r="AE31" i="15"/>
  <c r="AE54" i="17"/>
  <c r="AE27" i="15"/>
  <c r="AE50" i="17"/>
  <c r="BI27" i="16"/>
  <c r="BI50" i="18"/>
  <c r="AE23" i="15"/>
  <c r="AE46" i="17"/>
  <c r="BI23" i="16"/>
  <c r="BI46" i="18"/>
  <c r="BI18" i="16"/>
  <c r="BI41" i="18"/>
  <c r="AE18" i="15"/>
  <c r="AE41" i="17"/>
  <c r="AE38" i="17"/>
  <c r="BI15" i="16"/>
  <c r="BI38" i="18"/>
  <c r="AE15" i="15"/>
  <c r="AE11" i="15"/>
  <c r="AE34" i="17"/>
  <c r="BI11" i="16"/>
  <c r="BI34" i="18"/>
  <c r="AE7" i="15"/>
  <c r="AE30" i="17"/>
  <c r="BI7" i="16"/>
  <c r="BI30" i="18"/>
  <c r="BI25" i="18"/>
  <c r="AE25" i="17"/>
  <c r="AE10" i="20"/>
  <c r="AB22" i="20"/>
  <c r="AD22" i="20"/>
  <c r="AE20" i="20"/>
  <c r="BE4" i="12"/>
  <c r="BE54" i="12" s="1"/>
  <c r="J55" i="12"/>
  <c r="BG5" i="12"/>
  <c r="BH7" i="12"/>
  <c r="AE42" i="15"/>
  <c r="AE19" i="13"/>
  <c r="AE65" i="17"/>
  <c r="BI65" i="18"/>
  <c r="BI19" i="14"/>
  <c r="BI42" i="16"/>
  <c r="AE61" i="17"/>
  <c r="AE15" i="13"/>
  <c r="AF15" i="20" s="1"/>
  <c r="BI38" i="16"/>
  <c r="BI61" i="18"/>
  <c r="AE38" i="15"/>
  <c r="BI15" i="14"/>
  <c r="AE34" i="15"/>
  <c r="BI11" i="14"/>
  <c r="AE57" i="17"/>
  <c r="AE11" i="13"/>
  <c r="AF11" i="20" s="1"/>
  <c r="BI34" i="16"/>
  <c r="BI57" i="18"/>
  <c r="AE6" i="13"/>
  <c r="BI52" i="18"/>
  <c r="AE52" i="17"/>
  <c r="BI29" i="16"/>
  <c r="AE29" i="15"/>
  <c r="BI6" i="14"/>
  <c r="BI49" i="18"/>
  <c r="AE49" i="17"/>
  <c r="AE26" i="15"/>
  <c r="BI26" i="16"/>
  <c r="AE45" i="17"/>
  <c r="AE22" i="15"/>
  <c r="BI22" i="16"/>
  <c r="BI45" i="18"/>
  <c r="AE19" i="15"/>
  <c r="BI19" i="16"/>
  <c r="BI42" i="18"/>
  <c r="AE42" i="17"/>
  <c r="BI37" i="18"/>
  <c r="AE14" i="15"/>
  <c r="AE37" i="17"/>
  <c r="BI14" i="16"/>
  <c r="BI33" i="18"/>
  <c r="AE33" i="17"/>
  <c r="AE10" i="15"/>
  <c r="BI10" i="16"/>
  <c r="BI26" i="18"/>
  <c r="AE26" i="17"/>
  <c r="AE24" i="17"/>
  <c r="BI24" i="18"/>
  <c r="E60" i="1"/>
  <c r="O60" i="1" s="1"/>
  <c r="AE22" i="20"/>
  <c r="K57" i="12"/>
  <c r="M58" i="12"/>
  <c r="AE5" i="20"/>
  <c r="BE2" i="12"/>
  <c r="BE3" i="12"/>
  <c r="I62" i="1"/>
  <c r="B62" i="1"/>
  <c r="C62" i="1"/>
  <c r="M62" i="1" s="1"/>
  <c r="G62" i="1"/>
  <c r="K62" i="1"/>
  <c r="K66" i="1" s="1"/>
  <c r="H62" i="1"/>
  <c r="D62" i="1" s="1"/>
  <c r="N62" i="1" s="1"/>
  <c r="F62" i="1"/>
  <c r="I55" i="12"/>
  <c r="H55" i="12"/>
  <c r="BF6" i="12"/>
  <c r="BF1" i="12"/>
  <c r="BF4" i="12" s="1"/>
  <c r="B58" i="9"/>
  <c r="A57" i="9"/>
  <c r="K57" i="9"/>
  <c r="C57" i="9" s="1"/>
  <c r="U57" i="9"/>
  <c r="I57" i="9" s="1"/>
  <c r="L57" i="9"/>
  <c r="V57" i="9"/>
  <c r="AE18" i="13"/>
  <c r="AF18" i="20" s="1"/>
  <c r="BI18" i="14"/>
  <c r="AE64" i="17"/>
  <c r="AE41" i="15"/>
  <c r="BI64" i="18"/>
  <c r="BI41" i="16"/>
  <c r="AE14" i="13"/>
  <c r="AF14" i="20" s="1"/>
  <c r="BI60" i="18"/>
  <c r="BI14" i="14"/>
  <c r="AE60" i="17"/>
  <c r="AE37" i="15"/>
  <c r="BI37" i="16"/>
  <c r="BI10" i="14"/>
  <c r="AE56" i="17"/>
  <c r="BI33" i="16"/>
  <c r="AE10" i="13"/>
  <c r="AF10" i="20" s="1"/>
  <c r="AE33" i="15"/>
  <c r="BI56" i="18"/>
  <c r="BI7" i="14"/>
  <c r="AE53" i="17"/>
  <c r="BI53" i="18"/>
  <c r="BI30" i="16"/>
  <c r="AE7" i="13"/>
  <c r="AF7" i="20" s="1"/>
  <c r="AE30" i="15"/>
  <c r="AE25" i="15"/>
  <c r="BI25" i="16"/>
  <c r="BI48" i="18"/>
  <c r="AE48" i="17"/>
  <c r="BI44" i="18"/>
  <c r="AE44" i="17"/>
  <c r="BI21" i="16"/>
  <c r="AE21" i="15"/>
  <c r="BI17" i="16"/>
  <c r="AE40" i="17"/>
  <c r="BI40" i="18"/>
  <c r="AE17" i="15"/>
  <c r="BI36" i="18"/>
  <c r="AE36" i="17"/>
  <c r="BI13" i="16"/>
  <c r="AE13" i="15"/>
  <c r="AE9" i="15"/>
  <c r="AF9" i="20" s="1"/>
  <c r="BI9" i="16"/>
  <c r="BI32" i="18"/>
  <c r="AE32" i="17"/>
  <c r="AE6" i="15"/>
  <c r="AE29" i="17"/>
  <c r="BI6" i="16"/>
  <c r="BI29" i="18"/>
  <c r="AE28" i="17"/>
  <c r="BI5" i="16"/>
  <c r="AE5" i="15"/>
  <c r="BI28" i="18"/>
  <c r="AC22" i="20"/>
  <c r="AE12" i="20"/>
  <c r="BJ23" i="14" l="1"/>
  <c r="AF23" i="13"/>
  <c r="AF46" i="15"/>
  <c r="BJ69" i="18"/>
  <c r="BJ46" i="16"/>
  <c r="AF69" i="17"/>
  <c r="G57" i="9"/>
  <c r="E57" i="9"/>
  <c r="H57" i="9"/>
  <c r="F57" i="9"/>
  <c r="D57" i="9"/>
  <c r="BF55" i="12"/>
  <c r="BF8" i="12"/>
  <c r="BF10" i="12"/>
  <c r="BF12" i="12"/>
  <c r="BF11" i="12"/>
  <c r="BF9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1" i="12"/>
  <c r="BF50" i="12"/>
  <c r="BF52" i="12"/>
  <c r="BF53" i="12"/>
  <c r="P62" i="1"/>
  <c r="F64" i="1"/>
  <c r="AF6" i="20"/>
  <c r="BG6" i="12"/>
  <c r="BG1" i="12"/>
  <c r="BG4" i="12" s="1"/>
  <c r="E61" i="1"/>
  <c r="O61" i="1" s="1"/>
  <c r="I56" i="12"/>
  <c r="H56" i="12"/>
  <c r="AF5" i="20"/>
  <c r="W46" i="16"/>
  <c r="W23" i="14"/>
  <c r="W69" i="18"/>
  <c r="AW23" i="14"/>
  <c r="S69" i="17"/>
  <c r="S23" i="13"/>
  <c r="S46" i="15"/>
  <c r="AW46" i="16"/>
  <c r="AW69" i="18"/>
  <c r="AG69" i="18"/>
  <c r="AG23" i="14"/>
  <c r="AG46" i="16"/>
  <c r="AD23" i="14"/>
  <c r="AD69" i="18"/>
  <c r="AD46" i="16"/>
  <c r="AT46" i="16"/>
  <c r="AT23" i="14"/>
  <c r="P69" i="17"/>
  <c r="P46" i="15"/>
  <c r="P23" i="13"/>
  <c r="Q23" i="20" s="1"/>
  <c r="AT69" i="18"/>
  <c r="BF54" i="12"/>
  <c r="X69" i="18"/>
  <c r="X23" i="14"/>
  <c r="X46" i="16"/>
  <c r="BD46" i="16"/>
  <c r="BD23" i="14"/>
  <c r="Z23" i="13"/>
  <c r="Z46" i="15"/>
  <c r="BD69" i="18"/>
  <c r="Z69" i="17"/>
  <c r="J69" i="17"/>
  <c r="J46" i="15"/>
  <c r="AN69" i="18"/>
  <c r="AN23" i="14"/>
  <c r="J23" i="13"/>
  <c r="K23" i="20" s="1"/>
  <c r="AN46" i="16"/>
  <c r="Q69" i="17"/>
  <c r="Q46" i="15"/>
  <c r="AU69" i="18"/>
  <c r="Q23" i="13"/>
  <c r="R23" i="20" s="1"/>
  <c r="AU23" i="14"/>
  <c r="AU46" i="16"/>
  <c r="AF22" i="20"/>
  <c r="BF2" i="12"/>
  <c r="BF3" i="12"/>
  <c r="E62" i="1"/>
  <c r="O62" i="1" s="1"/>
  <c r="L62" i="1"/>
  <c r="AF19" i="20"/>
  <c r="AF13" i="20"/>
  <c r="AF21" i="20"/>
  <c r="AF46" i="16"/>
  <c r="AF23" i="14"/>
  <c r="AF69" i="18"/>
  <c r="AP69" i="18"/>
  <c r="L69" i="17"/>
  <c r="AP46" i="16"/>
  <c r="AP23" i="14"/>
  <c r="L23" i="13"/>
  <c r="M23" i="20" s="1"/>
  <c r="L46" i="15"/>
  <c r="BI69" i="18"/>
  <c r="AE46" i="15"/>
  <c r="AE69" i="17"/>
  <c r="BI23" i="14"/>
  <c r="AE23" i="13"/>
  <c r="BI46" i="16"/>
  <c r="I69" i="17"/>
  <c r="AM46" i="16"/>
  <c r="I46" i="15"/>
  <c r="AM23" i="14"/>
  <c r="AM69" i="18"/>
  <c r="I23" i="13"/>
  <c r="J23" i="20" s="1"/>
  <c r="AI69" i="18"/>
  <c r="AI23" i="14"/>
  <c r="AI46" i="16"/>
  <c r="V23" i="14"/>
  <c r="V46" i="16"/>
  <c r="V69" i="18"/>
  <c r="V46" i="15"/>
  <c r="V23" i="13"/>
  <c r="W23" i="20" s="1"/>
  <c r="AZ23" i="14"/>
  <c r="V69" i="17"/>
  <c r="AZ69" i="18"/>
  <c r="AZ46" i="16"/>
  <c r="BF69" i="18"/>
  <c r="AB23" i="13"/>
  <c r="AB46" i="15"/>
  <c r="AB69" i="17"/>
  <c r="BF46" i="16"/>
  <c r="BF23" i="14"/>
  <c r="BE23" i="14"/>
  <c r="BE69" i="18"/>
  <c r="AA46" i="15"/>
  <c r="BE46" i="16"/>
  <c r="AA69" i="17"/>
  <c r="AA23" i="13"/>
  <c r="AA69" i="18"/>
  <c r="AA46" i="16"/>
  <c r="AA23" i="14"/>
  <c r="S46" i="16"/>
  <c r="S23" i="14"/>
  <c r="S69" i="18"/>
  <c r="W57" i="9"/>
  <c r="M57" i="9"/>
  <c r="L66" i="1"/>
  <c r="P66" i="1"/>
  <c r="M66" i="1"/>
  <c r="N66" i="1"/>
  <c r="O66" i="1"/>
  <c r="K58" i="12"/>
  <c r="M59" i="12"/>
  <c r="AC55" i="12"/>
  <c r="W55" i="12"/>
  <c r="V55" i="12"/>
  <c r="BC55" i="12"/>
  <c r="X55" i="12"/>
  <c r="Y55" i="12"/>
  <c r="AA55" i="12"/>
  <c r="AB55" i="12"/>
  <c r="AE55" i="12"/>
  <c r="U55" i="12"/>
  <c r="AH55" i="12"/>
  <c r="AF55" i="12"/>
  <c r="N55" i="12"/>
  <c r="BE55" i="12"/>
  <c r="AW55" i="12"/>
  <c r="O55" i="12"/>
  <c r="P55" i="12"/>
  <c r="BB55" i="12"/>
  <c r="AL55" i="12"/>
  <c r="T55" i="12"/>
  <c r="AQ55" i="12"/>
  <c r="Z55" i="12"/>
  <c r="BG55" i="12"/>
  <c r="AV55" i="12"/>
  <c r="AD55" i="12"/>
  <c r="AJ55" i="12"/>
  <c r="R55" i="12"/>
  <c r="S55" i="12"/>
  <c r="AR55" i="12"/>
  <c r="Q55" i="12"/>
  <c r="BD55" i="12"/>
  <c r="AS55" i="12"/>
  <c r="AI55" i="12"/>
  <c r="AT55" i="12"/>
  <c r="AU55" i="12"/>
  <c r="AP55" i="12"/>
  <c r="AZ55" i="12"/>
  <c r="AG55" i="12"/>
  <c r="AX55" i="12"/>
  <c r="AO55" i="12"/>
  <c r="BA55" i="12"/>
  <c r="AM55" i="12"/>
  <c r="AY55" i="12"/>
  <c r="AK55" i="12"/>
  <c r="AN55" i="12"/>
  <c r="AF17" i="20"/>
  <c r="Z69" i="18"/>
  <c r="Z46" i="16"/>
  <c r="Z23" i="14"/>
  <c r="AQ46" i="16"/>
  <c r="M46" i="15"/>
  <c r="M23" i="13"/>
  <c r="N23" i="20" s="1"/>
  <c r="M69" i="17"/>
  <c r="AQ23" i="14"/>
  <c r="AQ69" i="18"/>
  <c r="W23" i="13"/>
  <c r="X23" i="20" s="1"/>
  <c r="BA23" i="14"/>
  <c r="BA46" i="16"/>
  <c r="W46" i="15"/>
  <c r="W69" i="17"/>
  <c r="BA69" i="18"/>
  <c r="T23" i="13"/>
  <c r="AX69" i="18"/>
  <c r="AX46" i="16"/>
  <c r="T69" i="17"/>
  <c r="T46" i="15"/>
  <c r="AX23" i="14"/>
  <c r="AL23" i="14"/>
  <c r="AL69" i="18"/>
  <c r="AL46" i="16"/>
  <c r="AB46" i="16"/>
  <c r="AB23" i="14"/>
  <c r="AB69" i="18"/>
  <c r="U46" i="15"/>
  <c r="AY69" i="18"/>
  <c r="U23" i="13"/>
  <c r="U69" i="17"/>
  <c r="AY23" i="14"/>
  <c r="AY46" i="16"/>
  <c r="AJ69" i="18"/>
  <c r="AJ46" i="16"/>
  <c r="AJ23" i="14"/>
  <c r="AC69" i="18"/>
  <c r="AC23" i="14"/>
  <c r="AC46" i="16"/>
  <c r="R69" i="17"/>
  <c r="R23" i="13"/>
  <c r="S23" i="20" s="1"/>
  <c r="AV46" i="16"/>
  <c r="AV23" i="14"/>
  <c r="R46" i="15"/>
  <c r="AV69" i="18"/>
  <c r="AD46" i="15"/>
  <c r="AD23" i="13"/>
  <c r="AE23" i="20" s="1"/>
  <c r="AD69" i="17"/>
  <c r="BH23" i="14"/>
  <c r="BH46" i="16"/>
  <c r="BH69" i="18"/>
  <c r="T46" i="16"/>
  <c r="T23" i="14"/>
  <c r="T69" i="18"/>
  <c r="AK46" i="16"/>
  <c r="AK69" i="18"/>
  <c r="AK23" i="14"/>
  <c r="I58" i="9"/>
  <c r="K58" i="9"/>
  <c r="V58" i="9"/>
  <c r="C58" i="9"/>
  <c r="A58" i="9"/>
  <c r="L58" i="9"/>
  <c r="U58" i="9"/>
  <c r="B59" i="9"/>
  <c r="L57" i="12"/>
  <c r="G57" i="12"/>
  <c r="BH5" i="12"/>
  <c r="BI7" i="12"/>
  <c r="BE8" i="12"/>
  <c r="BE9" i="12"/>
  <c r="BE13" i="12"/>
  <c r="BE10" i="12"/>
  <c r="BE11" i="12"/>
  <c r="BE14" i="12"/>
  <c r="BE12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2" i="12"/>
  <c r="BE41" i="12"/>
  <c r="BE43" i="12"/>
  <c r="BE44" i="12"/>
  <c r="BE45" i="12"/>
  <c r="BE46" i="12"/>
  <c r="BE47" i="12"/>
  <c r="BE48" i="12"/>
  <c r="BE49" i="12"/>
  <c r="BE51" i="12"/>
  <c r="BE50" i="12"/>
  <c r="BE52" i="12"/>
  <c r="BE53" i="12"/>
  <c r="X56" i="12"/>
  <c r="R56" i="12"/>
  <c r="S56" i="12"/>
  <c r="BE56" i="12"/>
  <c r="W56" i="12"/>
  <c r="P56" i="12"/>
  <c r="AN56" i="12"/>
  <c r="AA56" i="12"/>
  <c r="AB56" i="12"/>
  <c r="Q56" i="12"/>
  <c r="V56" i="12"/>
  <c r="AR56" i="12"/>
  <c r="AX56" i="12"/>
  <c r="AM56" i="12"/>
  <c r="BD56" i="12"/>
  <c r="AF56" i="12"/>
  <c r="AJ56" i="12"/>
  <c r="T56" i="12"/>
  <c r="Y56" i="12"/>
  <c r="AD56" i="12"/>
  <c r="AS56" i="12"/>
  <c r="AZ56" i="12"/>
  <c r="AE56" i="12"/>
  <c r="N56" i="12"/>
  <c r="AT56" i="12"/>
  <c r="AC56" i="12"/>
  <c r="AL56" i="12"/>
  <c r="U56" i="12"/>
  <c r="Z56" i="12"/>
  <c r="AK56" i="12"/>
  <c r="BC56" i="12"/>
  <c r="O56" i="12"/>
  <c r="AU56" i="12"/>
  <c r="BA56" i="12"/>
  <c r="AI56" i="12"/>
  <c r="BF56" i="12"/>
  <c r="AH56" i="12"/>
  <c r="BG56" i="12"/>
  <c r="AO56" i="12"/>
  <c r="AG56" i="12"/>
  <c r="AP56" i="12"/>
  <c r="AV56" i="12"/>
  <c r="BB56" i="12"/>
  <c r="AW56" i="12"/>
  <c r="AQ56" i="12"/>
  <c r="AY56" i="12"/>
  <c r="U46" i="16"/>
  <c r="U23" i="14"/>
  <c r="U69" i="18"/>
  <c r="Y69" i="17"/>
  <c r="Y23" i="13"/>
  <c r="BC46" i="16"/>
  <c r="Y46" i="15"/>
  <c r="BC69" i="18"/>
  <c r="BC23" i="14"/>
  <c r="O69" i="17"/>
  <c r="AS69" i="18"/>
  <c r="AS46" i="16"/>
  <c r="AS23" i="14"/>
  <c r="O46" i="15"/>
  <c r="O23" i="13"/>
  <c r="P23" i="20" s="1"/>
  <c r="AC23" i="13"/>
  <c r="AD23" i="20" s="1"/>
  <c r="AC69" i="17"/>
  <c r="BG69" i="18"/>
  <c r="AC46" i="15"/>
  <c r="BG46" i="16"/>
  <c r="BG23" i="14"/>
  <c r="K46" i="15"/>
  <c r="K23" i="13"/>
  <c r="L23" i="20" s="1"/>
  <c r="K69" i="17"/>
  <c r="AO46" i="16"/>
  <c r="AO69" i="18"/>
  <c r="AO23" i="14"/>
  <c r="AE46" i="16"/>
  <c r="AE69" i="18"/>
  <c r="AE23" i="14"/>
  <c r="AR69" i="18"/>
  <c r="AR23" i="14"/>
  <c r="N46" i="15"/>
  <c r="N23" i="13"/>
  <c r="O23" i="20" s="1"/>
  <c r="AR46" i="16"/>
  <c r="N69" i="17"/>
  <c r="AH23" i="14"/>
  <c r="AH46" i="16"/>
  <c r="AH69" i="18"/>
  <c r="BB46" i="16"/>
  <c r="X46" i="15"/>
  <c r="BB23" i="14"/>
  <c r="X23" i="13"/>
  <c r="Y23" i="20" s="1"/>
  <c r="X69" i="17"/>
  <c r="BB69" i="18"/>
  <c r="Y46" i="16"/>
  <c r="Y69" i="18"/>
  <c r="Y23" i="14"/>
  <c r="AU71" i="18" l="1"/>
  <c r="AU25" i="14"/>
  <c r="Q48" i="15"/>
  <c r="Q25" i="13"/>
  <c r="R25" i="20" s="1"/>
  <c r="AU48" i="16"/>
  <c r="Q71" i="17"/>
  <c r="AH48" i="15"/>
  <c r="BL25" i="14"/>
  <c r="BL71" i="18"/>
  <c r="AH71" i="17"/>
  <c r="AH25" i="13"/>
  <c r="BL48" i="16"/>
  <c r="AD25" i="13"/>
  <c r="BH25" i="14"/>
  <c r="BH71" i="18"/>
  <c r="BH48" i="16"/>
  <c r="AD48" i="15"/>
  <c r="AD71" i="17"/>
  <c r="Z71" i="18"/>
  <c r="Z48" i="16"/>
  <c r="Z25" i="14"/>
  <c r="S71" i="18"/>
  <c r="S25" i="14"/>
  <c r="S48" i="16"/>
  <c r="AA48" i="15"/>
  <c r="AA71" i="17"/>
  <c r="BE48" i="16"/>
  <c r="BE25" i="14"/>
  <c r="AA25" i="13"/>
  <c r="BE71" i="18"/>
  <c r="Y25" i="14"/>
  <c r="Y48" i="16"/>
  <c r="Y71" i="18"/>
  <c r="AR48" i="16"/>
  <c r="N48" i="15"/>
  <c r="N25" i="13"/>
  <c r="O25" i="20" s="1"/>
  <c r="AR71" i="18"/>
  <c r="N71" i="17"/>
  <c r="AR25" i="14"/>
  <c r="AA48" i="16"/>
  <c r="AA25" i="14"/>
  <c r="AA71" i="18"/>
  <c r="O25" i="13"/>
  <c r="P25" i="20" s="1"/>
  <c r="AS48" i="16"/>
  <c r="O71" i="17"/>
  <c r="AS71" i="18"/>
  <c r="O48" i="15"/>
  <c r="AS25" i="14"/>
  <c r="AF44" i="15"/>
  <c r="AF67" i="17"/>
  <c r="BJ44" i="16"/>
  <c r="BJ21" i="14"/>
  <c r="BJ67" i="18"/>
  <c r="AF21" i="13"/>
  <c r="AF17" i="13"/>
  <c r="BJ17" i="14"/>
  <c r="BJ40" i="16"/>
  <c r="BJ63" i="18"/>
  <c r="AF63" i="17"/>
  <c r="AF40" i="15"/>
  <c r="AF59" i="17"/>
  <c r="AF13" i="13"/>
  <c r="BJ59" i="18"/>
  <c r="AF36" i="15"/>
  <c r="BJ36" i="16"/>
  <c r="BJ13" i="14"/>
  <c r="BJ9" i="14"/>
  <c r="AF9" i="13"/>
  <c r="AF55" i="17"/>
  <c r="BJ55" i="18"/>
  <c r="BJ32" i="16"/>
  <c r="AF32" i="15"/>
  <c r="AF5" i="13"/>
  <c r="BJ28" i="16"/>
  <c r="BJ51" i="18"/>
  <c r="AF51" i="17"/>
  <c r="AF28" i="15"/>
  <c r="BJ5" i="14"/>
  <c r="BJ47" i="18"/>
  <c r="AF47" i="17"/>
  <c r="BJ24" i="16"/>
  <c r="AF24" i="15"/>
  <c r="AF20" i="15"/>
  <c r="AF43" i="17"/>
  <c r="BJ20" i="16"/>
  <c r="BJ43" i="18"/>
  <c r="BJ16" i="16"/>
  <c r="AF16" i="15"/>
  <c r="BJ39" i="18"/>
  <c r="AF39" i="17"/>
  <c r="BJ12" i="16"/>
  <c r="AF12" i="15"/>
  <c r="BJ35" i="18"/>
  <c r="AF35" i="17"/>
  <c r="BJ31" i="18"/>
  <c r="AF8" i="15"/>
  <c r="AF31" i="17"/>
  <c r="BJ8" i="16"/>
  <c r="AF26" i="17"/>
  <c r="BJ26" i="18"/>
  <c r="BJ23" i="18"/>
  <c r="AF23" i="17"/>
  <c r="J57" i="12"/>
  <c r="Z70" i="17"/>
  <c r="BD24" i="14"/>
  <c r="Z47" i="15"/>
  <c r="Z24" i="13"/>
  <c r="BD47" i="16"/>
  <c r="BD70" i="18"/>
  <c r="AT70" i="18"/>
  <c r="P24" i="13"/>
  <c r="Q24" i="20" s="1"/>
  <c r="P47" i="15"/>
  <c r="AT47" i="16"/>
  <c r="P70" i="17"/>
  <c r="AT24" i="14"/>
  <c r="U70" i="17"/>
  <c r="AY70" i="18"/>
  <c r="U47" i="15"/>
  <c r="AY47" i="16"/>
  <c r="AY24" i="14"/>
  <c r="U24" i="13"/>
  <c r="BI70" i="18"/>
  <c r="AE47" i="15"/>
  <c r="BI24" i="14"/>
  <c r="AE70" i="17"/>
  <c r="AE24" i="13"/>
  <c r="BI47" i="16"/>
  <c r="AI70" i="18"/>
  <c r="AI24" i="14"/>
  <c r="AI47" i="16"/>
  <c r="AH70" i="17"/>
  <c r="BL47" i="16"/>
  <c r="BL70" i="18"/>
  <c r="AH24" i="13"/>
  <c r="BL24" i="14"/>
  <c r="AH47" i="15"/>
  <c r="Y47" i="16"/>
  <c r="Y70" i="18"/>
  <c r="Y24" i="14"/>
  <c r="T24" i="14"/>
  <c r="T70" i="18"/>
  <c r="T47" i="16"/>
  <c r="AK70" i="18"/>
  <c r="AK47" i="16"/>
  <c r="AK24" i="14"/>
  <c r="AF70" i="18"/>
  <c r="AF24" i="14"/>
  <c r="AF47" i="16"/>
  <c r="AA47" i="16"/>
  <c r="AA24" i="14"/>
  <c r="AA70" i="18"/>
  <c r="AF23" i="20"/>
  <c r="BK23" i="14"/>
  <c r="AG46" i="15"/>
  <c r="AG23" i="13"/>
  <c r="BK46" i="16"/>
  <c r="AG69" i="17"/>
  <c r="BK69" i="18"/>
  <c r="T23" i="20"/>
  <c r="AG67" i="17"/>
  <c r="BK67" i="18"/>
  <c r="BK21" i="14"/>
  <c r="AG44" i="15"/>
  <c r="BK44" i="16"/>
  <c r="AG21" i="13"/>
  <c r="BK63" i="18"/>
  <c r="BK17" i="14"/>
  <c r="AG40" i="15"/>
  <c r="BK40" i="16"/>
  <c r="AG63" i="17"/>
  <c r="AG17" i="13"/>
  <c r="BK59" i="18"/>
  <c r="AG36" i="15"/>
  <c r="AG59" i="17"/>
  <c r="AG13" i="13"/>
  <c r="BK36" i="16"/>
  <c r="BK13" i="14"/>
  <c r="AG32" i="15"/>
  <c r="BK55" i="18"/>
  <c r="BK32" i="16"/>
  <c r="AG55" i="17"/>
  <c r="BK9" i="14"/>
  <c r="AG9" i="13"/>
  <c r="BK28" i="16"/>
  <c r="AG28" i="15"/>
  <c r="AG51" i="17"/>
  <c r="BK51" i="18"/>
  <c r="BK5" i="14"/>
  <c r="AG5" i="13"/>
  <c r="BK24" i="16"/>
  <c r="AG47" i="17"/>
  <c r="BK47" i="18"/>
  <c r="AG24" i="15"/>
  <c r="BK20" i="16"/>
  <c r="BK43" i="18"/>
  <c r="AG20" i="15"/>
  <c r="AG43" i="17"/>
  <c r="AG16" i="15"/>
  <c r="AG39" i="17"/>
  <c r="BK16" i="16"/>
  <c r="BK39" i="18"/>
  <c r="BK12" i="16"/>
  <c r="BK35" i="18"/>
  <c r="AG12" i="15"/>
  <c r="AG35" i="17"/>
  <c r="BK8" i="16"/>
  <c r="AG31" i="17"/>
  <c r="AG8" i="15"/>
  <c r="BK31" i="18"/>
  <c r="AG24" i="17"/>
  <c r="BK24" i="18"/>
  <c r="BK23" i="18"/>
  <c r="AG23" i="17"/>
  <c r="X48" i="15"/>
  <c r="X25" i="13"/>
  <c r="BB25" i="14"/>
  <c r="X71" i="17"/>
  <c r="BB48" i="16"/>
  <c r="BB71" i="18"/>
  <c r="AL71" i="18"/>
  <c r="AL25" i="14"/>
  <c r="AL48" i="16"/>
  <c r="AM48" i="16"/>
  <c r="I48" i="15"/>
  <c r="I71" i="17"/>
  <c r="I25" i="13"/>
  <c r="J25" i="20" s="1"/>
  <c r="AM71" i="18"/>
  <c r="AM25" i="14"/>
  <c r="AZ71" i="18"/>
  <c r="V25" i="13"/>
  <c r="V71" i="17"/>
  <c r="AZ48" i="16"/>
  <c r="AZ25" i="14"/>
  <c r="V48" i="15"/>
  <c r="L71" i="17"/>
  <c r="AP71" i="18"/>
  <c r="L48" i="15"/>
  <c r="AP25" i="14"/>
  <c r="AP48" i="16"/>
  <c r="L25" i="13"/>
  <c r="M25" i="20" s="1"/>
  <c r="AQ71" i="18"/>
  <c r="M25" i="13"/>
  <c r="N25" i="20" s="1"/>
  <c r="M48" i="15"/>
  <c r="AQ48" i="16"/>
  <c r="AQ25" i="14"/>
  <c r="M71" i="17"/>
  <c r="AX48" i="16"/>
  <c r="T71" i="17"/>
  <c r="AX25" i="14"/>
  <c r="T25" i="13"/>
  <c r="T48" i="15"/>
  <c r="AX71" i="18"/>
  <c r="K71" i="17"/>
  <c r="AO25" i="14"/>
  <c r="AO71" i="18"/>
  <c r="K25" i="13"/>
  <c r="L25" i="20" s="1"/>
  <c r="K48" i="15"/>
  <c r="AO48" i="16"/>
  <c r="V71" i="18"/>
  <c r="V48" i="16"/>
  <c r="V25" i="14"/>
  <c r="AG71" i="18"/>
  <c r="AG48" i="16"/>
  <c r="AG25" i="14"/>
  <c r="U25" i="14"/>
  <c r="U48" i="16"/>
  <c r="U71" i="18"/>
  <c r="X25" i="14"/>
  <c r="X71" i="18"/>
  <c r="X48" i="16"/>
  <c r="AF19" i="13"/>
  <c r="BJ42" i="16"/>
  <c r="AF42" i="15"/>
  <c r="AF65" i="17"/>
  <c r="BJ65" i="18"/>
  <c r="BJ19" i="14"/>
  <c r="BJ62" i="18"/>
  <c r="BJ16" i="14"/>
  <c r="AF39" i="15"/>
  <c r="BJ39" i="16"/>
  <c r="AF16" i="13"/>
  <c r="AG16" i="20" s="1"/>
  <c r="AF62" i="17"/>
  <c r="AF12" i="13"/>
  <c r="AG12" i="20" s="1"/>
  <c r="AF58" i="17"/>
  <c r="BJ58" i="18"/>
  <c r="AF35" i="15"/>
  <c r="BJ12" i="14"/>
  <c r="BJ35" i="16"/>
  <c r="AF31" i="15"/>
  <c r="BJ8" i="14"/>
  <c r="BJ54" i="18"/>
  <c r="BJ31" i="16"/>
  <c r="AF54" i="17"/>
  <c r="AF8" i="13"/>
  <c r="AG8" i="20" s="1"/>
  <c r="AF50" i="17"/>
  <c r="BJ50" i="18"/>
  <c r="AF27" i="15"/>
  <c r="BJ27" i="16"/>
  <c r="AF46" i="17"/>
  <c r="AF23" i="15"/>
  <c r="BJ23" i="16"/>
  <c r="BJ46" i="18"/>
  <c r="BJ42" i="18"/>
  <c r="AF19" i="15"/>
  <c r="BJ19" i="16"/>
  <c r="AF42" i="17"/>
  <c r="BJ38" i="18"/>
  <c r="AF15" i="15"/>
  <c r="AF38" i="17"/>
  <c r="BJ15" i="16"/>
  <c r="AF34" i="17"/>
  <c r="BJ34" i="18"/>
  <c r="AF11" i="15"/>
  <c r="BJ11" i="16"/>
  <c r="AF7" i="15"/>
  <c r="BJ7" i="16"/>
  <c r="BJ30" i="18"/>
  <c r="AF30" i="17"/>
  <c r="AF25" i="17"/>
  <c r="BJ25" i="18"/>
  <c r="I57" i="12"/>
  <c r="H57" i="12"/>
  <c r="W58" i="9"/>
  <c r="M58" i="9"/>
  <c r="V23" i="20"/>
  <c r="Y47" i="15"/>
  <c r="Y24" i="13"/>
  <c r="Z24" i="20" s="1"/>
  <c r="BC24" i="14"/>
  <c r="Y70" i="17"/>
  <c r="BC47" i="16"/>
  <c r="BC70" i="18"/>
  <c r="AA70" i="17"/>
  <c r="BE24" i="14"/>
  <c r="BE70" i="18"/>
  <c r="AA47" i="15"/>
  <c r="AA24" i="13"/>
  <c r="AB24" i="20" s="1"/>
  <c r="BE47" i="16"/>
  <c r="V24" i="14"/>
  <c r="V47" i="16"/>
  <c r="V70" i="18"/>
  <c r="X47" i="16"/>
  <c r="X70" i="18"/>
  <c r="X24" i="14"/>
  <c r="BA47" i="16"/>
  <c r="BA70" i="18"/>
  <c r="W24" i="13"/>
  <c r="W47" i="15"/>
  <c r="BA24" i="14"/>
  <c r="W70" i="17"/>
  <c r="AE70" i="18"/>
  <c r="AE24" i="14"/>
  <c r="AE47" i="16"/>
  <c r="AQ47" i="16"/>
  <c r="AQ70" i="18"/>
  <c r="M24" i="13"/>
  <c r="N24" i="20" s="1"/>
  <c r="AQ24" i="14"/>
  <c r="M47" i="15"/>
  <c r="M70" i="17"/>
  <c r="X24" i="13"/>
  <c r="Y24" i="20" s="1"/>
  <c r="X47" i="15"/>
  <c r="BB70" i="18"/>
  <c r="BB24" i="14"/>
  <c r="BB47" i="16"/>
  <c r="X70" i="17"/>
  <c r="AM70" i="18"/>
  <c r="AM47" i="16"/>
  <c r="I24" i="13"/>
  <c r="J24" i="20" s="1"/>
  <c r="I47" i="15"/>
  <c r="AM24" i="14"/>
  <c r="I70" i="17"/>
  <c r="Z70" i="18"/>
  <c r="Z47" i="16"/>
  <c r="Z24" i="14"/>
  <c r="AB70" i="18"/>
  <c r="AB47" i="16"/>
  <c r="AB24" i="14"/>
  <c r="M60" i="12"/>
  <c r="K59" i="12"/>
  <c r="AB23" i="20"/>
  <c r="AG19" i="13"/>
  <c r="AG65" i="17"/>
  <c r="AG42" i="15"/>
  <c r="BK19" i="14"/>
  <c r="BK65" i="18"/>
  <c r="BK42" i="16"/>
  <c r="BK39" i="16"/>
  <c r="AG62" i="17"/>
  <c r="AG39" i="15"/>
  <c r="AG16" i="13"/>
  <c r="AH16" i="20" s="1"/>
  <c r="BK16" i="14"/>
  <c r="BK62" i="18"/>
  <c r="BK58" i="18"/>
  <c r="BK12" i="14"/>
  <c r="AG12" i="13"/>
  <c r="AH12" i="20" s="1"/>
  <c r="BK35" i="16"/>
  <c r="AG35" i="15"/>
  <c r="AG58" i="17"/>
  <c r="AG54" i="17"/>
  <c r="BK54" i="18"/>
  <c r="BK31" i="16"/>
  <c r="BK8" i="14"/>
  <c r="AG31" i="15"/>
  <c r="AG8" i="13"/>
  <c r="AH8" i="20" s="1"/>
  <c r="BK27" i="16"/>
  <c r="AG27" i="15"/>
  <c r="AG50" i="17"/>
  <c r="BK50" i="18"/>
  <c r="AG46" i="17"/>
  <c r="BK46" i="18"/>
  <c r="BK23" i="16"/>
  <c r="AG23" i="15"/>
  <c r="AG42" i="17"/>
  <c r="BK42" i="18"/>
  <c r="AG19" i="15"/>
  <c r="BK19" i="16"/>
  <c r="BK38" i="18"/>
  <c r="AG15" i="15"/>
  <c r="AG38" i="17"/>
  <c r="BK15" i="16"/>
  <c r="BK11" i="16"/>
  <c r="AG11" i="15"/>
  <c r="AG34" i="17"/>
  <c r="BK34" i="18"/>
  <c r="AG30" i="17"/>
  <c r="BK30" i="18"/>
  <c r="BK7" i="16"/>
  <c r="AG7" i="15"/>
  <c r="BK26" i="18"/>
  <c r="AG26" i="17"/>
  <c r="BK24" i="14"/>
  <c r="BK47" i="16"/>
  <c r="AG70" i="17"/>
  <c r="BK70" i="18"/>
  <c r="AG47" i="15"/>
  <c r="AG24" i="13"/>
  <c r="AG23" i="20"/>
  <c r="Z48" i="15"/>
  <c r="BD25" i="14"/>
  <c r="BD48" i="16"/>
  <c r="BD71" i="18"/>
  <c r="Z71" i="17"/>
  <c r="Z25" i="13"/>
  <c r="AA25" i="20" s="1"/>
  <c r="AT25" i="14"/>
  <c r="AT71" i="18"/>
  <c r="AT48" i="16"/>
  <c r="P25" i="13"/>
  <c r="Q25" i="20" s="1"/>
  <c r="P48" i="15"/>
  <c r="P71" i="17"/>
  <c r="AG25" i="13"/>
  <c r="AH25" i="20" s="1"/>
  <c r="AG48" i="15"/>
  <c r="AG71" i="17"/>
  <c r="BK25" i="14"/>
  <c r="BK48" i="16"/>
  <c r="BK71" i="18"/>
  <c r="BF25" i="14"/>
  <c r="AB25" i="13"/>
  <c r="BF48" i="16"/>
  <c r="BF71" i="18"/>
  <c r="AB71" i="17"/>
  <c r="AB48" i="15"/>
  <c r="T48" i="16"/>
  <c r="T71" i="18"/>
  <c r="T25" i="14"/>
  <c r="AH48" i="16"/>
  <c r="AH71" i="18"/>
  <c r="AH25" i="14"/>
  <c r="AI25" i="14"/>
  <c r="AI48" i="16"/>
  <c r="AI71" i="18"/>
  <c r="AK48" i="16"/>
  <c r="AK71" i="18"/>
  <c r="AK25" i="14"/>
  <c r="Y48" i="15"/>
  <c r="BC71" i="18"/>
  <c r="BC48" i="16"/>
  <c r="Y71" i="17"/>
  <c r="BC25" i="14"/>
  <c r="Y25" i="13"/>
  <c r="Z25" i="20" s="1"/>
  <c r="AB48" i="16"/>
  <c r="AB25" i="14"/>
  <c r="AB71" i="18"/>
  <c r="W71" i="18"/>
  <c r="W25" i="14"/>
  <c r="W48" i="16"/>
  <c r="AC25" i="14"/>
  <c r="AC48" i="16"/>
  <c r="AC71" i="18"/>
  <c r="AF43" i="15"/>
  <c r="BJ66" i="18"/>
  <c r="BJ20" i="14"/>
  <c r="BJ43" i="16"/>
  <c r="AF66" i="17"/>
  <c r="AF20" i="13"/>
  <c r="AG20" i="20" s="1"/>
  <c r="AF15" i="13"/>
  <c r="AG15" i="20" s="1"/>
  <c r="BJ38" i="16"/>
  <c r="BJ15" i="14"/>
  <c r="BJ61" i="18"/>
  <c r="AF61" i="17"/>
  <c r="AF38" i="15"/>
  <c r="AF33" i="15"/>
  <c r="AF56" i="17"/>
  <c r="BJ33" i="16"/>
  <c r="BJ56" i="18"/>
  <c r="BJ10" i="14"/>
  <c r="AF10" i="13"/>
  <c r="AG10" i="20" s="1"/>
  <c r="BJ7" i="14"/>
  <c r="AF53" i="17"/>
  <c r="AF30" i="15"/>
  <c r="BJ30" i="16"/>
  <c r="BJ53" i="18"/>
  <c r="AF7" i="13"/>
  <c r="AG7" i="20" s="1"/>
  <c r="AF26" i="15"/>
  <c r="BJ26" i="16"/>
  <c r="AF49" i="17"/>
  <c r="BJ49" i="18"/>
  <c r="AF22" i="15"/>
  <c r="BJ22" i="16"/>
  <c r="BJ45" i="18"/>
  <c r="AF45" i="17"/>
  <c r="AF41" i="17"/>
  <c r="BJ18" i="16"/>
  <c r="AF18" i="15"/>
  <c r="BJ41" i="18"/>
  <c r="BJ14" i="16"/>
  <c r="AF37" i="17"/>
  <c r="BJ37" i="18"/>
  <c r="AF14" i="15"/>
  <c r="AF10" i="15"/>
  <c r="BJ10" i="16"/>
  <c r="BJ33" i="18"/>
  <c r="AF33" i="17"/>
  <c r="AF27" i="17"/>
  <c r="BJ27" i="18"/>
  <c r="AF28" i="17"/>
  <c r="AF5" i="15"/>
  <c r="BJ28" i="18"/>
  <c r="BJ5" i="16"/>
  <c r="BI5" i="12"/>
  <c r="BJ7" i="12"/>
  <c r="A59" i="9"/>
  <c r="B60" i="9"/>
  <c r="U59" i="9"/>
  <c r="K59" i="9"/>
  <c r="I59" i="9"/>
  <c r="C59" i="9"/>
  <c r="V59" i="9"/>
  <c r="L59" i="9"/>
  <c r="D58" i="9"/>
  <c r="H58" i="9"/>
  <c r="G58" i="9"/>
  <c r="E58" i="9"/>
  <c r="F58" i="9"/>
  <c r="O70" i="17"/>
  <c r="AS24" i="14"/>
  <c r="O47" i="15"/>
  <c r="AS47" i="16"/>
  <c r="O24" i="13"/>
  <c r="P24" i="20" s="1"/>
  <c r="AS70" i="18"/>
  <c r="N70" i="17"/>
  <c r="N47" i="15"/>
  <c r="AR70" i="18"/>
  <c r="N24" i="13"/>
  <c r="O24" i="20" s="1"/>
  <c r="AR24" i="14"/>
  <c r="AR47" i="16"/>
  <c r="AL24" i="14"/>
  <c r="AL47" i="16"/>
  <c r="AL70" i="18"/>
  <c r="Q24" i="13"/>
  <c r="R24" i="20" s="1"/>
  <c r="AU47" i="16"/>
  <c r="AU24" i="14"/>
  <c r="AU70" i="18"/>
  <c r="Q70" i="17"/>
  <c r="Q47" i="15"/>
  <c r="J47" i="15"/>
  <c r="AN70" i="18"/>
  <c r="J24" i="13"/>
  <c r="K24" i="20" s="1"/>
  <c r="AN24" i="14"/>
  <c r="AN47" i="16"/>
  <c r="J70" i="17"/>
  <c r="AW24" i="14"/>
  <c r="AW47" i="16"/>
  <c r="S47" i="15"/>
  <c r="S70" i="17"/>
  <c r="S24" i="13"/>
  <c r="T24" i="20" s="1"/>
  <c r="AW70" i="18"/>
  <c r="W70" i="18"/>
  <c r="W24" i="14"/>
  <c r="W47" i="16"/>
  <c r="R24" i="13"/>
  <c r="S24" i="20" s="1"/>
  <c r="R70" i="17"/>
  <c r="AV70" i="18"/>
  <c r="AV24" i="14"/>
  <c r="R47" i="15"/>
  <c r="AV47" i="16"/>
  <c r="BG24" i="14"/>
  <c r="AC24" i="13"/>
  <c r="AD24" i="20" s="1"/>
  <c r="BG47" i="16"/>
  <c r="AC47" i="15"/>
  <c r="AC70" i="17"/>
  <c r="BG70" i="18"/>
  <c r="BJ24" i="14"/>
  <c r="BJ47" i="16"/>
  <c r="AF70" i="17"/>
  <c r="AF24" i="13"/>
  <c r="AF47" i="15"/>
  <c r="BJ70" i="18"/>
  <c r="AJ24" i="14"/>
  <c r="AJ70" i="18"/>
  <c r="AJ47" i="16"/>
  <c r="AC24" i="14"/>
  <c r="AC47" i="16"/>
  <c r="AC70" i="18"/>
  <c r="AH47" i="16"/>
  <c r="AH70" i="18"/>
  <c r="AH24" i="14"/>
  <c r="L58" i="12"/>
  <c r="G58" i="12"/>
  <c r="AA23" i="20"/>
  <c r="BG12" i="12"/>
  <c r="BG13" i="12"/>
  <c r="BG8" i="12"/>
  <c r="BG10" i="12"/>
  <c r="BG14" i="12"/>
  <c r="BG9" i="12"/>
  <c r="BG11" i="12"/>
  <c r="BG15" i="12"/>
  <c r="BG16" i="12"/>
  <c r="BG17" i="12"/>
  <c r="BG18" i="12"/>
  <c r="BG19" i="12"/>
  <c r="BG20" i="12"/>
  <c r="BG21" i="12"/>
  <c r="BG22" i="12"/>
  <c r="BG23" i="12"/>
  <c r="BG24" i="12"/>
  <c r="BG25" i="12"/>
  <c r="BG27" i="12"/>
  <c r="BG26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1" i="12"/>
  <c r="BG50" i="12"/>
  <c r="BG52" i="12"/>
  <c r="BG53" i="12"/>
  <c r="BG54" i="12"/>
  <c r="AG43" i="15"/>
  <c r="AG66" i="17"/>
  <c r="BK66" i="18"/>
  <c r="AG20" i="13"/>
  <c r="AH20" i="20" s="1"/>
  <c r="BK20" i="14"/>
  <c r="BK43" i="16"/>
  <c r="AG15" i="13"/>
  <c r="AG61" i="17"/>
  <c r="BK15" i="14"/>
  <c r="BK38" i="16"/>
  <c r="BK61" i="18"/>
  <c r="AG38" i="15"/>
  <c r="AG57" i="17"/>
  <c r="BK57" i="18"/>
  <c r="BK11" i="14"/>
  <c r="BK34" i="16"/>
  <c r="AG34" i="15"/>
  <c r="AG11" i="13"/>
  <c r="AG53" i="17"/>
  <c r="BK53" i="18"/>
  <c r="BK7" i="14"/>
  <c r="AG30" i="15"/>
  <c r="AG7" i="13"/>
  <c r="AH7" i="20" s="1"/>
  <c r="BK30" i="16"/>
  <c r="BK26" i="16"/>
  <c r="AG26" i="15"/>
  <c r="AG49" i="17"/>
  <c r="BK49" i="18"/>
  <c r="BK45" i="18"/>
  <c r="AG22" i="15"/>
  <c r="BK22" i="16"/>
  <c r="AG45" i="17"/>
  <c r="BK18" i="16"/>
  <c r="AG18" i="15"/>
  <c r="AG41" i="17"/>
  <c r="BK41" i="18"/>
  <c r="BK14" i="16"/>
  <c r="BK37" i="18"/>
  <c r="AG37" i="17"/>
  <c r="AG14" i="15"/>
  <c r="BK10" i="16"/>
  <c r="AG10" i="15"/>
  <c r="AG33" i="17"/>
  <c r="BK33" i="18"/>
  <c r="BK6" i="16"/>
  <c r="AG29" i="17"/>
  <c r="BK29" i="18"/>
  <c r="AG6" i="15"/>
  <c r="BK27" i="18"/>
  <c r="AG27" i="17"/>
  <c r="AC71" i="17"/>
  <c r="AC25" i="13"/>
  <c r="BG48" i="16"/>
  <c r="BG25" i="14"/>
  <c r="AC48" i="15"/>
  <c r="BG71" i="18"/>
  <c r="Z23" i="20"/>
  <c r="R25" i="13"/>
  <c r="S25" i="20" s="1"/>
  <c r="AV71" i="18"/>
  <c r="AV48" i="16"/>
  <c r="R48" i="15"/>
  <c r="R71" i="17"/>
  <c r="AV25" i="14"/>
  <c r="BA48" i="16"/>
  <c r="W25" i="13"/>
  <c r="X25" i="20" s="1"/>
  <c r="BA25" i="14"/>
  <c r="W71" i="17"/>
  <c r="W48" i="15"/>
  <c r="BA71" i="18"/>
  <c r="AN71" i="18"/>
  <c r="AN48" i="16"/>
  <c r="AN25" i="14"/>
  <c r="J25" i="13"/>
  <c r="K25" i="20" s="1"/>
  <c r="J71" i="17"/>
  <c r="J48" i="15"/>
  <c r="AE71" i="18"/>
  <c r="AE25" i="14"/>
  <c r="AE48" i="16"/>
  <c r="AY48" i="16"/>
  <c r="U25" i="13"/>
  <c r="V25" i="20" s="1"/>
  <c r="AY25" i="14"/>
  <c r="AY71" i="18"/>
  <c r="U48" i="15"/>
  <c r="U71" i="17"/>
  <c r="AJ71" i="18"/>
  <c r="AJ48" i="16"/>
  <c r="AJ25" i="14"/>
  <c r="AD71" i="18"/>
  <c r="AD48" i="16"/>
  <c r="AD25" i="14"/>
  <c r="AE25" i="13"/>
  <c r="AE48" i="15"/>
  <c r="BI48" i="16"/>
  <c r="BI25" i="14"/>
  <c r="BI71" i="18"/>
  <c r="AE71" i="17"/>
  <c r="AW48" i="16"/>
  <c r="S25" i="13"/>
  <c r="T25" i="20" s="1"/>
  <c r="S48" i="15"/>
  <c r="AW25" i="14"/>
  <c r="AW71" i="18"/>
  <c r="S71" i="17"/>
  <c r="AF25" i="14"/>
  <c r="AF48" i="16"/>
  <c r="AF71" i="18"/>
  <c r="BJ48" i="16"/>
  <c r="AF48" i="15"/>
  <c r="BJ71" i="18"/>
  <c r="BJ25" i="14"/>
  <c r="AF25" i="13"/>
  <c r="AG25" i="20" s="1"/>
  <c r="AF71" i="17"/>
  <c r="AF45" i="15"/>
  <c r="BJ45" i="16"/>
  <c r="BJ22" i="14"/>
  <c r="AF22" i="13"/>
  <c r="AF68" i="17"/>
  <c r="BJ68" i="18"/>
  <c r="BJ18" i="14"/>
  <c r="BJ41" i="16"/>
  <c r="AF64" i="17"/>
  <c r="BJ64" i="18"/>
  <c r="AF41" i="15"/>
  <c r="AF18" i="13"/>
  <c r="AG18" i="20" s="1"/>
  <c r="AF60" i="17"/>
  <c r="BJ14" i="14"/>
  <c r="BJ60" i="18"/>
  <c r="AF37" i="15"/>
  <c r="AF14" i="13"/>
  <c r="BJ37" i="16"/>
  <c r="AF11" i="13"/>
  <c r="AG11" i="20" s="1"/>
  <c r="AF57" i="17"/>
  <c r="BJ11" i="14"/>
  <c r="BJ57" i="18"/>
  <c r="BJ34" i="16"/>
  <c r="AF34" i="15"/>
  <c r="AF29" i="15"/>
  <c r="AF52" i="17"/>
  <c r="BJ29" i="16"/>
  <c r="BJ52" i="18"/>
  <c r="BJ6" i="14"/>
  <c r="AF6" i="13"/>
  <c r="AG6" i="20" s="1"/>
  <c r="BJ25" i="16"/>
  <c r="AF48" i="17"/>
  <c r="BJ48" i="18"/>
  <c r="AF25" i="15"/>
  <c r="BJ44" i="18"/>
  <c r="AF21" i="15"/>
  <c r="AF44" i="17"/>
  <c r="BJ21" i="16"/>
  <c r="AF17" i="15"/>
  <c r="BJ17" i="16"/>
  <c r="AF40" i="17"/>
  <c r="BJ40" i="18"/>
  <c r="BJ13" i="16"/>
  <c r="BJ36" i="18"/>
  <c r="AF13" i="15"/>
  <c r="AG13" i="20" s="1"/>
  <c r="AF36" i="17"/>
  <c r="AF9" i="15"/>
  <c r="BJ32" i="18"/>
  <c r="AF32" i="17"/>
  <c r="BJ9" i="16"/>
  <c r="BJ29" i="18"/>
  <c r="AF6" i="15"/>
  <c r="AF29" i="17"/>
  <c r="BJ6" i="16"/>
  <c r="AF24" i="17"/>
  <c r="BJ24" i="18"/>
  <c r="BH6" i="12"/>
  <c r="BH1" i="12"/>
  <c r="BH4" i="12" s="1"/>
  <c r="U23" i="20"/>
  <c r="L70" i="17"/>
  <c r="L24" i="13"/>
  <c r="M24" i="20" s="1"/>
  <c r="AP70" i="18"/>
  <c r="AP24" i="14"/>
  <c r="AP47" i="16"/>
  <c r="L47" i="15"/>
  <c r="BF24" i="14"/>
  <c r="AB70" i="17"/>
  <c r="AB47" i="15"/>
  <c r="BF47" i="16"/>
  <c r="BF70" i="18"/>
  <c r="AB24" i="13"/>
  <c r="AC24" i="20" s="1"/>
  <c r="AZ47" i="16"/>
  <c r="V47" i="15"/>
  <c r="AZ70" i="18"/>
  <c r="V24" i="13"/>
  <c r="W24" i="20" s="1"/>
  <c r="AZ24" i="14"/>
  <c r="V70" i="17"/>
  <c r="T47" i="15"/>
  <c r="T24" i="13"/>
  <c r="U24" i="20" s="1"/>
  <c r="AX47" i="16"/>
  <c r="AX70" i="18"/>
  <c r="T70" i="17"/>
  <c r="AX24" i="14"/>
  <c r="K24" i="13"/>
  <c r="L24" i="20" s="1"/>
  <c r="AO24" i="14"/>
  <c r="K70" i="17"/>
  <c r="K47" i="15"/>
  <c r="AO47" i="16"/>
  <c r="AO70" i="18"/>
  <c r="U24" i="14"/>
  <c r="U47" i="16"/>
  <c r="U70" i="18"/>
  <c r="S24" i="14"/>
  <c r="S47" i="16"/>
  <c r="S70" i="18"/>
  <c r="AG24" i="14"/>
  <c r="AG47" i="16"/>
  <c r="AG70" i="18"/>
  <c r="AD70" i="18"/>
  <c r="AD24" i="14"/>
  <c r="AD47" i="16"/>
  <c r="AD70" i="17"/>
  <c r="BH70" i="18"/>
  <c r="AD47" i="15"/>
  <c r="BH24" i="14"/>
  <c r="BH47" i="16"/>
  <c r="AD24" i="13"/>
  <c r="AC23" i="20"/>
  <c r="AH23" i="20"/>
  <c r="BG3" i="12"/>
  <c r="BG2" i="12"/>
  <c r="AG22" i="13"/>
  <c r="AH22" i="20" s="1"/>
  <c r="AG45" i="15"/>
  <c r="BK45" i="16"/>
  <c r="AG68" i="17"/>
  <c r="BK22" i="14"/>
  <c r="BK68" i="18"/>
  <c r="BK18" i="14"/>
  <c r="AG41" i="15"/>
  <c r="BK41" i="16"/>
  <c r="AG18" i="13"/>
  <c r="AH18" i="20" s="1"/>
  <c r="AG64" i="17"/>
  <c r="BK64" i="18"/>
  <c r="AG14" i="13"/>
  <c r="AH14" i="20" s="1"/>
  <c r="BK14" i="14"/>
  <c r="AG37" i="15"/>
  <c r="AG60" i="17"/>
  <c r="BK60" i="18"/>
  <c r="BK37" i="16"/>
  <c r="AG56" i="17"/>
  <c r="AG10" i="13"/>
  <c r="AH10" i="20" s="1"/>
  <c r="BK10" i="14"/>
  <c r="BK56" i="18"/>
  <c r="BK33" i="16"/>
  <c r="AG33" i="15"/>
  <c r="AG6" i="13"/>
  <c r="BK29" i="16"/>
  <c r="AG29" i="15"/>
  <c r="AG52" i="17"/>
  <c r="BK52" i="18"/>
  <c r="BK6" i="14"/>
  <c r="AG48" i="17"/>
  <c r="BK48" i="18"/>
  <c r="AG25" i="15"/>
  <c r="BK25" i="16"/>
  <c r="AG21" i="15"/>
  <c r="BK21" i="16"/>
  <c r="AG44" i="17"/>
  <c r="BK44" i="18"/>
  <c r="BK17" i="16"/>
  <c r="AG17" i="15"/>
  <c r="BK40" i="18"/>
  <c r="AG40" i="17"/>
  <c r="BK36" i="18"/>
  <c r="AG13" i="15"/>
  <c r="BK13" i="16"/>
  <c r="AG36" i="17"/>
  <c r="BK9" i="16"/>
  <c r="AG9" i="15"/>
  <c r="BK32" i="18"/>
  <c r="AG32" i="17"/>
  <c r="BK28" i="18"/>
  <c r="AG5" i="15"/>
  <c r="BK5" i="16"/>
  <c r="AG28" i="17"/>
  <c r="BK25" i="18"/>
  <c r="AG25" i="17"/>
  <c r="AH12" i="13" l="1"/>
  <c r="BL58" i="18"/>
  <c r="BL35" i="16"/>
  <c r="AH58" i="17"/>
  <c r="AH35" i="15"/>
  <c r="BL12" i="14"/>
  <c r="AH50" i="17"/>
  <c r="BL27" i="16"/>
  <c r="AH27" i="15"/>
  <c r="BL50" i="18"/>
  <c r="BL38" i="18"/>
  <c r="BL15" i="16"/>
  <c r="AH38" i="17"/>
  <c r="AH15" i="15"/>
  <c r="AH25" i="17"/>
  <c r="BL25" i="18"/>
  <c r="AG24" i="20"/>
  <c r="H59" i="9"/>
  <c r="G59" i="9"/>
  <c r="E59" i="9"/>
  <c r="D59" i="9"/>
  <c r="F59" i="9"/>
  <c r="AH6" i="20"/>
  <c r="BL69" i="18"/>
  <c r="AH46" i="15"/>
  <c r="AH23" i="13"/>
  <c r="AI23" i="20" s="1"/>
  <c r="BL46" i="16"/>
  <c r="BL23" i="14"/>
  <c r="AH69" i="17"/>
  <c r="BL15" i="14"/>
  <c r="AH38" i="15"/>
  <c r="AH61" i="17"/>
  <c r="BL38" i="16"/>
  <c r="BL61" i="18"/>
  <c r="AH15" i="13"/>
  <c r="BL26" i="16"/>
  <c r="BL49" i="18"/>
  <c r="AH26" i="15"/>
  <c r="AH49" i="17"/>
  <c r="BL14" i="16"/>
  <c r="AH14" i="15"/>
  <c r="AH37" i="17"/>
  <c r="BL37" i="18"/>
  <c r="AH23" i="17"/>
  <c r="BL23" i="18"/>
  <c r="AG22" i="20"/>
  <c r="AF25" i="20"/>
  <c r="AD25" i="20"/>
  <c r="AH11" i="20"/>
  <c r="AH21" i="13"/>
  <c r="AH44" i="15"/>
  <c r="BL44" i="16"/>
  <c r="BL21" i="14"/>
  <c r="AH67" i="17"/>
  <c r="BL67" i="18"/>
  <c r="AH63" i="17"/>
  <c r="BL17" i="14"/>
  <c r="AH40" i="15"/>
  <c r="BL40" i="16"/>
  <c r="BL63" i="18"/>
  <c r="AH17" i="13"/>
  <c r="BL59" i="18"/>
  <c r="BL13" i="14"/>
  <c r="AH36" i="15"/>
  <c r="AH13" i="13"/>
  <c r="AI13" i="20" s="1"/>
  <c r="AH59" i="17"/>
  <c r="BL36" i="16"/>
  <c r="AH55" i="17"/>
  <c r="AH9" i="13"/>
  <c r="AH32" i="15"/>
  <c r="BL9" i="14"/>
  <c r="BL32" i="16"/>
  <c r="BL55" i="18"/>
  <c r="BL5" i="14"/>
  <c r="AH28" i="15"/>
  <c r="AH5" i="13"/>
  <c r="BL28" i="16"/>
  <c r="BL51" i="18"/>
  <c r="AH51" i="17"/>
  <c r="AH47" i="17"/>
  <c r="BL24" i="16"/>
  <c r="BL47" i="18"/>
  <c r="AH24" i="15"/>
  <c r="BL20" i="16"/>
  <c r="AH43" i="17"/>
  <c r="BL43" i="18"/>
  <c r="AH20" i="15"/>
  <c r="AH39" i="17"/>
  <c r="BL16" i="16"/>
  <c r="BL39" i="18"/>
  <c r="AH16" i="15"/>
  <c r="AH35" i="17"/>
  <c r="BL35" i="18"/>
  <c r="AH12" i="15"/>
  <c r="BL12" i="16"/>
  <c r="AH8" i="15"/>
  <c r="BL8" i="16"/>
  <c r="BL31" i="18"/>
  <c r="AH31" i="17"/>
  <c r="AH6" i="15"/>
  <c r="BL29" i="18"/>
  <c r="BL6" i="16"/>
  <c r="AH29" i="17"/>
  <c r="AH27" i="17"/>
  <c r="BL27" i="18"/>
  <c r="J58" i="12"/>
  <c r="BI6" i="12"/>
  <c r="BI1" i="12"/>
  <c r="AH24" i="20"/>
  <c r="M61" i="12"/>
  <c r="K60" i="12"/>
  <c r="AG19" i="20"/>
  <c r="Y25" i="20"/>
  <c r="AH9" i="20"/>
  <c r="AH13" i="20"/>
  <c r="AH17" i="20"/>
  <c r="AG21" i="20"/>
  <c r="U25" i="20"/>
  <c r="W25" i="20"/>
  <c r="AA24" i="20"/>
  <c r="AG5" i="20"/>
  <c r="AB25" i="20"/>
  <c r="AE25" i="20"/>
  <c r="BL62" i="18"/>
  <c r="AH39" i="15"/>
  <c r="BL16" i="14"/>
  <c r="AH62" i="17"/>
  <c r="AH16" i="13"/>
  <c r="AI16" i="20" s="1"/>
  <c r="BL39" i="16"/>
  <c r="AH23" i="15"/>
  <c r="BL46" i="18"/>
  <c r="BL23" i="16"/>
  <c r="AH46" i="17"/>
  <c r="AH7" i="15"/>
  <c r="BL30" i="18"/>
  <c r="BL7" i="16"/>
  <c r="AH30" i="17"/>
  <c r="I58" i="12"/>
  <c r="H58" i="12"/>
  <c r="BH9" i="12"/>
  <c r="BH11" i="12"/>
  <c r="BH8" i="12"/>
  <c r="BH12" i="12"/>
  <c r="BH10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H40" i="12"/>
  <c r="BH42" i="12"/>
  <c r="BH41" i="12"/>
  <c r="BH43" i="12"/>
  <c r="BH44" i="12"/>
  <c r="BH45" i="12"/>
  <c r="BH46" i="12"/>
  <c r="BH47" i="12"/>
  <c r="BH48" i="12"/>
  <c r="BH49" i="12"/>
  <c r="BH51" i="12"/>
  <c r="BH50" i="12"/>
  <c r="BH52" i="12"/>
  <c r="BH53" i="12"/>
  <c r="BH54" i="12"/>
  <c r="BH55" i="12"/>
  <c r="BH56" i="12"/>
  <c r="AH57" i="17"/>
  <c r="BL34" i="16"/>
  <c r="AH11" i="13"/>
  <c r="AH34" i="15"/>
  <c r="BL57" i="18"/>
  <c r="BL11" i="14"/>
  <c r="AH45" i="17"/>
  <c r="BL45" i="18"/>
  <c r="BL22" i="16"/>
  <c r="AH22" i="15"/>
  <c r="BL26" i="18"/>
  <c r="AH26" i="17"/>
  <c r="W59" i="9"/>
  <c r="M59" i="9"/>
  <c r="AC25" i="20"/>
  <c r="AH5" i="20"/>
  <c r="AH21" i="20"/>
  <c r="AF24" i="20"/>
  <c r="AG9" i="20"/>
  <c r="AH65" i="17"/>
  <c r="BL19" i="14"/>
  <c r="AH19" i="13"/>
  <c r="BL42" i="16"/>
  <c r="AH42" i="15"/>
  <c r="BL65" i="18"/>
  <c r="BL31" i="16"/>
  <c r="BL54" i="18"/>
  <c r="AH8" i="13"/>
  <c r="AI8" i="20" s="1"/>
  <c r="AH54" i="17"/>
  <c r="AH31" i="15"/>
  <c r="BL8" i="14"/>
  <c r="AH18" i="15"/>
  <c r="BL41" i="18"/>
  <c r="BL18" i="16"/>
  <c r="AH41" i="17"/>
  <c r="AH34" i="17"/>
  <c r="BL11" i="16"/>
  <c r="AH11" i="15"/>
  <c r="BL34" i="18"/>
  <c r="B61" i="9"/>
  <c r="V60" i="9"/>
  <c r="K60" i="9"/>
  <c r="U60" i="9"/>
  <c r="C60" i="9"/>
  <c r="I60" i="9"/>
  <c r="A60" i="9"/>
  <c r="L60" i="9"/>
  <c r="AE24" i="20"/>
  <c r="BL66" i="18"/>
  <c r="BL43" i="16"/>
  <c r="AH66" i="17"/>
  <c r="AH20" i="13"/>
  <c r="AI20" i="20" s="1"/>
  <c r="BL20" i="14"/>
  <c r="AH43" i="15"/>
  <c r="AH53" i="17"/>
  <c r="BL30" i="16"/>
  <c r="AH30" i="15"/>
  <c r="AH7" i="13"/>
  <c r="AI7" i="20" s="1"/>
  <c r="BL53" i="18"/>
  <c r="BL7" i="14"/>
  <c r="AH19" i="15"/>
  <c r="BL19" i="16"/>
  <c r="AH42" i="17"/>
  <c r="BL42" i="18"/>
  <c r="BL33" i="18"/>
  <c r="BL10" i="16"/>
  <c r="AH33" i="17"/>
  <c r="AH10" i="15"/>
  <c r="BH2" i="12"/>
  <c r="BH3" i="12"/>
  <c r="AH15" i="20"/>
  <c r="BL22" i="14"/>
  <c r="AH68" i="17"/>
  <c r="AH22" i="13"/>
  <c r="AI22" i="20" s="1"/>
  <c r="AH45" i="15"/>
  <c r="BL45" i="16"/>
  <c r="BL68" i="18"/>
  <c r="AH18" i="13"/>
  <c r="AI18" i="20" s="1"/>
  <c r="BL64" i="18"/>
  <c r="BL41" i="16"/>
  <c r="BL18" i="14"/>
  <c r="AH41" i="15"/>
  <c r="AH64" i="17"/>
  <c r="AH60" i="17"/>
  <c r="BL14" i="14"/>
  <c r="BL37" i="16"/>
  <c r="AH14" i="13"/>
  <c r="AI14" i="20" s="1"/>
  <c r="BL60" i="18"/>
  <c r="AH37" i="15"/>
  <c r="BL10" i="14"/>
  <c r="AH10" i="13"/>
  <c r="AI10" i="20" s="1"/>
  <c r="BL56" i="18"/>
  <c r="BL33" i="16"/>
  <c r="AH56" i="17"/>
  <c r="AH33" i="15"/>
  <c r="AH29" i="15"/>
  <c r="BL6" i="14"/>
  <c r="AH6" i="13"/>
  <c r="AI6" i="20" s="1"/>
  <c r="AH52" i="17"/>
  <c r="BL29" i="16"/>
  <c r="BL52" i="18"/>
  <c r="AH48" i="17"/>
  <c r="BL48" i="18"/>
  <c r="AH25" i="15"/>
  <c r="BL25" i="16"/>
  <c r="AH21" i="15"/>
  <c r="AH44" i="17"/>
  <c r="BL21" i="16"/>
  <c r="BL44" i="18"/>
  <c r="AH17" i="15"/>
  <c r="BL40" i="18"/>
  <c r="AH40" i="17"/>
  <c r="BL17" i="16"/>
  <c r="BL36" i="18"/>
  <c r="BL13" i="16"/>
  <c r="AH13" i="15"/>
  <c r="AH36" i="17"/>
  <c r="AH9" i="15"/>
  <c r="BL32" i="18"/>
  <c r="AH32" i="17"/>
  <c r="BL9" i="16"/>
  <c r="AH24" i="17"/>
  <c r="AI24" i="20" s="1"/>
  <c r="BL24" i="18"/>
  <c r="AH28" i="17"/>
  <c r="BL28" i="18"/>
  <c r="AH5" i="15"/>
  <c r="BL5" i="16"/>
  <c r="BJ5" i="12"/>
  <c r="BK7" i="12"/>
  <c r="AG14" i="20"/>
  <c r="AH19" i="20"/>
  <c r="L59" i="12"/>
  <c r="G59" i="12"/>
  <c r="J59" i="12" s="1"/>
  <c r="X24" i="20"/>
  <c r="V24" i="20"/>
  <c r="BG57" i="12"/>
  <c r="Y57" i="12"/>
  <c r="BD57" i="12"/>
  <c r="AP57" i="12"/>
  <c r="V57" i="12"/>
  <c r="O57" i="12"/>
  <c r="AB57" i="12"/>
  <c r="BA57" i="12"/>
  <c r="AJ57" i="12"/>
  <c r="Z57" i="12"/>
  <c r="BH57" i="12"/>
  <c r="R57" i="12"/>
  <c r="AQ57" i="12"/>
  <c r="BC57" i="12"/>
  <c r="T57" i="12"/>
  <c r="AU57" i="12"/>
  <c r="Q57" i="12"/>
  <c r="U57" i="12"/>
  <c r="AR57" i="12"/>
  <c r="AL57" i="12"/>
  <c r="AI57" i="12"/>
  <c r="AS57" i="12"/>
  <c r="AH57" i="12"/>
  <c r="AY57" i="12"/>
  <c r="AZ57" i="12"/>
  <c r="AV57" i="12"/>
  <c r="AE57" i="12"/>
  <c r="X57" i="12"/>
  <c r="P57" i="12"/>
  <c r="S57" i="12"/>
  <c r="AD57" i="12"/>
  <c r="N57" i="12"/>
  <c r="BE57" i="12"/>
  <c r="AW57" i="12"/>
  <c r="AK57" i="12"/>
  <c r="W57" i="12"/>
  <c r="AO57" i="12"/>
  <c r="BF57" i="12"/>
  <c r="AM57" i="12"/>
  <c r="AX57" i="12"/>
  <c r="AF57" i="12"/>
  <c r="AT57" i="12"/>
  <c r="AA57" i="12"/>
  <c r="AG57" i="12"/>
  <c r="AN57" i="12"/>
  <c r="BB57" i="12"/>
  <c r="AC57" i="12"/>
  <c r="AG17" i="20"/>
  <c r="AI25" i="20"/>
  <c r="AH26" i="14" l="1"/>
  <c r="AH72" i="18"/>
  <c r="AH49" i="16"/>
  <c r="AT72" i="18"/>
  <c r="P49" i="15"/>
  <c r="P72" i="17"/>
  <c r="P26" i="13"/>
  <c r="Q26" i="20" s="1"/>
  <c r="AT49" i="16"/>
  <c r="AT26" i="14"/>
  <c r="Z72" i="17"/>
  <c r="BD26" i="14"/>
  <c r="Z49" i="15"/>
  <c r="Z26" i="13"/>
  <c r="BD49" i="16"/>
  <c r="BD72" i="18"/>
  <c r="W49" i="16"/>
  <c r="W72" i="18"/>
  <c r="W26" i="14"/>
  <c r="AE72" i="17"/>
  <c r="BI26" i="14"/>
  <c r="BI72" i="18"/>
  <c r="BI49" i="16"/>
  <c r="AE26" i="13"/>
  <c r="AE49" i="15"/>
  <c r="L61" i="9"/>
  <c r="V61" i="9"/>
  <c r="B62" i="9"/>
  <c r="A61" i="9"/>
  <c r="K61" i="9"/>
  <c r="C61" i="9" s="1"/>
  <c r="U61" i="9"/>
  <c r="I61" i="9" s="1"/>
  <c r="BM14" i="14"/>
  <c r="AI37" i="15"/>
  <c r="BM60" i="18"/>
  <c r="AI14" i="13"/>
  <c r="AI60" i="17"/>
  <c r="BM37" i="16"/>
  <c r="BM52" i="18"/>
  <c r="AI6" i="13"/>
  <c r="BM29" i="16"/>
  <c r="BM6" i="14"/>
  <c r="AI52" i="17"/>
  <c r="AI29" i="15"/>
  <c r="AI21" i="15"/>
  <c r="BM44" i="18"/>
  <c r="BM21" i="16"/>
  <c r="AI44" i="17"/>
  <c r="AI9" i="15"/>
  <c r="AI32" i="17"/>
  <c r="BM9" i="16"/>
  <c r="BM32" i="18"/>
  <c r="BI2" i="12"/>
  <c r="BI3" i="12"/>
  <c r="AI9" i="20"/>
  <c r="AI17" i="20"/>
  <c r="AF26" i="14"/>
  <c r="AF72" i="18"/>
  <c r="AF49" i="16"/>
  <c r="AR72" i="18"/>
  <c r="AR49" i="16"/>
  <c r="N26" i="13"/>
  <c r="O26" i="20" s="1"/>
  <c r="AR26" i="14"/>
  <c r="N49" i="15"/>
  <c r="N72" i="17"/>
  <c r="BK72" i="18"/>
  <c r="AG49" i="15"/>
  <c r="AG72" i="17"/>
  <c r="BK26" i="14"/>
  <c r="BK49" i="16"/>
  <c r="AG26" i="13"/>
  <c r="AH26" i="20" s="1"/>
  <c r="AB26" i="14"/>
  <c r="AB72" i="18"/>
  <c r="AB49" i="16"/>
  <c r="BJ49" i="16"/>
  <c r="AF72" i="17"/>
  <c r="BJ26" i="14"/>
  <c r="AF49" i="15"/>
  <c r="BJ72" i="18"/>
  <c r="AF26" i="13"/>
  <c r="AG26" i="20" s="1"/>
  <c r="I49" i="15"/>
  <c r="AM26" i="14"/>
  <c r="AM72" i="18"/>
  <c r="I26" i="13"/>
  <c r="J26" i="20" s="1"/>
  <c r="I72" i="17"/>
  <c r="AM49" i="16"/>
  <c r="M49" i="15"/>
  <c r="AQ49" i="16"/>
  <c r="M72" i="17"/>
  <c r="M26" i="13"/>
  <c r="N26" i="20" s="1"/>
  <c r="AQ26" i="14"/>
  <c r="AQ72" i="18"/>
  <c r="BM26" i="14"/>
  <c r="AI26" i="13"/>
  <c r="AI72" i="17"/>
  <c r="AI49" i="15"/>
  <c r="BM49" i="16"/>
  <c r="BM72" i="18"/>
  <c r="AB49" i="15"/>
  <c r="BF72" i="18"/>
  <c r="AB72" i="17"/>
  <c r="BF26" i="14"/>
  <c r="BF49" i="16"/>
  <c r="AB26" i="13"/>
  <c r="AC26" i="20" s="1"/>
  <c r="AD72" i="18"/>
  <c r="AD26" i="14"/>
  <c r="AD49" i="16"/>
  <c r="I59" i="12"/>
  <c r="H59" i="12"/>
  <c r="BK5" i="12"/>
  <c r="BL7" i="12"/>
  <c r="BM25" i="14"/>
  <c r="AI71" i="17"/>
  <c r="BM48" i="16"/>
  <c r="BM71" i="18"/>
  <c r="AI25" i="13"/>
  <c r="AI48" i="15"/>
  <c r="AI21" i="13"/>
  <c r="AJ21" i="20" s="1"/>
  <c r="BM21" i="14"/>
  <c r="BM67" i="18"/>
  <c r="AI44" i="15"/>
  <c r="AI67" i="17"/>
  <c r="BM44" i="16"/>
  <c r="AI17" i="13"/>
  <c r="BM17" i="14"/>
  <c r="AI63" i="17"/>
  <c r="AI40" i="15"/>
  <c r="BM40" i="16"/>
  <c r="BM63" i="18"/>
  <c r="AI13" i="13"/>
  <c r="BM13" i="14"/>
  <c r="BM59" i="18"/>
  <c r="BM36" i="16"/>
  <c r="AI59" i="17"/>
  <c r="AI36" i="15"/>
  <c r="AI32" i="15"/>
  <c r="AI55" i="17"/>
  <c r="BM9" i="14"/>
  <c r="AI9" i="13"/>
  <c r="AJ9" i="20" s="1"/>
  <c r="BM55" i="18"/>
  <c r="BM32" i="16"/>
  <c r="BM51" i="18"/>
  <c r="BM5" i="14"/>
  <c r="BM28" i="16"/>
  <c r="AI51" i="17"/>
  <c r="AI5" i="13"/>
  <c r="AI28" i="15"/>
  <c r="AI47" i="17"/>
  <c r="BM47" i="18"/>
  <c r="BM24" i="16"/>
  <c r="AI24" i="15"/>
  <c r="AI43" i="17"/>
  <c r="AI20" i="15"/>
  <c r="BM43" i="18"/>
  <c r="BM20" i="16"/>
  <c r="BM16" i="16"/>
  <c r="BM39" i="18"/>
  <c r="AI39" i="17"/>
  <c r="AI16" i="15"/>
  <c r="AI35" i="17"/>
  <c r="AI12" i="15"/>
  <c r="BM12" i="16"/>
  <c r="BM35" i="18"/>
  <c r="AI8" i="15"/>
  <c r="BM8" i="16"/>
  <c r="BM31" i="18"/>
  <c r="AI31" i="17"/>
  <c r="BM25" i="18"/>
  <c r="AI25" i="17"/>
  <c r="AI24" i="17"/>
  <c r="BM24" i="18"/>
  <c r="AI5" i="20"/>
  <c r="AI12" i="20"/>
  <c r="BC49" i="16"/>
  <c r="Y49" i="15"/>
  <c r="BC26" i="14"/>
  <c r="Y26" i="13"/>
  <c r="Y72" i="17"/>
  <c r="BC72" i="18"/>
  <c r="X49" i="16"/>
  <c r="X26" i="14"/>
  <c r="X72" i="18"/>
  <c r="Y49" i="16"/>
  <c r="Y72" i="18"/>
  <c r="Y26" i="14"/>
  <c r="BC59" i="12"/>
  <c r="U59" i="12"/>
  <c r="AA59" i="12"/>
  <c r="AD59" i="12"/>
  <c r="AN59" i="12"/>
  <c r="S59" i="12"/>
  <c r="AZ59" i="12"/>
  <c r="AI59" i="12"/>
  <c r="AX59" i="12"/>
  <c r="AQ59" i="12"/>
  <c r="AO59" i="12"/>
  <c r="Y59" i="12"/>
  <c r="AG59" i="12"/>
  <c r="AT59" i="12"/>
  <c r="BG59" i="12"/>
  <c r="Q59" i="12"/>
  <c r="AP59" i="12"/>
  <c r="V59" i="12"/>
  <c r="AY59" i="12"/>
  <c r="AU59" i="12"/>
  <c r="AC59" i="12"/>
  <c r="BE59" i="12"/>
  <c r="AW59" i="12"/>
  <c r="Z59" i="12"/>
  <c r="AH59" i="12"/>
  <c r="X59" i="12"/>
  <c r="AF59" i="12"/>
  <c r="AJ59" i="12"/>
  <c r="AK59" i="12"/>
  <c r="R59" i="12"/>
  <c r="BA59" i="12"/>
  <c r="AL59" i="12"/>
  <c r="T59" i="12"/>
  <c r="O59" i="12"/>
  <c r="AB59" i="12"/>
  <c r="BF59" i="12"/>
  <c r="AR59" i="12"/>
  <c r="P59" i="12"/>
  <c r="W59" i="12"/>
  <c r="AE59" i="12"/>
  <c r="N59" i="12"/>
  <c r="BH59" i="12"/>
  <c r="BB59" i="12"/>
  <c r="AS59" i="12"/>
  <c r="AM59" i="12"/>
  <c r="AV59" i="12"/>
  <c r="BD59" i="12"/>
  <c r="D60" i="9"/>
  <c r="G60" i="9"/>
  <c r="E60" i="9"/>
  <c r="F60" i="9"/>
  <c r="H60" i="9"/>
  <c r="BM64" i="18"/>
  <c r="AI64" i="17"/>
  <c r="AI18" i="13"/>
  <c r="AJ18" i="20" s="1"/>
  <c r="BM41" i="16"/>
  <c r="BM18" i="14"/>
  <c r="AI41" i="15"/>
  <c r="AI48" i="17"/>
  <c r="AI25" i="15"/>
  <c r="BM48" i="18"/>
  <c r="BM25" i="16"/>
  <c r="AI40" i="17"/>
  <c r="BM40" i="18"/>
  <c r="AI17" i="15"/>
  <c r="BM17" i="16"/>
  <c r="AI36" i="17"/>
  <c r="BM36" i="18"/>
  <c r="AI13" i="15"/>
  <c r="BM13" i="16"/>
  <c r="AI26" i="17"/>
  <c r="BM26" i="18"/>
  <c r="K61" i="12"/>
  <c r="M62" i="12"/>
  <c r="AS26" i="14"/>
  <c r="O26" i="13"/>
  <c r="P26" i="20" s="1"/>
  <c r="O72" i="17"/>
  <c r="AS49" i="16"/>
  <c r="AS72" i="18"/>
  <c r="O49" i="15"/>
  <c r="U72" i="17"/>
  <c r="AY72" i="18"/>
  <c r="U49" i="15"/>
  <c r="AY49" i="16"/>
  <c r="AY26" i="14"/>
  <c r="U26" i="13"/>
  <c r="V26" i="20" s="1"/>
  <c r="AP49" i="16"/>
  <c r="L72" i="17"/>
  <c r="L26" i="13"/>
  <c r="M26" i="20" s="1"/>
  <c r="AP26" i="14"/>
  <c r="L49" i="15"/>
  <c r="AP72" i="18"/>
  <c r="S49" i="16"/>
  <c r="S72" i="18"/>
  <c r="S26" i="14"/>
  <c r="U26" i="14"/>
  <c r="U49" i="16"/>
  <c r="U72" i="18"/>
  <c r="W72" i="17"/>
  <c r="BA49" i="16"/>
  <c r="W49" i="15"/>
  <c r="W26" i="13"/>
  <c r="X26" i="20" s="1"/>
  <c r="BA72" i="18"/>
  <c r="BA26" i="14"/>
  <c r="T49" i="15"/>
  <c r="AX26" i="14"/>
  <c r="AX49" i="16"/>
  <c r="T26" i="13"/>
  <c r="T72" i="17"/>
  <c r="AX72" i="18"/>
  <c r="V49" i="16"/>
  <c r="V72" i="18"/>
  <c r="V26" i="14"/>
  <c r="AD49" i="15"/>
  <c r="AD72" i="17"/>
  <c r="BH26" i="14"/>
  <c r="AD26" i="13"/>
  <c r="AE26" i="20" s="1"/>
  <c r="BH72" i="18"/>
  <c r="BH49" i="16"/>
  <c r="AE26" i="14"/>
  <c r="AE72" i="18"/>
  <c r="AE49" i="16"/>
  <c r="AG72" i="18"/>
  <c r="AG26" i="14"/>
  <c r="AG49" i="16"/>
  <c r="BJ6" i="12"/>
  <c r="BJ1" i="12"/>
  <c r="W60" i="9"/>
  <c r="M60" i="9"/>
  <c r="AI19" i="20"/>
  <c r="AI11" i="20"/>
  <c r="AI47" i="15"/>
  <c r="AI70" i="17"/>
  <c r="BM24" i="14"/>
  <c r="BM47" i="16"/>
  <c r="AI24" i="13"/>
  <c r="BM70" i="18"/>
  <c r="BM42" i="16"/>
  <c r="AI65" i="17"/>
  <c r="AI19" i="13"/>
  <c r="BM65" i="18"/>
  <c r="AI42" i="15"/>
  <c r="BM19" i="14"/>
  <c r="BM62" i="18"/>
  <c r="AI62" i="17"/>
  <c r="BM39" i="16"/>
  <c r="AI39" i="15"/>
  <c r="AI16" i="13"/>
  <c r="BM16" i="14"/>
  <c r="AI12" i="13"/>
  <c r="AJ12" i="20" s="1"/>
  <c r="BM12" i="14"/>
  <c r="AI35" i="15"/>
  <c r="BM58" i="18"/>
  <c r="AI58" i="17"/>
  <c r="BM35" i="16"/>
  <c r="AI8" i="13"/>
  <c r="AJ8" i="20" s="1"/>
  <c r="BM8" i="14"/>
  <c r="BM31" i="16"/>
  <c r="AI31" i="15"/>
  <c r="AI54" i="17"/>
  <c r="BM54" i="18"/>
  <c r="AI50" i="17"/>
  <c r="AI27" i="15"/>
  <c r="BM50" i="18"/>
  <c r="BM27" i="16"/>
  <c r="AI46" i="17"/>
  <c r="AI23" i="15"/>
  <c r="BM46" i="18"/>
  <c r="BM23" i="16"/>
  <c r="BM42" i="18"/>
  <c r="BM19" i="16"/>
  <c r="AI19" i="15"/>
  <c r="AI42" i="17"/>
  <c r="AI15" i="15"/>
  <c r="BM15" i="16"/>
  <c r="BM38" i="18"/>
  <c r="AI38" i="17"/>
  <c r="AI34" i="17"/>
  <c r="AI11" i="15"/>
  <c r="BM34" i="18"/>
  <c r="BM11" i="16"/>
  <c r="AI7" i="15"/>
  <c r="BM30" i="18"/>
  <c r="BM7" i="16"/>
  <c r="AI30" i="17"/>
  <c r="BM27" i="18"/>
  <c r="AI27" i="17"/>
  <c r="AC72" i="17"/>
  <c r="BG26" i="14"/>
  <c r="AC26" i="13"/>
  <c r="AD26" i="20" s="1"/>
  <c r="BG49" i="16"/>
  <c r="BG72" i="18"/>
  <c r="AC49" i="15"/>
  <c r="AJ49" i="16"/>
  <c r="AJ26" i="14"/>
  <c r="AJ72" i="18"/>
  <c r="Z72" i="18"/>
  <c r="Z49" i="16"/>
  <c r="Z26" i="14"/>
  <c r="K26" i="13"/>
  <c r="L26" i="20" s="1"/>
  <c r="K72" i="17"/>
  <c r="AO72" i="18"/>
  <c r="AO26" i="14"/>
  <c r="K49" i="15"/>
  <c r="AO49" i="16"/>
  <c r="AA49" i="16"/>
  <c r="AA26" i="14"/>
  <c r="AA72" i="18"/>
  <c r="BM22" i="14"/>
  <c r="AI45" i="15"/>
  <c r="BM68" i="18"/>
  <c r="BM45" i="16"/>
  <c r="AI68" i="17"/>
  <c r="AI22" i="13"/>
  <c r="AJ22" i="20" s="1"/>
  <c r="AI11" i="13"/>
  <c r="AJ11" i="20" s="1"/>
  <c r="AI57" i="17"/>
  <c r="BM34" i="16"/>
  <c r="BM57" i="18"/>
  <c r="BM11" i="14"/>
  <c r="AI34" i="15"/>
  <c r="AI5" i="15"/>
  <c r="BM28" i="18"/>
  <c r="AI28" i="17"/>
  <c r="BM5" i="16"/>
  <c r="AL49" i="16"/>
  <c r="AL72" i="18"/>
  <c r="AL26" i="14"/>
  <c r="AK26" i="14"/>
  <c r="AK49" i="16"/>
  <c r="AK72" i="18"/>
  <c r="X26" i="13"/>
  <c r="Y26" i="20" s="1"/>
  <c r="X72" i="17"/>
  <c r="BB72" i="18"/>
  <c r="BB26" i="14"/>
  <c r="BB49" i="16"/>
  <c r="X49" i="15"/>
  <c r="AI72" i="18"/>
  <c r="AI26" i="14"/>
  <c r="AI49" i="16"/>
  <c r="AC49" i="16"/>
  <c r="AC26" i="14"/>
  <c r="AC72" i="18"/>
  <c r="AA72" i="17"/>
  <c r="AA26" i="13"/>
  <c r="AB26" i="20" s="1"/>
  <c r="BE26" i="14"/>
  <c r="BE72" i="18"/>
  <c r="BE49" i="16"/>
  <c r="AA49" i="15"/>
  <c r="AN26" i="14"/>
  <c r="AN72" i="18"/>
  <c r="J26" i="13"/>
  <c r="K26" i="20" s="1"/>
  <c r="J72" i="17"/>
  <c r="AN49" i="16"/>
  <c r="J49" i="15"/>
  <c r="S26" i="13"/>
  <c r="T26" i="20" s="1"/>
  <c r="S49" i="15"/>
  <c r="AW26" i="14"/>
  <c r="AW72" i="18"/>
  <c r="AW49" i="16"/>
  <c r="S72" i="17"/>
  <c r="V49" i="15"/>
  <c r="AZ49" i="16"/>
  <c r="AZ72" i="18"/>
  <c r="V26" i="13"/>
  <c r="W26" i="20" s="1"/>
  <c r="V72" i="17"/>
  <c r="AZ26" i="14"/>
  <c r="R72" i="17"/>
  <c r="AV49" i="16"/>
  <c r="R26" i="13"/>
  <c r="S26" i="20" s="1"/>
  <c r="R49" i="15"/>
  <c r="AV26" i="14"/>
  <c r="AV72" i="18"/>
  <c r="T26" i="14"/>
  <c r="T49" i="16"/>
  <c r="T72" i="18"/>
  <c r="AU72" i="18"/>
  <c r="AU26" i="14"/>
  <c r="AU49" i="16"/>
  <c r="Q49" i="15"/>
  <c r="Q26" i="13"/>
  <c r="R26" i="20" s="1"/>
  <c r="Q72" i="17"/>
  <c r="AH72" i="17"/>
  <c r="AH49" i="15"/>
  <c r="BL26" i="14"/>
  <c r="BL72" i="18"/>
  <c r="AH26" i="13"/>
  <c r="AI26" i="20" s="1"/>
  <c r="BL49" i="16"/>
  <c r="BM69" i="18"/>
  <c r="BM46" i="16"/>
  <c r="AI69" i="17"/>
  <c r="AI46" i="15"/>
  <c r="BM23" i="14"/>
  <c r="AI23" i="13"/>
  <c r="AI66" i="17"/>
  <c r="AI43" i="15"/>
  <c r="BM66" i="18"/>
  <c r="BM20" i="14"/>
  <c r="AI20" i="13"/>
  <c r="AJ20" i="20" s="1"/>
  <c r="BM43" i="16"/>
  <c r="AI15" i="13"/>
  <c r="BM38" i="16"/>
  <c r="AI38" i="15"/>
  <c r="AI61" i="17"/>
  <c r="BM15" i="14"/>
  <c r="BM61" i="18"/>
  <c r="AI33" i="15"/>
  <c r="AI56" i="17"/>
  <c r="AI10" i="13"/>
  <c r="BM33" i="16"/>
  <c r="BM10" i="14"/>
  <c r="BM56" i="18"/>
  <c r="AI53" i="17"/>
  <c r="BM30" i="16"/>
  <c r="AI30" i="15"/>
  <c r="AI7" i="13"/>
  <c r="AJ7" i="20" s="1"/>
  <c r="BM7" i="14"/>
  <c r="BM53" i="18"/>
  <c r="BM49" i="18"/>
  <c r="BM26" i="16"/>
  <c r="AI49" i="17"/>
  <c r="AI26" i="15"/>
  <c r="AI22" i="15"/>
  <c r="BM45" i="18"/>
  <c r="BM22" i="16"/>
  <c r="AI45" i="17"/>
  <c r="AI18" i="15"/>
  <c r="BM41" i="18"/>
  <c r="BM18" i="16"/>
  <c r="AI41" i="17"/>
  <c r="AI37" i="17"/>
  <c r="AI14" i="15"/>
  <c r="BM37" i="18"/>
  <c r="BM14" i="16"/>
  <c r="BM33" i="18"/>
  <c r="BM10" i="16"/>
  <c r="AI33" i="17"/>
  <c r="AI10" i="15"/>
  <c r="AI6" i="15"/>
  <c r="BM29" i="18"/>
  <c r="BM6" i="16"/>
  <c r="AI29" i="17"/>
  <c r="AI23" i="17"/>
  <c r="BM23" i="18"/>
  <c r="L60" i="12"/>
  <c r="G60" i="12"/>
  <c r="J60" i="12" s="1"/>
  <c r="BI4" i="12"/>
  <c r="AM58" i="12"/>
  <c r="AY58" i="12"/>
  <c r="AC58" i="12"/>
  <c r="AD58" i="12"/>
  <c r="AT58" i="12"/>
  <c r="Z58" i="12"/>
  <c r="AK58" i="12"/>
  <c r="BE58" i="12"/>
  <c r="N58" i="12"/>
  <c r="BG58" i="12"/>
  <c r="AS58" i="12"/>
  <c r="Y58" i="12"/>
  <c r="BH58" i="12"/>
  <c r="AP58" i="12"/>
  <c r="W58" i="12"/>
  <c r="U58" i="12"/>
  <c r="AL58" i="12"/>
  <c r="BA58" i="12"/>
  <c r="AN58" i="12"/>
  <c r="S58" i="12"/>
  <c r="R58" i="12"/>
  <c r="AH58" i="12"/>
  <c r="AV58" i="12"/>
  <c r="BC58" i="12"/>
  <c r="T58" i="12"/>
  <c r="AX58" i="12"/>
  <c r="BF58" i="12"/>
  <c r="P58" i="12"/>
  <c r="AU58" i="12"/>
  <c r="BB58" i="12"/>
  <c r="AG58" i="12"/>
  <c r="AO58" i="12"/>
  <c r="AZ58" i="12"/>
  <c r="BI58" i="12"/>
  <c r="AF58" i="12"/>
  <c r="Q58" i="12"/>
  <c r="AQ58" i="12"/>
  <c r="V58" i="12"/>
  <c r="BD58" i="12"/>
  <c r="AA58" i="12"/>
  <c r="AE58" i="12"/>
  <c r="AI58" i="12"/>
  <c r="AR58" i="12"/>
  <c r="O58" i="12"/>
  <c r="AW58" i="12"/>
  <c r="AB58" i="12"/>
  <c r="AJ58" i="12"/>
  <c r="X58" i="12"/>
  <c r="AI21" i="20"/>
  <c r="AI15" i="20"/>
  <c r="D61" i="9" l="1"/>
  <c r="G61" i="9"/>
  <c r="F61" i="9"/>
  <c r="H61" i="9"/>
  <c r="E61" i="9"/>
  <c r="AO73" i="18"/>
  <c r="K27" i="13"/>
  <c r="L27" i="20" s="1"/>
  <c r="AO27" i="14"/>
  <c r="K73" i="17"/>
  <c r="AO50" i="16"/>
  <c r="K50" i="15"/>
  <c r="R73" i="17"/>
  <c r="AV27" i="14"/>
  <c r="R27" i="13"/>
  <c r="S27" i="20" s="1"/>
  <c r="AV73" i="18"/>
  <c r="AV50" i="16"/>
  <c r="R50" i="15"/>
  <c r="X50" i="16"/>
  <c r="X73" i="18"/>
  <c r="X27" i="14"/>
  <c r="S27" i="14"/>
  <c r="S50" i="16"/>
  <c r="S73" i="18"/>
  <c r="S74" i="18"/>
  <c r="S28" i="14"/>
  <c r="S51" i="16"/>
  <c r="K28" i="13"/>
  <c r="L28" i="20" s="1"/>
  <c r="AO28" i="14"/>
  <c r="K51" i="15"/>
  <c r="AO51" i="16"/>
  <c r="AO74" i="18"/>
  <c r="K74" i="17"/>
  <c r="AT28" i="14"/>
  <c r="P28" i="13"/>
  <c r="Q28" i="20" s="1"/>
  <c r="P74" i="17"/>
  <c r="P51" i="15"/>
  <c r="AT74" i="18"/>
  <c r="AT51" i="16"/>
  <c r="Z51" i="16"/>
  <c r="Z28" i="14"/>
  <c r="Z74" i="18"/>
  <c r="AJ50" i="16"/>
  <c r="AJ73" i="18"/>
  <c r="AJ27" i="14"/>
  <c r="AA27" i="13"/>
  <c r="BE27" i="14"/>
  <c r="AA50" i="15"/>
  <c r="AA73" i="17"/>
  <c r="BE73" i="18"/>
  <c r="BE50" i="16"/>
  <c r="AZ50" i="16"/>
  <c r="AZ73" i="18"/>
  <c r="V27" i="13"/>
  <c r="W27" i="20" s="1"/>
  <c r="AZ27" i="14"/>
  <c r="V73" i="17"/>
  <c r="V50" i="15"/>
  <c r="BK73" i="18"/>
  <c r="BK27" i="14"/>
  <c r="AG73" i="17"/>
  <c r="AG50" i="15"/>
  <c r="AG27" i="13"/>
  <c r="AH27" i="20" s="1"/>
  <c r="BK50" i="16"/>
  <c r="W27" i="13"/>
  <c r="BA50" i="16"/>
  <c r="W73" i="17"/>
  <c r="BA73" i="18"/>
  <c r="BA27" i="14"/>
  <c r="W50" i="15"/>
  <c r="O27" i="13"/>
  <c r="P27" i="20" s="1"/>
  <c r="AS50" i="16"/>
  <c r="AS73" i="18"/>
  <c r="AS27" i="14"/>
  <c r="O50" i="15"/>
  <c r="O73" i="17"/>
  <c r="AU73" i="18"/>
  <c r="Q50" i="15"/>
  <c r="Q27" i="13"/>
  <c r="R27" i="20" s="1"/>
  <c r="AU50" i="16"/>
  <c r="AU27" i="14"/>
  <c r="Q73" i="17"/>
  <c r="AX50" i="16"/>
  <c r="AX27" i="14"/>
  <c r="T27" i="13"/>
  <c r="AX73" i="18"/>
  <c r="T73" i="17"/>
  <c r="T50" i="15"/>
  <c r="AE27" i="14"/>
  <c r="AE50" i="16"/>
  <c r="AE73" i="18"/>
  <c r="BD50" i="16"/>
  <c r="Z50" i="15"/>
  <c r="Z27" i="13"/>
  <c r="BD73" i="18"/>
  <c r="Z73" i="17"/>
  <c r="BD27" i="14"/>
  <c r="BI13" i="12"/>
  <c r="BI14" i="12"/>
  <c r="BI11" i="12"/>
  <c r="BI8" i="12"/>
  <c r="BI10" i="12"/>
  <c r="BI9" i="12"/>
  <c r="BI12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8" i="12"/>
  <c r="BI37" i="12"/>
  <c r="BI39" i="12"/>
  <c r="BI40" i="12"/>
  <c r="BI41" i="12"/>
  <c r="BI42" i="12"/>
  <c r="BI43" i="12"/>
  <c r="BI44" i="12"/>
  <c r="BI45" i="12"/>
  <c r="BI46" i="12"/>
  <c r="BI47" i="12"/>
  <c r="BI48" i="12"/>
  <c r="BI49" i="12"/>
  <c r="BI51" i="12"/>
  <c r="BI50" i="12"/>
  <c r="BI52" i="12"/>
  <c r="BI53" i="12"/>
  <c r="BI54" i="12"/>
  <c r="BI56" i="12"/>
  <c r="BI55" i="12"/>
  <c r="BI57" i="12"/>
  <c r="K62" i="12"/>
  <c r="M63" i="12"/>
  <c r="BI59" i="12"/>
  <c r="N28" i="13"/>
  <c r="O28" i="20" s="1"/>
  <c r="N51" i="15"/>
  <c r="AR51" i="16"/>
  <c r="AR74" i="18"/>
  <c r="N74" i="17"/>
  <c r="AR28" i="14"/>
  <c r="AJ28" i="14"/>
  <c r="AJ51" i="16"/>
  <c r="AJ74" i="18"/>
  <c r="AW74" i="18"/>
  <c r="AW28" i="14"/>
  <c r="S74" i="17"/>
  <c r="AW51" i="16"/>
  <c r="S51" i="15"/>
  <c r="S28" i="13"/>
  <c r="T28" i="20" s="1"/>
  <c r="AK28" i="14"/>
  <c r="AK51" i="16"/>
  <c r="AK74" i="18"/>
  <c r="AF51" i="15"/>
  <c r="BJ51" i="16"/>
  <c r="AF74" i="17"/>
  <c r="BJ28" i="14"/>
  <c r="BJ74" i="18"/>
  <c r="AF28" i="13"/>
  <c r="BD51" i="16"/>
  <c r="Z51" i="15"/>
  <c r="Z74" i="17"/>
  <c r="BD74" i="18"/>
  <c r="Z28" i="13"/>
  <c r="AA28" i="20" s="1"/>
  <c r="BD28" i="14"/>
  <c r="U74" i="17"/>
  <c r="AY74" i="18"/>
  <c r="U51" i="15"/>
  <c r="U28" i="13"/>
  <c r="AY28" i="14"/>
  <c r="AY51" i="16"/>
  <c r="AA74" i="17"/>
  <c r="AA28" i="13"/>
  <c r="BE51" i="16"/>
  <c r="BE74" i="18"/>
  <c r="AA51" i="15"/>
  <c r="BE28" i="14"/>
  <c r="BH74" i="18"/>
  <c r="BH28" i="14"/>
  <c r="AD51" i="15"/>
  <c r="BH51" i="16"/>
  <c r="AD74" i="17"/>
  <c r="AD28" i="13"/>
  <c r="AJ5" i="20"/>
  <c r="AJ13" i="20"/>
  <c r="BK6" i="12"/>
  <c r="BK1" i="12"/>
  <c r="AJ26" i="20"/>
  <c r="M61" i="9"/>
  <c r="W61" i="9"/>
  <c r="AF26" i="20"/>
  <c r="AF27" i="14"/>
  <c r="AF73" i="18"/>
  <c r="AF50" i="16"/>
  <c r="AJ50" i="15"/>
  <c r="BN27" i="14"/>
  <c r="BN50" i="16"/>
  <c r="AJ73" i="17"/>
  <c r="AJ27" i="13"/>
  <c r="BN73" i="18"/>
  <c r="AD27" i="13"/>
  <c r="AD73" i="17"/>
  <c r="BH73" i="18"/>
  <c r="BH27" i="14"/>
  <c r="BH50" i="16"/>
  <c r="AD50" i="15"/>
  <c r="AD50" i="16"/>
  <c r="AD73" i="18"/>
  <c r="AD27" i="14"/>
  <c r="U51" i="16"/>
  <c r="U74" i="18"/>
  <c r="U28" i="14"/>
  <c r="BF74" i="18"/>
  <c r="AB28" i="13"/>
  <c r="BF28" i="14"/>
  <c r="BF51" i="16"/>
  <c r="AB51" i="15"/>
  <c r="AB74" i="17"/>
  <c r="BL28" i="14"/>
  <c r="AH51" i="15"/>
  <c r="AH74" i="17"/>
  <c r="AH28" i="13"/>
  <c r="BL74" i="18"/>
  <c r="BL51" i="16"/>
  <c r="AI28" i="14"/>
  <c r="AI51" i="16"/>
  <c r="AI74" i="18"/>
  <c r="BL5" i="12"/>
  <c r="BM7" i="12"/>
  <c r="AW27" i="14"/>
  <c r="S27" i="13"/>
  <c r="T27" i="20" s="1"/>
  <c r="S50" i="15"/>
  <c r="AW50" i="16"/>
  <c r="AW73" i="18"/>
  <c r="S73" i="17"/>
  <c r="BB27" i="14"/>
  <c r="BB73" i="18"/>
  <c r="X73" i="17"/>
  <c r="X50" i="15"/>
  <c r="X27" i="13"/>
  <c r="Y27" i="20" s="1"/>
  <c r="BB50" i="16"/>
  <c r="AN73" i="18"/>
  <c r="AN50" i="16"/>
  <c r="J27" i="13"/>
  <c r="K27" i="20" s="1"/>
  <c r="J73" i="17"/>
  <c r="AN27" i="14"/>
  <c r="J50" i="15"/>
  <c r="V50" i="16"/>
  <c r="V27" i="14"/>
  <c r="V73" i="18"/>
  <c r="P73" i="17"/>
  <c r="P27" i="13"/>
  <c r="Q27" i="20" s="1"/>
  <c r="AT27" i="14"/>
  <c r="AT73" i="18"/>
  <c r="P50" i="15"/>
  <c r="AT50" i="16"/>
  <c r="BC50" i="16"/>
  <c r="BC27" i="14"/>
  <c r="Y27" i="13"/>
  <c r="BC73" i="18"/>
  <c r="Y73" i="17"/>
  <c r="Y50" i="15"/>
  <c r="I73" i="17"/>
  <c r="AM73" i="18"/>
  <c r="AM27" i="14"/>
  <c r="I50" i="15"/>
  <c r="I27" i="13"/>
  <c r="J27" i="20" s="1"/>
  <c r="AM50" i="16"/>
  <c r="AQ50" i="16"/>
  <c r="AQ73" i="18"/>
  <c r="AQ27" i="14"/>
  <c r="M27" i="13"/>
  <c r="N27" i="20" s="1"/>
  <c r="M50" i="15"/>
  <c r="M73" i="17"/>
  <c r="BJ27" i="14"/>
  <c r="AF73" i="17"/>
  <c r="AF50" i="15"/>
  <c r="AF27" i="13"/>
  <c r="BJ50" i="16"/>
  <c r="BJ73" i="18"/>
  <c r="U50" i="15"/>
  <c r="U73" i="17"/>
  <c r="AY27" i="14"/>
  <c r="AY73" i="18"/>
  <c r="AY50" i="16"/>
  <c r="U27" i="13"/>
  <c r="AR73" i="18"/>
  <c r="N50" i="15"/>
  <c r="AR27" i="14"/>
  <c r="AR50" i="16"/>
  <c r="N73" i="17"/>
  <c r="N27" i="13"/>
  <c r="O27" i="20" s="1"/>
  <c r="O60" i="12"/>
  <c r="BA60" i="12"/>
  <c r="AB60" i="12"/>
  <c r="AH60" i="12"/>
  <c r="R60" i="12"/>
  <c r="X60" i="12"/>
  <c r="T60" i="12"/>
  <c r="AX60" i="12"/>
  <c r="AN60" i="12"/>
  <c r="BE60" i="12"/>
  <c r="AU60" i="12"/>
  <c r="AO60" i="12"/>
  <c r="V60" i="12"/>
  <c r="BF60" i="12"/>
  <c r="BG60" i="12"/>
  <c r="BD60" i="12"/>
  <c r="AQ60" i="12"/>
  <c r="AC60" i="12"/>
  <c r="AM60" i="12"/>
  <c r="AA60" i="12"/>
  <c r="AP60" i="12"/>
  <c r="BH60" i="12"/>
  <c r="AG60" i="12"/>
  <c r="AD60" i="12"/>
  <c r="Q60" i="12"/>
  <c r="BJ60" i="12"/>
  <c r="BB60" i="12"/>
  <c r="AK60" i="12"/>
  <c r="AR60" i="12"/>
  <c r="U60" i="12"/>
  <c r="AV60" i="12"/>
  <c r="AL60" i="12"/>
  <c r="W60" i="12"/>
  <c r="AY60" i="12"/>
  <c r="P60" i="12"/>
  <c r="BI60" i="12"/>
  <c r="Z60" i="12"/>
  <c r="AE60" i="12"/>
  <c r="AS60" i="12"/>
  <c r="S60" i="12"/>
  <c r="AZ60" i="12"/>
  <c r="Y60" i="12"/>
  <c r="AJ60" i="12"/>
  <c r="AT60" i="12"/>
  <c r="BC60" i="12"/>
  <c r="AF60" i="12"/>
  <c r="AW60" i="12"/>
  <c r="AI60" i="12"/>
  <c r="N60" i="12"/>
  <c r="AJ23" i="20"/>
  <c r="AJ16" i="20"/>
  <c r="AJ19" i="20"/>
  <c r="AJ24" i="20"/>
  <c r="U26" i="20"/>
  <c r="L61" i="12"/>
  <c r="G61" i="12"/>
  <c r="J61" i="12" s="1"/>
  <c r="AE51" i="15"/>
  <c r="AE28" i="13"/>
  <c r="BI74" i="18"/>
  <c r="AE74" i="17"/>
  <c r="BI51" i="16"/>
  <c r="BI28" i="14"/>
  <c r="T51" i="15"/>
  <c r="T74" i="17"/>
  <c r="AX28" i="14"/>
  <c r="AX74" i="18"/>
  <c r="AX51" i="16"/>
  <c r="T28" i="13"/>
  <c r="U28" i="20" s="1"/>
  <c r="BK74" i="18"/>
  <c r="AG51" i="15"/>
  <c r="AG28" i="13"/>
  <c r="BK51" i="16"/>
  <c r="AG74" i="17"/>
  <c r="BK28" i="14"/>
  <c r="Y28" i="14"/>
  <c r="Y51" i="16"/>
  <c r="Y74" i="18"/>
  <c r="W74" i="18"/>
  <c r="W28" i="14"/>
  <c r="W51" i="16"/>
  <c r="AC74" i="18"/>
  <c r="AC28" i="14"/>
  <c r="AC51" i="16"/>
  <c r="AE51" i="16"/>
  <c r="AE74" i="18"/>
  <c r="AE28" i="14"/>
  <c r="AH74" i="18"/>
  <c r="AH51" i="16"/>
  <c r="AH28" i="14"/>
  <c r="AA28" i="14"/>
  <c r="AA51" i="16"/>
  <c r="AA74" i="18"/>
  <c r="AL28" i="14"/>
  <c r="AL51" i="16"/>
  <c r="AL74" i="18"/>
  <c r="AV74" i="18"/>
  <c r="AV51" i="16"/>
  <c r="AV28" i="14"/>
  <c r="R74" i="17"/>
  <c r="R28" i="13"/>
  <c r="S28" i="20" s="1"/>
  <c r="R51" i="15"/>
  <c r="AF51" i="16"/>
  <c r="AF74" i="18"/>
  <c r="AF28" i="14"/>
  <c r="Z26" i="20"/>
  <c r="AJ25" i="20"/>
  <c r="U62" i="9"/>
  <c r="K62" i="9"/>
  <c r="V62" i="9"/>
  <c r="C62" i="9"/>
  <c r="I62" i="9"/>
  <c r="L62" i="9"/>
  <c r="A62" i="9"/>
  <c r="B63" i="9"/>
  <c r="BI73" i="18"/>
  <c r="AE73" i="17"/>
  <c r="AE27" i="13"/>
  <c r="AF27" i="20" s="1"/>
  <c r="BI27" i="14"/>
  <c r="AE50" i="15"/>
  <c r="BI50" i="16"/>
  <c r="AC73" i="17"/>
  <c r="AC27" i="13"/>
  <c r="BG50" i="16"/>
  <c r="BG27" i="14"/>
  <c r="BG73" i="18"/>
  <c r="AC50" i="15"/>
  <c r="AB27" i="14"/>
  <c r="AB73" i="18"/>
  <c r="AB50" i="16"/>
  <c r="AH27" i="14"/>
  <c r="AH50" i="16"/>
  <c r="AH73" i="18"/>
  <c r="BJ3" i="12"/>
  <c r="BJ2" i="12"/>
  <c r="AI51" i="15"/>
  <c r="BM28" i="14"/>
  <c r="AI74" i="17"/>
  <c r="BM74" i="18"/>
  <c r="BM51" i="16"/>
  <c r="AI28" i="13"/>
  <c r="AJ28" i="20" s="1"/>
  <c r="T51" i="16"/>
  <c r="T74" i="18"/>
  <c r="T28" i="14"/>
  <c r="X51" i="15"/>
  <c r="X28" i="13"/>
  <c r="Y28" i="20" s="1"/>
  <c r="BB51" i="16"/>
  <c r="BB74" i="18"/>
  <c r="X74" i="17"/>
  <c r="BB28" i="14"/>
  <c r="AN51" i="16"/>
  <c r="J51" i="15"/>
  <c r="AN28" i="14"/>
  <c r="J74" i="17"/>
  <c r="J28" i="13"/>
  <c r="K28" i="20" s="1"/>
  <c r="AN74" i="18"/>
  <c r="AG73" i="18"/>
  <c r="AG27" i="14"/>
  <c r="AG50" i="16"/>
  <c r="AA27" i="14"/>
  <c r="AA50" i="16"/>
  <c r="AA73" i="18"/>
  <c r="AC73" i="18"/>
  <c r="AC27" i="14"/>
  <c r="AC50" i="16"/>
  <c r="T27" i="14"/>
  <c r="T73" i="18"/>
  <c r="T50" i="16"/>
  <c r="AK50" i="16"/>
  <c r="AK73" i="18"/>
  <c r="AK27" i="14"/>
  <c r="AL27" i="14"/>
  <c r="AL50" i="16"/>
  <c r="AL73" i="18"/>
  <c r="U50" i="16"/>
  <c r="U73" i="18"/>
  <c r="U27" i="14"/>
  <c r="Y50" i="16"/>
  <c r="Y73" i="18"/>
  <c r="Y27" i="14"/>
  <c r="W73" i="18"/>
  <c r="W27" i="14"/>
  <c r="W50" i="16"/>
  <c r="AB50" i="15"/>
  <c r="BF73" i="18"/>
  <c r="BF50" i="16"/>
  <c r="BF27" i="14"/>
  <c r="AB73" i="17"/>
  <c r="AB27" i="13"/>
  <c r="AC27" i="20" s="1"/>
  <c r="Z27" i="14"/>
  <c r="Z73" i="18"/>
  <c r="Z50" i="16"/>
  <c r="BM27" i="14"/>
  <c r="AI27" i="13"/>
  <c r="BM73" i="18"/>
  <c r="AI73" i="17"/>
  <c r="AI50" i="15"/>
  <c r="BM50" i="16"/>
  <c r="AH73" i="17"/>
  <c r="BL73" i="18"/>
  <c r="BL27" i="14"/>
  <c r="AH50" i="15"/>
  <c r="AH27" i="13"/>
  <c r="BL50" i="16"/>
  <c r="AP50" i="16"/>
  <c r="L50" i="15"/>
  <c r="AP27" i="14"/>
  <c r="L73" i="17"/>
  <c r="L27" i="13"/>
  <c r="M27" i="20" s="1"/>
  <c r="AP73" i="18"/>
  <c r="AI50" i="16"/>
  <c r="AI73" i="18"/>
  <c r="AI27" i="14"/>
  <c r="H60" i="12"/>
  <c r="I60" i="12"/>
  <c r="AJ10" i="20"/>
  <c r="AJ15" i="20"/>
  <c r="BJ4" i="12"/>
  <c r="BA74" i="18"/>
  <c r="W51" i="15"/>
  <c r="BA28" i="14"/>
  <c r="W28" i="13"/>
  <c r="X28" i="20" s="1"/>
  <c r="BA51" i="16"/>
  <c r="W74" i="17"/>
  <c r="AC74" i="17"/>
  <c r="BG74" i="18"/>
  <c r="BG28" i="14"/>
  <c r="AC28" i="13"/>
  <c r="AD28" i="20" s="1"/>
  <c r="AC51" i="15"/>
  <c r="BG51" i="16"/>
  <c r="AB51" i="16"/>
  <c r="AB74" i="18"/>
  <c r="AB28" i="14"/>
  <c r="AG28" i="14"/>
  <c r="AG51" i="16"/>
  <c r="AG74" i="18"/>
  <c r="AQ74" i="18"/>
  <c r="M74" i="17"/>
  <c r="M51" i="15"/>
  <c r="AQ51" i="16"/>
  <c r="M28" i="13"/>
  <c r="N28" i="20" s="1"/>
  <c r="AQ28" i="14"/>
  <c r="L74" i="17"/>
  <c r="L28" i="13"/>
  <c r="M28" i="20" s="1"/>
  <c r="AP51" i="16"/>
  <c r="AP28" i="14"/>
  <c r="L51" i="15"/>
  <c r="AP74" i="18"/>
  <c r="AM74" i="18"/>
  <c r="AM51" i="16"/>
  <c r="AM28" i="14"/>
  <c r="I51" i="15"/>
  <c r="I74" i="17"/>
  <c r="I28" i="13"/>
  <c r="J28" i="20" s="1"/>
  <c r="AZ74" i="18"/>
  <c r="V28" i="13"/>
  <c r="W28" i="20" s="1"/>
  <c r="V74" i="17"/>
  <c r="AZ51" i="16"/>
  <c r="V51" i="15"/>
  <c r="AZ28" i="14"/>
  <c r="Q28" i="13"/>
  <c r="R28" i="20" s="1"/>
  <c r="AU28" i="14"/>
  <c r="AU74" i="18"/>
  <c r="AU51" i="16"/>
  <c r="Q51" i="15"/>
  <c r="Q74" i="17"/>
  <c r="V28" i="14"/>
  <c r="V74" i="18"/>
  <c r="V51" i="16"/>
  <c r="AD28" i="14"/>
  <c r="AD51" i="16"/>
  <c r="AD74" i="18"/>
  <c r="Y51" i="15"/>
  <c r="BC51" i="16"/>
  <c r="BC28" i="14"/>
  <c r="Y28" i="13"/>
  <c r="Z28" i="20" s="1"/>
  <c r="Y74" i="17"/>
  <c r="BC74" i="18"/>
  <c r="X28" i="14"/>
  <c r="X74" i="18"/>
  <c r="X51" i="16"/>
  <c r="O51" i="15"/>
  <c r="AS28" i="14"/>
  <c r="O74" i="17"/>
  <c r="O28" i="13"/>
  <c r="P28" i="20" s="1"/>
  <c r="AS51" i="16"/>
  <c r="AS74" i="18"/>
  <c r="AJ17" i="20"/>
  <c r="AJ6" i="20"/>
  <c r="AJ14" i="20"/>
  <c r="AA26" i="20"/>
  <c r="W62" i="9" l="1"/>
  <c r="M62" i="9"/>
  <c r="P61" i="12"/>
  <c r="AF61" i="12"/>
  <c r="R61" i="12"/>
  <c r="AC61" i="12"/>
  <c r="V61" i="12"/>
  <c r="O61" i="12"/>
  <c r="Y61" i="12"/>
  <c r="BC61" i="12"/>
  <c r="N61" i="12"/>
  <c r="BI61" i="12"/>
  <c r="U61" i="12"/>
  <c r="AJ61" i="12"/>
  <c r="AB61" i="12"/>
  <c r="S61" i="12"/>
  <c r="AE61" i="12"/>
  <c r="T61" i="12"/>
  <c r="Z61" i="12"/>
  <c r="W61" i="12"/>
  <c r="BD61" i="12"/>
  <c r="AQ61" i="12"/>
  <c r="AP61" i="12"/>
  <c r="X61" i="12"/>
  <c r="AL61" i="12"/>
  <c r="BB61" i="12"/>
  <c r="Q61" i="12"/>
  <c r="BF61" i="12"/>
  <c r="AD61" i="12"/>
  <c r="AI61" i="12"/>
  <c r="AU61" i="12"/>
  <c r="AN61" i="12"/>
  <c r="AA61" i="12"/>
  <c r="AS61" i="12"/>
  <c r="BG61" i="12"/>
  <c r="AZ61" i="12"/>
  <c r="AG61" i="12"/>
  <c r="AO61" i="12"/>
  <c r="AW61" i="12"/>
  <c r="AV61" i="12"/>
  <c r="BJ61" i="12"/>
  <c r="BA61" i="12"/>
  <c r="BH61" i="12"/>
  <c r="AX61" i="12"/>
  <c r="AH61" i="12"/>
  <c r="AM61" i="12"/>
  <c r="AK61" i="12"/>
  <c r="AY61" i="12"/>
  <c r="AR61" i="12"/>
  <c r="BE61" i="12"/>
  <c r="AT61" i="12"/>
  <c r="AK29" i="14"/>
  <c r="AK75" i="18"/>
  <c r="AK52" i="16"/>
  <c r="AQ75" i="18"/>
  <c r="AQ29" i="14"/>
  <c r="M29" i="13"/>
  <c r="N29" i="20" s="1"/>
  <c r="M52" i="15"/>
  <c r="AQ52" i="16"/>
  <c r="M75" i="17"/>
  <c r="N75" i="17"/>
  <c r="AR75" i="18"/>
  <c r="N52" i="15"/>
  <c r="N29" i="13"/>
  <c r="O29" i="20" s="1"/>
  <c r="AR52" i="16"/>
  <c r="AR29" i="14"/>
  <c r="BC75" i="18"/>
  <c r="Y52" i="15"/>
  <c r="Y29" i="13"/>
  <c r="Y75" i="17"/>
  <c r="BC29" i="14"/>
  <c r="BC52" i="16"/>
  <c r="AB29" i="13"/>
  <c r="BF29" i="14"/>
  <c r="AB52" i="15"/>
  <c r="BF52" i="16"/>
  <c r="BF75" i="18"/>
  <c r="AB75" i="17"/>
  <c r="BM5" i="12"/>
  <c r="BN7" i="12"/>
  <c r="AJ49" i="15"/>
  <c r="AJ26" i="13"/>
  <c r="BN49" i="16"/>
  <c r="BN72" i="18"/>
  <c r="BN26" i="14"/>
  <c r="AJ72" i="17"/>
  <c r="BN37" i="16"/>
  <c r="AJ37" i="15"/>
  <c r="AJ60" i="17"/>
  <c r="BN60" i="18"/>
  <c r="BN14" i="14"/>
  <c r="AJ14" i="13"/>
  <c r="AJ48" i="17"/>
  <c r="BN25" i="16"/>
  <c r="BN48" i="18"/>
  <c r="AJ25" i="15"/>
  <c r="BN40" i="18"/>
  <c r="AJ40" i="17"/>
  <c r="AJ17" i="15"/>
  <c r="BN17" i="16"/>
  <c r="BN13" i="16"/>
  <c r="BN36" i="18"/>
  <c r="AJ36" i="17"/>
  <c r="AJ13" i="15"/>
  <c r="BN6" i="16"/>
  <c r="BN29" i="18"/>
  <c r="AJ29" i="17"/>
  <c r="AJ6" i="15"/>
  <c r="BJ11" i="12"/>
  <c r="BJ14" i="12"/>
  <c r="BJ13" i="12"/>
  <c r="BJ8" i="12"/>
  <c r="BJ9" i="12"/>
  <c r="BJ12" i="12"/>
  <c r="BJ10" i="12"/>
  <c r="BJ15" i="12"/>
  <c r="BJ16" i="12"/>
  <c r="BJ17" i="12"/>
  <c r="BJ18" i="12"/>
  <c r="BJ19" i="12"/>
  <c r="BJ20" i="12"/>
  <c r="BJ21" i="12"/>
  <c r="BJ22" i="12"/>
  <c r="BJ23" i="12"/>
  <c r="BJ24" i="12"/>
  <c r="BJ25" i="12"/>
  <c r="BJ27" i="12"/>
  <c r="BJ26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2" i="12"/>
  <c r="BJ41" i="12"/>
  <c r="BJ43" i="12"/>
  <c r="BJ44" i="12"/>
  <c r="BJ45" i="12"/>
  <c r="BJ46" i="12"/>
  <c r="BJ47" i="12"/>
  <c r="BJ48" i="12"/>
  <c r="BJ49" i="12"/>
  <c r="BJ51" i="12"/>
  <c r="BJ50" i="12"/>
  <c r="BJ52" i="12"/>
  <c r="BJ53" i="12"/>
  <c r="BJ54" i="12"/>
  <c r="BJ55" i="12"/>
  <c r="BJ56" i="12"/>
  <c r="BJ57" i="12"/>
  <c r="BJ59" i="12"/>
  <c r="BJ58" i="12"/>
  <c r="AI27" i="20"/>
  <c r="AH28" i="20"/>
  <c r="I61" i="12"/>
  <c r="H61" i="12"/>
  <c r="AD75" i="18"/>
  <c r="AD29" i="14"/>
  <c r="AD52" i="16"/>
  <c r="X52" i="16"/>
  <c r="X29" i="14"/>
  <c r="X75" i="18"/>
  <c r="AE52" i="16"/>
  <c r="AE75" i="18"/>
  <c r="AE29" i="14"/>
  <c r="BA29" i="14"/>
  <c r="W52" i="15"/>
  <c r="W75" i="17"/>
  <c r="BA52" i="16"/>
  <c r="W29" i="13"/>
  <c r="BA75" i="18"/>
  <c r="S29" i="13"/>
  <c r="T29" i="20" s="1"/>
  <c r="AW75" i="18"/>
  <c r="AW52" i="16"/>
  <c r="S52" i="15"/>
  <c r="AW29" i="14"/>
  <c r="S75" i="17"/>
  <c r="V52" i="16"/>
  <c r="V75" i="18"/>
  <c r="V29" i="14"/>
  <c r="BM29" i="14"/>
  <c r="BM52" i="16"/>
  <c r="AI52" i="15"/>
  <c r="BM75" i="18"/>
  <c r="AI75" i="17"/>
  <c r="AI29" i="13"/>
  <c r="AH29" i="13"/>
  <c r="AH75" i="17"/>
  <c r="BL52" i="16"/>
  <c r="BL75" i="18"/>
  <c r="BL29" i="14"/>
  <c r="AH52" i="15"/>
  <c r="V75" i="17"/>
  <c r="AZ52" i="16"/>
  <c r="AZ29" i="14"/>
  <c r="V52" i="15"/>
  <c r="V29" i="13"/>
  <c r="AZ75" i="18"/>
  <c r="W75" i="18"/>
  <c r="W52" i="16"/>
  <c r="W29" i="14"/>
  <c r="T29" i="14"/>
  <c r="T52" i="16"/>
  <c r="T75" i="18"/>
  <c r="Z27" i="20"/>
  <c r="BL6" i="12"/>
  <c r="BL1" i="12"/>
  <c r="BL4" i="12" s="1"/>
  <c r="BL61" i="12" s="1"/>
  <c r="AI28" i="20"/>
  <c r="AC28" i="20"/>
  <c r="AB28" i="20"/>
  <c r="V28" i="20"/>
  <c r="K63" i="12"/>
  <c r="M64" i="12"/>
  <c r="AJ24" i="13"/>
  <c r="AJ70" i="17"/>
  <c r="AJ47" i="15"/>
  <c r="BN47" i="16"/>
  <c r="BN24" i="14"/>
  <c r="BN70" i="18"/>
  <c r="BN44" i="16"/>
  <c r="BN21" i="14"/>
  <c r="AJ67" i="17"/>
  <c r="BN67" i="18"/>
  <c r="AJ44" i="15"/>
  <c r="AJ21" i="13"/>
  <c r="AK21" i="20" s="1"/>
  <c r="BN40" i="16"/>
  <c r="BN17" i="14"/>
  <c r="AJ17" i="13"/>
  <c r="AK17" i="20" s="1"/>
  <c r="AJ63" i="17"/>
  <c r="BN63" i="18"/>
  <c r="AJ40" i="15"/>
  <c r="AJ36" i="15"/>
  <c r="AJ59" i="17"/>
  <c r="BN36" i="16"/>
  <c r="BN13" i="14"/>
  <c r="BN59" i="18"/>
  <c r="AJ13" i="13"/>
  <c r="AK13" i="20" s="1"/>
  <c r="AJ9" i="13"/>
  <c r="BN55" i="18"/>
  <c r="BN9" i="14"/>
  <c r="AJ32" i="15"/>
  <c r="AJ55" i="17"/>
  <c r="BN32" i="16"/>
  <c r="AJ28" i="15"/>
  <c r="BN5" i="14"/>
  <c r="BN28" i="16"/>
  <c r="AJ5" i="13"/>
  <c r="AJ51" i="17"/>
  <c r="BN51" i="18"/>
  <c r="AJ24" i="15"/>
  <c r="AJ47" i="17"/>
  <c r="BN24" i="16"/>
  <c r="BN47" i="18"/>
  <c r="BN43" i="18"/>
  <c r="AJ20" i="15"/>
  <c r="AJ43" i="17"/>
  <c r="BN20" i="16"/>
  <c r="AJ16" i="15"/>
  <c r="BN39" i="18"/>
  <c r="AJ39" i="17"/>
  <c r="BN16" i="16"/>
  <c r="BN35" i="18"/>
  <c r="AJ35" i="17"/>
  <c r="AJ12" i="15"/>
  <c r="BN12" i="16"/>
  <c r="AJ8" i="15"/>
  <c r="AJ31" i="17"/>
  <c r="BN8" i="16"/>
  <c r="BN31" i="18"/>
  <c r="AJ25" i="17"/>
  <c r="BN25" i="18"/>
  <c r="AJ28" i="17"/>
  <c r="BN28" i="18"/>
  <c r="AJ5" i="15"/>
  <c r="BN5" i="16"/>
  <c r="AA27" i="20"/>
  <c r="S75" i="18"/>
  <c r="S52" i="16"/>
  <c r="S29" i="14"/>
  <c r="AO52" i="16"/>
  <c r="K52" i="15"/>
  <c r="K29" i="13"/>
  <c r="L29" i="20" s="1"/>
  <c r="AO29" i="14"/>
  <c r="AO75" i="18"/>
  <c r="K75" i="17"/>
  <c r="BD29" i="14"/>
  <c r="BD52" i="16"/>
  <c r="BD75" i="18"/>
  <c r="Z52" i="15"/>
  <c r="Z75" i="17"/>
  <c r="Z29" i="13"/>
  <c r="AL52" i="16"/>
  <c r="AL75" i="18"/>
  <c r="AL29" i="14"/>
  <c r="AE29" i="13"/>
  <c r="AF29" i="20" s="1"/>
  <c r="BI29" i="14"/>
  <c r="AE52" i="15"/>
  <c r="AE75" i="17"/>
  <c r="BI75" i="18"/>
  <c r="BI52" i="16"/>
  <c r="AC52" i="16"/>
  <c r="AC29" i="14"/>
  <c r="AC75" i="18"/>
  <c r="AJ22" i="13"/>
  <c r="AJ68" i="17"/>
  <c r="BN45" i="16"/>
  <c r="BN68" i="18"/>
  <c r="AJ45" i="15"/>
  <c r="BN22" i="14"/>
  <c r="AJ10" i="13"/>
  <c r="BN33" i="16"/>
  <c r="BN56" i="18"/>
  <c r="BN10" i="14"/>
  <c r="AJ33" i="15"/>
  <c r="AJ56" i="17"/>
  <c r="AJ30" i="15"/>
  <c r="AJ53" i="17"/>
  <c r="AJ7" i="13"/>
  <c r="BN7" i="14"/>
  <c r="BN53" i="18"/>
  <c r="BN30" i="16"/>
  <c r="AJ44" i="17"/>
  <c r="BN44" i="18"/>
  <c r="AJ21" i="15"/>
  <c r="BN21" i="16"/>
  <c r="AJ32" i="17"/>
  <c r="BN9" i="16"/>
  <c r="BN32" i="18"/>
  <c r="AJ9" i="15"/>
  <c r="AJ24" i="17"/>
  <c r="BN24" i="18"/>
  <c r="AB27" i="20"/>
  <c r="AJ27" i="20"/>
  <c r="AF28" i="20"/>
  <c r="AD29" i="13"/>
  <c r="AE29" i="20" s="1"/>
  <c r="AD75" i="17"/>
  <c r="AD52" i="15"/>
  <c r="BH52" i="16"/>
  <c r="BH75" i="18"/>
  <c r="BH29" i="14"/>
  <c r="AA52" i="15"/>
  <c r="BE29" i="14"/>
  <c r="AA75" i="17"/>
  <c r="BE52" i="16"/>
  <c r="BE75" i="18"/>
  <c r="AA29" i="13"/>
  <c r="AB29" i="20" s="1"/>
  <c r="T52" i="15"/>
  <c r="AX52" i="16"/>
  <c r="T29" i="13"/>
  <c r="U29" i="20" s="1"/>
  <c r="T75" i="17"/>
  <c r="AX29" i="14"/>
  <c r="AX75" i="18"/>
  <c r="AJ29" i="13"/>
  <c r="AJ52" i="15"/>
  <c r="AJ75" i="17"/>
  <c r="BN75" i="18"/>
  <c r="BN29" i="14"/>
  <c r="BN52" i="16"/>
  <c r="L52" i="15"/>
  <c r="AP29" i="14"/>
  <c r="AP75" i="18"/>
  <c r="L29" i="13"/>
  <c r="M29" i="20" s="1"/>
  <c r="L75" i="17"/>
  <c r="AP52" i="16"/>
  <c r="Q29" i="13"/>
  <c r="R29" i="20" s="1"/>
  <c r="AU52" i="16"/>
  <c r="AU75" i="18"/>
  <c r="Q52" i="15"/>
  <c r="AU29" i="14"/>
  <c r="Q75" i="17"/>
  <c r="AH75" i="18"/>
  <c r="AH29" i="14"/>
  <c r="AH52" i="16"/>
  <c r="AG75" i="17"/>
  <c r="BK52" i="16"/>
  <c r="AG52" i="15"/>
  <c r="AG29" i="13"/>
  <c r="BK75" i="18"/>
  <c r="BK29" i="14"/>
  <c r="AF29" i="13"/>
  <c r="BJ29" i="14"/>
  <c r="AF75" i="17"/>
  <c r="AF52" i="15"/>
  <c r="BJ75" i="18"/>
  <c r="BJ52" i="16"/>
  <c r="Y75" i="18"/>
  <c r="Y29" i="14"/>
  <c r="Y52" i="16"/>
  <c r="AM52" i="16"/>
  <c r="I29" i="13"/>
  <c r="J29" i="20" s="1"/>
  <c r="I52" i="15"/>
  <c r="AM75" i="18"/>
  <c r="AM29" i="14"/>
  <c r="I75" i="17"/>
  <c r="V27" i="20"/>
  <c r="AG27" i="20"/>
  <c r="BK4" i="12"/>
  <c r="BK61" i="12" s="1"/>
  <c r="L62" i="12"/>
  <c r="G62" i="12"/>
  <c r="J62" i="12" s="1"/>
  <c r="BN48" i="16"/>
  <c r="BN71" i="18"/>
  <c r="BN25" i="14"/>
  <c r="AJ48" i="15"/>
  <c r="AJ25" i="13"/>
  <c r="AK25" i="20" s="1"/>
  <c r="AJ71" i="17"/>
  <c r="BN42" i="16"/>
  <c r="BN65" i="18"/>
  <c r="BN19" i="14"/>
  <c r="AJ42" i="15"/>
  <c r="AJ19" i="13"/>
  <c r="AJ65" i="17"/>
  <c r="BN39" i="16"/>
  <c r="AJ39" i="15"/>
  <c r="AJ16" i="13"/>
  <c r="AK16" i="20" s="1"/>
  <c r="BN16" i="14"/>
  <c r="AJ62" i="17"/>
  <c r="BN62" i="18"/>
  <c r="AJ12" i="13"/>
  <c r="AK12" i="20" s="1"/>
  <c r="AJ58" i="17"/>
  <c r="BN58" i="18"/>
  <c r="BN12" i="14"/>
  <c r="BN35" i="16"/>
  <c r="AJ35" i="15"/>
  <c r="AJ8" i="13"/>
  <c r="AK8" i="20" s="1"/>
  <c r="BN54" i="18"/>
  <c r="AJ54" i="17"/>
  <c r="AJ31" i="15"/>
  <c r="BN31" i="16"/>
  <c r="BN8" i="14"/>
  <c r="AJ50" i="17"/>
  <c r="BN27" i="16"/>
  <c r="AJ27" i="15"/>
  <c r="AK27" i="20" s="1"/>
  <c r="BN50" i="18"/>
  <c r="BN23" i="16"/>
  <c r="BN46" i="18"/>
  <c r="AJ46" i="17"/>
  <c r="AJ23" i="15"/>
  <c r="AJ42" i="17"/>
  <c r="AJ19" i="15"/>
  <c r="BN19" i="16"/>
  <c r="BN42" i="18"/>
  <c r="BN38" i="18"/>
  <c r="AJ38" i="17"/>
  <c r="AJ15" i="15"/>
  <c r="BN15" i="16"/>
  <c r="BN34" i="18"/>
  <c r="AJ34" i="17"/>
  <c r="BN11" i="16"/>
  <c r="AJ11" i="15"/>
  <c r="AJ30" i="17"/>
  <c r="AJ7" i="15"/>
  <c r="BN7" i="16"/>
  <c r="BN30" i="18"/>
  <c r="BN23" i="18"/>
  <c r="AJ23" i="17"/>
  <c r="U27" i="20"/>
  <c r="X27" i="20"/>
  <c r="AJ75" i="18"/>
  <c r="AJ52" i="16"/>
  <c r="AJ29" i="14"/>
  <c r="BO29" i="14"/>
  <c r="AK29" i="13"/>
  <c r="AK75" i="17"/>
  <c r="BO75" i="18"/>
  <c r="BO52" i="16"/>
  <c r="AK52" i="15"/>
  <c r="P75" i="17"/>
  <c r="AT29" i="14"/>
  <c r="AT52" i="16"/>
  <c r="P29" i="13"/>
  <c r="Q29" i="20" s="1"/>
  <c r="P52" i="15"/>
  <c r="AT75" i="18"/>
  <c r="AJ41" i="15"/>
  <c r="BN18" i="14"/>
  <c r="AJ18" i="13"/>
  <c r="AJ64" i="17"/>
  <c r="BN64" i="18"/>
  <c r="BN41" i="16"/>
  <c r="AD27" i="20"/>
  <c r="V63" i="9"/>
  <c r="L63" i="9"/>
  <c r="A63" i="9"/>
  <c r="B64" i="9"/>
  <c r="U63" i="9"/>
  <c r="I63" i="9" s="1"/>
  <c r="K63" i="9"/>
  <c r="C63" i="9" s="1"/>
  <c r="D62" i="9"/>
  <c r="G62" i="9"/>
  <c r="H62" i="9"/>
  <c r="F62" i="9"/>
  <c r="E62" i="9"/>
  <c r="J52" i="15"/>
  <c r="J29" i="13"/>
  <c r="K29" i="20" s="1"/>
  <c r="AN75" i="18"/>
  <c r="J75" i="17"/>
  <c r="AN52" i="16"/>
  <c r="AN29" i="14"/>
  <c r="BB29" i="14"/>
  <c r="BB52" i="16"/>
  <c r="X52" i="15"/>
  <c r="X29" i="13"/>
  <c r="Y29" i="20" s="1"/>
  <c r="X75" i="17"/>
  <c r="BB75" i="18"/>
  <c r="U52" i="15"/>
  <c r="U29" i="13"/>
  <c r="V29" i="20" s="1"/>
  <c r="AY52" i="16"/>
  <c r="AY75" i="18"/>
  <c r="AY29" i="14"/>
  <c r="U75" i="17"/>
  <c r="U75" i="18"/>
  <c r="U52" i="16"/>
  <c r="U29" i="14"/>
  <c r="AB29" i="14"/>
  <c r="AB75" i="18"/>
  <c r="AB52" i="16"/>
  <c r="Z75" i="18"/>
  <c r="Z52" i="16"/>
  <c r="Z29" i="14"/>
  <c r="AC75" i="17"/>
  <c r="BG29" i="14"/>
  <c r="BG75" i="18"/>
  <c r="BG52" i="16"/>
  <c r="AC29" i="13"/>
  <c r="AC52" i="15"/>
  <c r="AI75" i="18"/>
  <c r="AI52" i="16"/>
  <c r="AI29" i="14"/>
  <c r="AF75" i="18"/>
  <c r="AF29" i="14"/>
  <c r="AF52" i="16"/>
  <c r="R52" i="15"/>
  <c r="AV52" i="16"/>
  <c r="R75" i="17"/>
  <c r="R29" i="13"/>
  <c r="S29" i="20" s="1"/>
  <c r="AV29" i="14"/>
  <c r="AV75" i="18"/>
  <c r="AA52" i="16"/>
  <c r="AA29" i="14"/>
  <c r="AA75" i="18"/>
  <c r="O75" i="17"/>
  <c r="O29" i="13"/>
  <c r="P29" i="20" s="1"/>
  <c r="AS29" i="14"/>
  <c r="AS52" i="16"/>
  <c r="AS75" i="18"/>
  <c r="O52" i="15"/>
  <c r="AG29" i="14"/>
  <c r="AG52" i="16"/>
  <c r="AG75" i="18"/>
  <c r="AE27" i="20"/>
  <c r="BK2" i="12"/>
  <c r="BK3" i="12"/>
  <c r="AE28" i="20"/>
  <c r="AG28" i="20"/>
  <c r="AJ51" i="15"/>
  <c r="AJ28" i="13"/>
  <c r="AK28" i="20" s="1"/>
  <c r="BN74" i="18"/>
  <c r="BN51" i="16"/>
  <c r="BN28" i="14"/>
  <c r="AJ74" i="17"/>
  <c r="AJ46" i="15"/>
  <c r="BN69" i="18"/>
  <c r="BN23" i="14"/>
  <c r="AJ23" i="13"/>
  <c r="BN46" i="16"/>
  <c r="AJ69" i="17"/>
  <c r="AJ43" i="15"/>
  <c r="AJ66" i="17"/>
  <c r="BN20" i="14"/>
  <c r="BN66" i="18"/>
  <c r="BN43" i="16"/>
  <c r="AJ20" i="13"/>
  <c r="AK20" i="20" s="1"/>
  <c r="AJ61" i="17"/>
  <c r="BN15" i="14"/>
  <c r="AJ15" i="13"/>
  <c r="AK15" i="20" s="1"/>
  <c r="AJ38" i="15"/>
  <c r="BN61" i="18"/>
  <c r="BN38" i="16"/>
  <c r="BN11" i="14"/>
  <c r="BN57" i="18"/>
  <c r="AJ11" i="13"/>
  <c r="AK11" i="20" s="1"/>
  <c r="AJ34" i="15"/>
  <c r="AJ57" i="17"/>
  <c r="BN34" i="16"/>
  <c r="AJ52" i="17"/>
  <c r="BN52" i="18"/>
  <c r="AJ6" i="13"/>
  <c r="AK6" i="20" s="1"/>
  <c r="BN6" i="14"/>
  <c r="BN29" i="16"/>
  <c r="AJ29" i="15"/>
  <c r="AJ49" i="17"/>
  <c r="AJ26" i="15"/>
  <c r="BN26" i="16"/>
  <c r="BN49" i="18"/>
  <c r="BN22" i="16"/>
  <c r="AJ45" i="17"/>
  <c r="BN45" i="18"/>
  <c r="AJ22" i="15"/>
  <c r="BN41" i="18"/>
  <c r="BN18" i="16"/>
  <c r="AJ41" i="17"/>
  <c r="AJ18" i="15"/>
  <c r="BN14" i="16"/>
  <c r="BN37" i="18"/>
  <c r="AJ14" i="15"/>
  <c r="AJ37" i="17"/>
  <c r="BN33" i="18"/>
  <c r="AJ33" i="17"/>
  <c r="AJ10" i="15"/>
  <c r="BN10" i="16"/>
  <c r="AJ27" i="17"/>
  <c r="BN27" i="18"/>
  <c r="AJ26" i="17"/>
  <c r="BN26" i="18"/>
  <c r="AM30" i="13" l="1"/>
  <c r="BQ53" i="16"/>
  <c r="AM53" i="15"/>
  <c r="BQ30" i="14"/>
  <c r="E63" i="9"/>
  <c r="H63" i="9"/>
  <c r="D63" i="9"/>
  <c r="F63" i="9"/>
  <c r="G63" i="9"/>
  <c r="AL30" i="13"/>
  <c r="AL53" i="15"/>
  <c r="BP30" i="14"/>
  <c r="BP53" i="16"/>
  <c r="AK10" i="20"/>
  <c r="AK36" i="15"/>
  <c r="AK13" i="13"/>
  <c r="AK59" i="17"/>
  <c r="BO59" i="18"/>
  <c r="BO36" i="16"/>
  <c r="BO13" i="14"/>
  <c r="AK31" i="17"/>
  <c r="BO8" i="16"/>
  <c r="BO31" i="18"/>
  <c r="AK8" i="15"/>
  <c r="BE53" i="16"/>
  <c r="AA30" i="13"/>
  <c r="AA53" i="15"/>
  <c r="BE30" i="14"/>
  <c r="V30" i="14"/>
  <c r="V53" i="16"/>
  <c r="Y30" i="14"/>
  <c r="Y53" i="16"/>
  <c r="AA30" i="14"/>
  <c r="AA53" i="16"/>
  <c r="AK19" i="20"/>
  <c r="H62" i="12"/>
  <c r="I62" i="12"/>
  <c r="AH29" i="20"/>
  <c r="L63" i="12"/>
  <c r="G63" i="12"/>
  <c r="J63" i="12" s="1"/>
  <c r="BL2" i="12"/>
  <c r="BL3" i="12"/>
  <c r="AI29" i="20"/>
  <c r="AK27" i="13"/>
  <c r="AK50" i="15"/>
  <c r="BO27" i="14"/>
  <c r="BO73" i="18"/>
  <c r="AK73" i="17"/>
  <c r="BO50" i="16"/>
  <c r="BO24" i="14"/>
  <c r="AK70" i="17"/>
  <c r="AK47" i="15"/>
  <c r="BO70" i="18"/>
  <c r="BO47" i="16"/>
  <c r="AK24" i="13"/>
  <c r="AK19" i="13"/>
  <c r="AL19" i="20" s="1"/>
  <c r="AK42" i="15"/>
  <c r="BO19" i="14"/>
  <c r="AK65" i="17"/>
  <c r="BO42" i="16"/>
  <c r="BO65" i="18"/>
  <c r="BO39" i="16"/>
  <c r="BO62" i="18"/>
  <c r="AK16" i="13"/>
  <c r="AK39" i="15"/>
  <c r="BO16" i="14"/>
  <c r="AK62" i="17"/>
  <c r="AK58" i="17"/>
  <c r="BO35" i="16"/>
  <c r="BO58" i="18"/>
  <c r="AK12" i="13"/>
  <c r="AK35" i="15"/>
  <c r="BO12" i="14"/>
  <c r="AK31" i="15"/>
  <c r="BO54" i="18"/>
  <c r="BO8" i="14"/>
  <c r="AK8" i="13"/>
  <c r="AL8" i="20" s="1"/>
  <c r="AK54" i="17"/>
  <c r="BO31" i="16"/>
  <c r="BO50" i="18"/>
  <c r="AK27" i="15"/>
  <c r="BO27" i="16"/>
  <c r="AK50" i="17"/>
  <c r="BO23" i="16"/>
  <c r="BO46" i="18"/>
  <c r="AK23" i="15"/>
  <c r="AK46" i="17"/>
  <c r="AK18" i="15"/>
  <c r="BO18" i="16"/>
  <c r="BO41" i="18"/>
  <c r="AK41" i="17"/>
  <c r="AK38" i="17"/>
  <c r="BO38" i="18"/>
  <c r="BO15" i="16"/>
  <c r="AK15" i="15"/>
  <c r="BO34" i="18"/>
  <c r="AK34" i="17"/>
  <c r="BO11" i="16"/>
  <c r="AK11" i="15"/>
  <c r="BO7" i="16"/>
  <c r="BO30" i="18"/>
  <c r="AK30" i="17"/>
  <c r="AK7" i="15"/>
  <c r="AK23" i="17"/>
  <c r="BO23" i="18"/>
  <c r="AK14" i="20"/>
  <c r="AC29" i="20"/>
  <c r="Z29" i="20"/>
  <c r="S53" i="15"/>
  <c r="AW30" i="14"/>
  <c r="AW53" i="16"/>
  <c r="S30" i="13"/>
  <c r="AR30" i="14"/>
  <c r="AR53" i="16"/>
  <c r="N30" i="13"/>
  <c r="O30" i="20" s="1"/>
  <c r="N53" i="15"/>
  <c r="X30" i="13"/>
  <c r="BB30" i="14"/>
  <c r="BB53" i="16"/>
  <c r="X53" i="15"/>
  <c r="J30" i="13"/>
  <c r="K30" i="20" s="1"/>
  <c r="AN53" i="16"/>
  <c r="J53" i="15"/>
  <c r="AN30" i="14"/>
  <c r="BI53" i="16"/>
  <c r="BI30" i="14"/>
  <c r="AE53" i="15"/>
  <c r="AE30" i="13"/>
  <c r="AJ30" i="14"/>
  <c r="AJ53" i="16"/>
  <c r="K53" i="15"/>
  <c r="AO53" i="16"/>
  <c r="K30" i="13"/>
  <c r="L30" i="20" s="1"/>
  <c r="AO30" i="14"/>
  <c r="BJ62" i="12"/>
  <c r="BK62" i="12"/>
  <c r="AS62" i="12"/>
  <c r="V62" i="12"/>
  <c r="BF62" i="12"/>
  <c r="AI62" i="12"/>
  <c r="AV62" i="12"/>
  <c r="BC62" i="12"/>
  <c r="BH62" i="12"/>
  <c r="BA62" i="12"/>
  <c r="O62" i="12"/>
  <c r="R62" i="12"/>
  <c r="BI62" i="12"/>
  <c r="BD62" i="12"/>
  <c r="AO62" i="12"/>
  <c r="AA62" i="12"/>
  <c r="AN62" i="12"/>
  <c r="AZ62" i="12"/>
  <c r="BG62" i="12"/>
  <c r="AB62" i="12"/>
  <c r="S62" i="12"/>
  <c r="P62" i="12"/>
  <c r="AJ62" i="12"/>
  <c r="AW62" i="12"/>
  <c r="AK62" i="12"/>
  <c r="AU62" i="12"/>
  <c r="BB62" i="12"/>
  <c r="AF62" i="12"/>
  <c r="AT62" i="12"/>
  <c r="X62" i="12"/>
  <c r="AD62" i="12"/>
  <c r="AP62" i="12"/>
  <c r="AE62" i="12"/>
  <c r="U62" i="12"/>
  <c r="AM62" i="12"/>
  <c r="AX62" i="12"/>
  <c r="AG62" i="12"/>
  <c r="Y62" i="12"/>
  <c r="AL62" i="12"/>
  <c r="AY62" i="12"/>
  <c r="T62" i="12"/>
  <c r="AQ62" i="12"/>
  <c r="Q62" i="12"/>
  <c r="BL62" i="12"/>
  <c r="N62" i="12"/>
  <c r="AR62" i="12"/>
  <c r="W62" i="12"/>
  <c r="Z62" i="12"/>
  <c r="BE62" i="12"/>
  <c r="AH62" i="12"/>
  <c r="AC62" i="12"/>
  <c r="AK7" i="20"/>
  <c r="BL10" i="12"/>
  <c r="BL8" i="12"/>
  <c r="BL11" i="12"/>
  <c r="BL9" i="12"/>
  <c r="BL12" i="12"/>
  <c r="BL14" i="12"/>
  <c r="BL13" i="12"/>
  <c r="BL15" i="12"/>
  <c r="BL16" i="12"/>
  <c r="BL17" i="12"/>
  <c r="BL18" i="12"/>
  <c r="BL19" i="12"/>
  <c r="BL20" i="12"/>
  <c r="BL21" i="12"/>
  <c r="BL22" i="12"/>
  <c r="BL23" i="12"/>
  <c r="BL24" i="12"/>
  <c r="BL25" i="12"/>
  <c r="BL27" i="12"/>
  <c r="BL26" i="12"/>
  <c r="BL28" i="12"/>
  <c r="BL29" i="12"/>
  <c r="BL30" i="12"/>
  <c r="BL31" i="12"/>
  <c r="BL32" i="12"/>
  <c r="BL33" i="12"/>
  <c r="BL34" i="12"/>
  <c r="BL35" i="12"/>
  <c r="BL36" i="12"/>
  <c r="BL38" i="12"/>
  <c r="BL37" i="12"/>
  <c r="BL39" i="12"/>
  <c r="BL40" i="12"/>
  <c r="BL42" i="12"/>
  <c r="BL41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9" i="12"/>
  <c r="BL58" i="12"/>
  <c r="BL60" i="12"/>
  <c r="BO71" i="18"/>
  <c r="BO48" i="16"/>
  <c r="AK71" i="17"/>
  <c r="AK25" i="13"/>
  <c r="AK48" i="15"/>
  <c r="BO25" i="14"/>
  <c r="AK63" i="17"/>
  <c r="BO63" i="18"/>
  <c r="AK17" i="13"/>
  <c r="AL17" i="20" s="1"/>
  <c r="BO40" i="16"/>
  <c r="BO17" i="14"/>
  <c r="AK40" i="15"/>
  <c r="BO51" i="18"/>
  <c r="AK5" i="13"/>
  <c r="AL5" i="20" s="1"/>
  <c r="BO5" i="14"/>
  <c r="BO28" i="16"/>
  <c r="AK51" i="17"/>
  <c r="AK28" i="15"/>
  <c r="BO20" i="16"/>
  <c r="AK20" i="15"/>
  <c r="AK43" i="17"/>
  <c r="BO43" i="18"/>
  <c r="AK39" i="17"/>
  <c r="BO39" i="18"/>
  <c r="BO16" i="16"/>
  <c r="AK16" i="15"/>
  <c r="BO24" i="18"/>
  <c r="AK24" i="17"/>
  <c r="AI30" i="13"/>
  <c r="AJ30" i="20" s="1"/>
  <c r="AI53" i="15"/>
  <c r="BM53" i="16"/>
  <c r="BM30" i="14"/>
  <c r="T53" i="15"/>
  <c r="AX30" i="14"/>
  <c r="T30" i="13"/>
  <c r="AX53" i="16"/>
  <c r="AV30" i="14"/>
  <c r="R30" i="13"/>
  <c r="S30" i="20" s="1"/>
  <c r="AV53" i="16"/>
  <c r="R53" i="15"/>
  <c r="AG30" i="14"/>
  <c r="AG53" i="16"/>
  <c r="BH53" i="16"/>
  <c r="AD53" i="15"/>
  <c r="AD30" i="13"/>
  <c r="BH30" i="14"/>
  <c r="AK23" i="20"/>
  <c r="AD29" i="20"/>
  <c r="A64" i="9"/>
  <c r="L64" i="9"/>
  <c r="B65" i="9"/>
  <c r="U64" i="9"/>
  <c r="I64" i="9" s="1"/>
  <c r="K64" i="9"/>
  <c r="C64" i="9" s="1"/>
  <c r="V64" i="9"/>
  <c r="AK18" i="20"/>
  <c r="AG29" i="20"/>
  <c r="AK22" i="20"/>
  <c r="AK5" i="20"/>
  <c r="AJ29" i="20"/>
  <c r="X29" i="20"/>
  <c r="BO28" i="14"/>
  <c r="AK74" i="17"/>
  <c r="BO51" i="16"/>
  <c r="AK28" i="13"/>
  <c r="AL28" i="20" s="1"/>
  <c r="AK51" i="15"/>
  <c r="BO74" i="18"/>
  <c r="BO69" i="18"/>
  <c r="BO23" i="14"/>
  <c r="AK46" i="15"/>
  <c r="AK69" i="17"/>
  <c r="AK23" i="13"/>
  <c r="AL23" i="20" s="1"/>
  <c r="BO46" i="16"/>
  <c r="BO43" i="16"/>
  <c r="AK66" i="17"/>
  <c r="BO20" i="14"/>
  <c r="AK43" i="15"/>
  <c r="AK20" i="13"/>
  <c r="BO66" i="18"/>
  <c r="BO38" i="16"/>
  <c r="BO61" i="18"/>
  <c r="AK15" i="13"/>
  <c r="AL15" i="20" s="1"/>
  <c r="BO15" i="14"/>
  <c r="AK38" i="15"/>
  <c r="AK61" i="17"/>
  <c r="AK33" i="15"/>
  <c r="BO33" i="16"/>
  <c r="AK56" i="17"/>
  <c r="BO10" i="14"/>
  <c r="BO56" i="18"/>
  <c r="AK10" i="13"/>
  <c r="AK30" i="15"/>
  <c r="BO7" i="14"/>
  <c r="BO30" i="16"/>
  <c r="BO53" i="18"/>
  <c r="AK7" i="13"/>
  <c r="AL7" i="20" s="1"/>
  <c r="AK53" i="17"/>
  <c r="BO26" i="16"/>
  <c r="AK26" i="15"/>
  <c r="BO49" i="18"/>
  <c r="AK49" i="17"/>
  <c r="AK45" i="17"/>
  <c r="BO22" i="16"/>
  <c r="AK22" i="15"/>
  <c r="BO45" i="18"/>
  <c r="AK19" i="15"/>
  <c r="BO42" i="18"/>
  <c r="AK42" i="17"/>
  <c r="BO19" i="16"/>
  <c r="BO37" i="18"/>
  <c r="AK37" i="17"/>
  <c r="BO14" i="16"/>
  <c r="AK14" i="15"/>
  <c r="BO10" i="16"/>
  <c r="BO33" i="18"/>
  <c r="AK33" i="17"/>
  <c r="AK10" i="15"/>
  <c r="BO25" i="18"/>
  <c r="AK25" i="17"/>
  <c r="AK28" i="17"/>
  <c r="BO28" i="18"/>
  <c r="BO5" i="16"/>
  <c r="AK5" i="15"/>
  <c r="AK29" i="20"/>
  <c r="BN5" i="12"/>
  <c r="BO7" i="12"/>
  <c r="Z53" i="15"/>
  <c r="BD53" i="16"/>
  <c r="Z30" i="13"/>
  <c r="AA30" i="20" s="1"/>
  <c r="BD30" i="14"/>
  <c r="AM53" i="16"/>
  <c r="I30" i="13"/>
  <c r="J30" i="20" s="1"/>
  <c r="AM30" i="14"/>
  <c r="I53" i="15"/>
  <c r="BF53" i="16"/>
  <c r="AB30" i="13"/>
  <c r="AC30" i="20" s="1"/>
  <c r="AB53" i="15"/>
  <c r="BF30" i="14"/>
  <c r="P30" i="13"/>
  <c r="Q30" i="20" s="1"/>
  <c r="P53" i="15"/>
  <c r="AT53" i="16"/>
  <c r="AT30" i="14"/>
  <c r="AF53" i="16"/>
  <c r="AF30" i="14"/>
  <c r="AI53" i="16"/>
  <c r="AI30" i="14"/>
  <c r="AC53" i="16"/>
  <c r="AC30" i="14"/>
  <c r="X30" i="14"/>
  <c r="X53" i="16"/>
  <c r="Z53" i="16"/>
  <c r="Z30" i="14"/>
  <c r="AJ53" i="15"/>
  <c r="BN30" i="14"/>
  <c r="AJ30" i="13"/>
  <c r="BN53" i="16"/>
  <c r="AD30" i="14"/>
  <c r="AD53" i="16"/>
  <c r="AH30" i="14"/>
  <c r="AH53" i="16"/>
  <c r="AK53" i="16"/>
  <c r="AK30" i="14"/>
  <c r="K64" i="12"/>
  <c r="M65" i="12"/>
  <c r="AK21" i="13"/>
  <c r="BO44" i="16"/>
  <c r="BO67" i="18"/>
  <c r="BO21" i="14"/>
  <c r="AK44" i="15"/>
  <c r="AK67" i="17"/>
  <c r="BO9" i="14"/>
  <c r="BO32" i="16"/>
  <c r="AK9" i="13"/>
  <c r="BO55" i="18"/>
  <c r="AK55" i="17"/>
  <c r="AK32" i="15"/>
  <c r="AK47" i="17"/>
  <c r="AK24" i="15"/>
  <c r="BO24" i="16"/>
  <c r="BO47" i="18"/>
  <c r="AK35" i="17"/>
  <c r="BO35" i="18"/>
  <c r="AK12" i="15"/>
  <c r="BO12" i="16"/>
  <c r="BO26" i="18"/>
  <c r="AK26" i="17"/>
  <c r="BJ53" i="16"/>
  <c r="BJ30" i="14"/>
  <c r="AF30" i="13"/>
  <c r="AF53" i="15"/>
  <c r="W30" i="13"/>
  <c r="X30" i="20" s="1"/>
  <c r="BA53" i="16"/>
  <c r="W53" i="15"/>
  <c r="BA30" i="14"/>
  <c r="V53" i="15"/>
  <c r="AZ30" i="14"/>
  <c r="AZ53" i="16"/>
  <c r="V30" i="13"/>
  <c r="W30" i="20" s="1"/>
  <c r="M30" i="13"/>
  <c r="N30" i="20" s="1"/>
  <c r="AQ30" i="14"/>
  <c r="M53" i="15"/>
  <c r="AQ53" i="16"/>
  <c r="W63" i="9"/>
  <c r="M63" i="9"/>
  <c r="BK8" i="12"/>
  <c r="BK13" i="12"/>
  <c r="BK12" i="12"/>
  <c r="BK14" i="12"/>
  <c r="BK9" i="12"/>
  <c r="BK11" i="12"/>
  <c r="BK10" i="12"/>
  <c r="BK15" i="12"/>
  <c r="BK16" i="12"/>
  <c r="BK17" i="12"/>
  <c r="BK18" i="12"/>
  <c r="BK19" i="12"/>
  <c r="BK20" i="12"/>
  <c r="BK21" i="12"/>
  <c r="BK22" i="12"/>
  <c r="BK23" i="12"/>
  <c r="BK24" i="12"/>
  <c r="BK25" i="12"/>
  <c r="BK27" i="12"/>
  <c r="BK26" i="12"/>
  <c r="BK28" i="12"/>
  <c r="BK29" i="12"/>
  <c r="BK30" i="12"/>
  <c r="BK31" i="12"/>
  <c r="BK32" i="12"/>
  <c r="BK33" i="12"/>
  <c r="BK34" i="12"/>
  <c r="BK35" i="12"/>
  <c r="BK36" i="12"/>
  <c r="BK38" i="12"/>
  <c r="BK37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AA29" i="20"/>
  <c r="AK9" i="20"/>
  <c r="AK24" i="20"/>
  <c r="W29" i="20"/>
  <c r="BO72" i="18"/>
  <c r="AK49" i="15"/>
  <c r="BO49" i="16"/>
  <c r="BO26" i="14"/>
  <c r="AK72" i="17"/>
  <c r="AK26" i="13"/>
  <c r="AL26" i="20" s="1"/>
  <c r="BO22" i="14"/>
  <c r="BO68" i="18"/>
  <c r="AK22" i="13"/>
  <c r="AL22" i="20" s="1"/>
  <c r="AK45" i="15"/>
  <c r="AK68" i="17"/>
  <c r="BO45" i="16"/>
  <c r="AK64" i="17"/>
  <c r="AK41" i="15"/>
  <c r="BO18" i="14"/>
  <c r="AK18" i="13"/>
  <c r="BO64" i="18"/>
  <c r="BO41" i="16"/>
  <c r="BO14" i="14"/>
  <c r="BO37" i="16"/>
  <c r="AK60" i="17"/>
  <c r="AK37" i="15"/>
  <c r="AK14" i="13"/>
  <c r="BO60" i="18"/>
  <c r="AK34" i="15"/>
  <c r="AK11" i="13"/>
  <c r="AL11" i="20" s="1"/>
  <c r="BO11" i="14"/>
  <c r="BO34" i="16"/>
  <c r="AK57" i="17"/>
  <c r="BO57" i="18"/>
  <c r="BO6" i="14"/>
  <c r="AK29" i="15"/>
  <c r="BO52" i="18"/>
  <c r="AK6" i="13"/>
  <c r="AL6" i="20" s="1"/>
  <c r="AK52" i="17"/>
  <c r="BO29" i="16"/>
  <c r="AK48" i="17"/>
  <c r="BO25" i="16"/>
  <c r="BO48" i="18"/>
  <c r="AK25" i="15"/>
  <c r="BO21" i="16"/>
  <c r="AK21" i="15"/>
  <c r="AK44" i="17"/>
  <c r="BO44" i="18"/>
  <c r="BO17" i="16"/>
  <c r="AK40" i="17"/>
  <c r="BO40" i="18"/>
  <c r="AK17" i="15"/>
  <c r="AK13" i="15"/>
  <c r="AK36" i="17"/>
  <c r="BO13" i="16"/>
  <c r="BO36" i="18"/>
  <c r="BO32" i="18"/>
  <c r="AK32" i="17"/>
  <c r="BO9" i="16"/>
  <c r="AK9" i="15"/>
  <c r="AK27" i="17"/>
  <c r="BO27" i="18"/>
  <c r="AK6" i="15"/>
  <c r="BO29" i="18"/>
  <c r="AK29" i="17"/>
  <c r="AL29" i="20" s="1"/>
  <c r="BO6" i="16"/>
  <c r="AK26" i="20"/>
  <c r="BM6" i="12"/>
  <c r="BM1" i="12"/>
  <c r="BM4" i="12" s="1"/>
  <c r="AY53" i="16"/>
  <c r="U53" i="15"/>
  <c r="AY30" i="14"/>
  <c r="U30" i="13"/>
  <c r="V30" i="20" s="1"/>
  <c r="L30" i="13"/>
  <c r="M30" i="20" s="1"/>
  <c r="L53" i="15"/>
  <c r="AP53" i="16"/>
  <c r="AP30" i="14"/>
  <c r="BC53" i="16"/>
  <c r="BC30" i="14"/>
  <c r="Y30" i="13"/>
  <c r="Z30" i="20" s="1"/>
  <c r="Y53" i="15"/>
  <c r="AK53" i="15"/>
  <c r="AK30" i="13"/>
  <c r="BO53" i="16"/>
  <c r="BO30" i="14"/>
  <c r="AL53" i="16"/>
  <c r="AL30" i="14"/>
  <c r="BL30" i="14"/>
  <c r="AH30" i="13"/>
  <c r="AI30" i="20" s="1"/>
  <c r="BL53" i="16"/>
  <c r="AH53" i="15"/>
  <c r="O53" i="15"/>
  <c r="AS30" i="14"/>
  <c r="AS53" i="16"/>
  <c r="O30" i="13"/>
  <c r="P30" i="20" s="1"/>
  <c r="BK30" i="14"/>
  <c r="AG53" i="15"/>
  <c r="BK53" i="16"/>
  <c r="AG30" i="13"/>
  <c r="AC30" i="13"/>
  <c r="BG53" i="16"/>
  <c r="BG30" i="14"/>
  <c r="AC53" i="15"/>
  <c r="Q30" i="13"/>
  <c r="R30" i="20" s="1"/>
  <c r="AU53" i="16"/>
  <c r="Q53" i="15"/>
  <c r="AU30" i="14"/>
  <c r="AB30" i="14"/>
  <c r="AB53" i="16"/>
  <c r="AE30" i="14"/>
  <c r="AE53" i="16"/>
  <c r="S53" i="16"/>
  <c r="S30" i="14"/>
  <c r="T53" i="16"/>
  <c r="T30" i="14"/>
  <c r="W30" i="14"/>
  <c r="W53" i="16"/>
  <c r="U53" i="16"/>
  <c r="U30" i="14"/>
  <c r="D64" i="9" l="1"/>
  <c r="G64" i="9"/>
  <c r="E64" i="9"/>
  <c r="F64" i="9"/>
  <c r="H64" i="9"/>
  <c r="AM72" i="17"/>
  <c r="BQ26" i="14"/>
  <c r="AM26" i="13"/>
  <c r="AN26" i="20" s="1"/>
  <c r="BQ72" i="18"/>
  <c r="BQ49" i="16"/>
  <c r="AM49" i="15"/>
  <c r="AM64" i="17"/>
  <c r="BQ64" i="18"/>
  <c r="AM41" i="15"/>
  <c r="BQ18" i="14"/>
  <c r="BQ41" i="16"/>
  <c r="AM18" i="13"/>
  <c r="AM60" i="17"/>
  <c r="BQ60" i="18"/>
  <c r="BQ37" i="16"/>
  <c r="BQ14" i="14"/>
  <c r="AM37" i="15"/>
  <c r="AM14" i="13"/>
  <c r="AM7" i="13"/>
  <c r="BQ30" i="16"/>
  <c r="AM53" i="17"/>
  <c r="BQ53" i="18"/>
  <c r="BQ7" i="14"/>
  <c r="AM30" i="15"/>
  <c r="AN30" i="20" s="1"/>
  <c r="AM48" i="17"/>
  <c r="BQ25" i="16"/>
  <c r="BQ48" i="18"/>
  <c r="AM25" i="15"/>
  <c r="BQ21" i="16"/>
  <c r="BQ44" i="18"/>
  <c r="AM44" i="17"/>
  <c r="AM21" i="15"/>
  <c r="BQ36" i="18"/>
  <c r="AM36" i="17"/>
  <c r="BQ13" i="16"/>
  <c r="AM13" i="15"/>
  <c r="AM32" i="17"/>
  <c r="AM9" i="15"/>
  <c r="BQ32" i="18"/>
  <c r="BQ9" i="16"/>
  <c r="BQ23" i="18"/>
  <c r="AM23" i="17"/>
  <c r="AW54" i="16"/>
  <c r="S54" i="15"/>
  <c r="S31" i="13"/>
  <c r="AW31" i="14"/>
  <c r="Z54" i="15"/>
  <c r="BD31" i="14"/>
  <c r="BD54" i="16"/>
  <c r="Z31" i="13"/>
  <c r="AR31" i="14"/>
  <c r="AR54" i="16"/>
  <c r="N54" i="15"/>
  <c r="N31" i="13"/>
  <c r="O31" i="20" s="1"/>
  <c r="AK31" i="14"/>
  <c r="AL31" i="20" s="1"/>
  <c r="AK54" i="16"/>
  <c r="BB54" i="16"/>
  <c r="BB31" i="14"/>
  <c r="X31" i="13"/>
  <c r="X54" i="15"/>
  <c r="AT31" i="14"/>
  <c r="P31" i="13"/>
  <c r="Q31" i="20" s="1"/>
  <c r="P54" i="15"/>
  <c r="AT54" i="16"/>
  <c r="W54" i="16"/>
  <c r="W31" i="14"/>
  <c r="BM54" i="16"/>
  <c r="AI31" i="13"/>
  <c r="AI54" i="15"/>
  <c r="BM31" i="14"/>
  <c r="BO54" i="16"/>
  <c r="BO31" i="14"/>
  <c r="AK31" i="13"/>
  <c r="AK54" i="15"/>
  <c r="AF30" i="20"/>
  <c r="AL16" i="20"/>
  <c r="AN63" i="12"/>
  <c r="U63" i="12"/>
  <c r="O63" i="12"/>
  <c r="BE63" i="12"/>
  <c r="AP63" i="12"/>
  <c r="BA63" i="12"/>
  <c r="BB63" i="12"/>
  <c r="AT63" i="12"/>
  <c r="X63" i="12"/>
  <c r="AG63" i="12"/>
  <c r="AQ63" i="12"/>
  <c r="Y63" i="12"/>
  <c r="AI63" i="12"/>
  <c r="Q63" i="12"/>
  <c r="AH63" i="12"/>
  <c r="S63" i="12"/>
  <c r="N63" i="12"/>
  <c r="BD63" i="12"/>
  <c r="AU63" i="12"/>
  <c r="BH63" i="12"/>
  <c r="AX63" i="12"/>
  <c r="BM63" i="12"/>
  <c r="AK63" i="12"/>
  <c r="V63" i="12"/>
  <c r="BJ63" i="12"/>
  <c r="AB63" i="12"/>
  <c r="AC63" i="12"/>
  <c r="AD63" i="12"/>
  <c r="AS63" i="12"/>
  <c r="AF63" i="12"/>
  <c r="AA63" i="12"/>
  <c r="AY63" i="12"/>
  <c r="BC63" i="12"/>
  <c r="BL63" i="12"/>
  <c r="AR63" i="12"/>
  <c r="BF63" i="12"/>
  <c r="AW63" i="12"/>
  <c r="BG63" i="12"/>
  <c r="BI63" i="12"/>
  <c r="AL63" i="12"/>
  <c r="AV63" i="12"/>
  <c r="BK63" i="12"/>
  <c r="AZ63" i="12"/>
  <c r="AJ63" i="12"/>
  <c r="W63" i="12"/>
  <c r="T63" i="12"/>
  <c r="AM63" i="12"/>
  <c r="AE63" i="12"/>
  <c r="AO63" i="12"/>
  <c r="R63" i="12"/>
  <c r="Z63" i="12"/>
  <c r="P63" i="12"/>
  <c r="AL18" i="20"/>
  <c r="AL22" i="13"/>
  <c r="BP22" i="14"/>
  <c r="BP45" i="16"/>
  <c r="BP68" i="18"/>
  <c r="AL45" i="15"/>
  <c r="AL68" i="17"/>
  <c r="AL14" i="13"/>
  <c r="AL60" i="17"/>
  <c r="BP37" i="16"/>
  <c r="BP14" i="14"/>
  <c r="AL37" i="15"/>
  <c r="BP60" i="18"/>
  <c r="BP53" i="18"/>
  <c r="BP7" i="14"/>
  <c r="BP30" i="16"/>
  <c r="AL30" i="15"/>
  <c r="AL53" i="17"/>
  <c r="AL7" i="13"/>
  <c r="AM7" i="20" s="1"/>
  <c r="BP21" i="16"/>
  <c r="AL21" i="15"/>
  <c r="AL44" i="17"/>
  <c r="BP44" i="18"/>
  <c r="BP36" i="18"/>
  <c r="AL13" i="15"/>
  <c r="AL36" i="17"/>
  <c r="BP13" i="16"/>
  <c r="BP26" i="18"/>
  <c r="AL26" i="17"/>
  <c r="BP28" i="18"/>
  <c r="AL5" i="15"/>
  <c r="AL28" i="17"/>
  <c r="BP5" i="16"/>
  <c r="AL9" i="20"/>
  <c r="AL10" i="20"/>
  <c r="AL25" i="20"/>
  <c r="BQ29" i="14"/>
  <c r="AM52" i="15"/>
  <c r="AM29" i="13"/>
  <c r="BQ75" i="18"/>
  <c r="BQ52" i="16"/>
  <c r="AM75" i="17"/>
  <c r="BQ71" i="18"/>
  <c r="BQ48" i="16"/>
  <c r="AM25" i="13"/>
  <c r="AM71" i="17"/>
  <c r="AM48" i="15"/>
  <c r="BQ25" i="14"/>
  <c r="AM67" i="17"/>
  <c r="AM44" i="15"/>
  <c r="BQ21" i="14"/>
  <c r="BQ67" i="18"/>
  <c r="AM21" i="13"/>
  <c r="AN21" i="20" s="1"/>
  <c r="BQ44" i="16"/>
  <c r="AM40" i="15"/>
  <c r="BQ40" i="16"/>
  <c r="AM63" i="17"/>
  <c r="BQ63" i="18"/>
  <c r="BQ17" i="14"/>
  <c r="AM17" i="13"/>
  <c r="AM13" i="13"/>
  <c r="AN13" i="20" s="1"/>
  <c r="BQ59" i="18"/>
  <c r="BQ13" i="14"/>
  <c r="BQ36" i="16"/>
  <c r="AM59" i="17"/>
  <c r="AM36" i="15"/>
  <c r="AM9" i="13"/>
  <c r="AN9" i="20" s="1"/>
  <c r="AM32" i="15"/>
  <c r="AM55" i="17"/>
  <c r="BQ9" i="14"/>
  <c r="BQ55" i="18"/>
  <c r="BQ32" i="16"/>
  <c r="AM28" i="15"/>
  <c r="BQ51" i="18"/>
  <c r="BQ5" i="14"/>
  <c r="AM5" i="13"/>
  <c r="AN5" i="20" s="1"/>
  <c r="AM51" i="17"/>
  <c r="BQ28" i="16"/>
  <c r="AM24" i="15"/>
  <c r="AM47" i="17"/>
  <c r="BQ24" i="16"/>
  <c r="BQ47" i="18"/>
  <c r="BQ20" i="16"/>
  <c r="BQ43" i="18"/>
  <c r="AM20" i="15"/>
  <c r="AM43" i="17"/>
  <c r="AM16" i="15"/>
  <c r="AM39" i="17"/>
  <c r="BQ16" i="16"/>
  <c r="BQ39" i="18"/>
  <c r="BQ12" i="16"/>
  <c r="BQ35" i="18"/>
  <c r="AM12" i="15"/>
  <c r="AM35" i="17"/>
  <c r="BQ31" i="18"/>
  <c r="BQ8" i="16"/>
  <c r="AM31" i="17"/>
  <c r="AM8" i="15"/>
  <c r="AM27" i="17"/>
  <c r="BQ27" i="18"/>
  <c r="AM25" i="17"/>
  <c r="BQ25" i="18"/>
  <c r="AH31" i="14"/>
  <c r="AH54" i="16"/>
  <c r="BJ54" i="16"/>
  <c r="AF54" i="15"/>
  <c r="AF31" i="13"/>
  <c r="BJ31" i="14"/>
  <c r="R31" i="13"/>
  <c r="S31" i="20" s="1"/>
  <c r="AV31" i="14"/>
  <c r="AV54" i="16"/>
  <c r="R54" i="15"/>
  <c r="M54" i="15"/>
  <c r="AQ54" i="16"/>
  <c r="AQ31" i="14"/>
  <c r="M31" i="13"/>
  <c r="N31" i="20" s="1"/>
  <c r="AD31" i="14"/>
  <c r="AD54" i="16"/>
  <c r="Z54" i="16"/>
  <c r="Z31" i="14"/>
  <c r="AI31" i="14"/>
  <c r="AI54" i="16"/>
  <c r="BG54" i="16"/>
  <c r="BG31" i="14"/>
  <c r="AC31" i="13"/>
  <c r="AD31" i="20" s="1"/>
  <c r="AC54" i="15"/>
  <c r="AP31" i="14"/>
  <c r="AP54" i="16"/>
  <c r="L54" i="15"/>
  <c r="L31" i="13"/>
  <c r="M31" i="20" s="1"/>
  <c r="AO54" i="16"/>
  <c r="K31" i="13"/>
  <c r="L31" i="20" s="1"/>
  <c r="K54" i="15"/>
  <c r="AO31" i="14"/>
  <c r="X54" i="16"/>
  <c r="X31" i="14"/>
  <c r="O54" i="15"/>
  <c r="AS31" i="14"/>
  <c r="AS54" i="16"/>
  <c r="O31" i="13"/>
  <c r="P31" i="20" s="1"/>
  <c r="T31" i="14"/>
  <c r="T54" i="16"/>
  <c r="BH54" i="16"/>
  <c r="AD54" i="15"/>
  <c r="AD31" i="13"/>
  <c r="AE31" i="20" s="1"/>
  <c r="BH31" i="14"/>
  <c r="AA54" i="16"/>
  <c r="AA31" i="14"/>
  <c r="AL12" i="20"/>
  <c r="AL24" i="20"/>
  <c r="I63" i="12"/>
  <c r="H63" i="12"/>
  <c r="AL13" i="20"/>
  <c r="BM8" i="12"/>
  <c r="BM11" i="12"/>
  <c r="BM10" i="12"/>
  <c r="BM12" i="12"/>
  <c r="BM14" i="12"/>
  <c r="BM13" i="12"/>
  <c r="BM9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8" i="12"/>
  <c r="BM37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AL27" i="13"/>
  <c r="AL50" i="15"/>
  <c r="AL73" i="17"/>
  <c r="BP27" i="14"/>
  <c r="BP73" i="18"/>
  <c r="BP50" i="16"/>
  <c r="AL23" i="13"/>
  <c r="AM23" i="20" s="1"/>
  <c r="AL46" i="15"/>
  <c r="BP69" i="18"/>
  <c r="BP46" i="16"/>
  <c r="AL69" i="17"/>
  <c r="BP23" i="14"/>
  <c r="BP42" i="16"/>
  <c r="AL19" i="13"/>
  <c r="AL42" i="15"/>
  <c r="AL65" i="17"/>
  <c r="BP65" i="18"/>
  <c r="BP19" i="14"/>
  <c r="BP15" i="14"/>
  <c r="AL61" i="17"/>
  <c r="BP61" i="18"/>
  <c r="BP38" i="16"/>
  <c r="AL38" i="15"/>
  <c r="AL15" i="13"/>
  <c r="AM15" i="20" s="1"/>
  <c r="AL11" i="13"/>
  <c r="AL34" i="15"/>
  <c r="AL57" i="17"/>
  <c r="BP57" i="18"/>
  <c r="BP34" i="16"/>
  <c r="BP11" i="14"/>
  <c r="AL52" i="17"/>
  <c r="AL6" i="13"/>
  <c r="AM6" i="20" s="1"/>
  <c r="BP6" i="14"/>
  <c r="BP29" i="16"/>
  <c r="BP52" i="18"/>
  <c r="AL29" i="15"/>
  <c r="BP26" i="16"/>
  <c r="BP49" i="18"/>
  <c r="AL26" i="15"/>
  <c r="AL49" i="17"/>
  <c r="BP22" i="16"/>
  <c r="AL45" i="17"/>
  <c r="BP45" i="18"/>
  <c r="AL22" i="15"/>
  <c r="AL42" i="17"/>
  <c r="BP19" i="16"/>
  <c r="AL19" i="15"/>
  <c r="BP42" i="18"/>
  <c r="BP37" i="18"/>
  <c r="AL14" i="15"/>
  <c r="BP14" i="16"/>
  <c r="AL37" i="17"/>
  <c r="BP10" i="16"/>
  <c r="BP33" i="18"/>
  <c r="AL10" i="15"/>
  <c r="AL33" i="17"/>
  <c r="AL25" i="17"/>
  <c r="BP25" i="18"/>
  <c r="AL27" i="17"/>
  <c r="BP27" i="18"/>
  <c r="L64" i="12"/>
  <c r="G64" i="12"/>
  <c r="J64" i="12" s="1"/>
  <c r="W64" i="9"/>
  <c r="M64" i="9"/>
  <c r="AE30" i="20"/>
  <c r="BQ22" i="14"/>
  <c r="AM68" i="17"/>
  <c r="BQ68" i="18"/>
  <c r="AM45" i="15"/>
  <c r="AM22" i="13"/>
  <c r="BQ45" i="16"/>
  <c r="BQ11" i="14"/>
  <c r="AM34" i="15"/>
  <c r="BQ34" i="16"/>
  <c r="AM11" i="13"/>
  <c r="AN11" i="20" s="1"/>
  <c r="AM57" i="17"/>
  <c r="BQ57" i="18"/>
  <c r="AM17" i="15"/>
  <c r="BQ40" i="18"/>
  <c r="BQ17" i="16"/>
  <c r="AM40" i="17"/>
  <c r="AM6" i="15"/>
  <c r="AM29" i="17"/>
  <c r="BQ29" i="18"/>
  <c r="BQ6" i="16"/>
  <c r="V54" i="16"/>
  <c r="V31" i="14"/>
  <c r="AU31" i="14"/>
  <c r="AU54" i="16"/>
  <c r="Q31" i="13"/>
  <c r="R31" i="20" s="1"/>
  <c r="Q54" i="15"/>
  <c r="BE54" i="16"/>
  <c r="AA54" i="15"/>
  <c r="AA31" i="13"/>
  <c r="AB31" i="20" s="1"/>
  <c r="BE31" i="14"/>
  <c r="BK31" i="14"/>
  <c r="AG54" i="15"/>
  <c r="AG31" i="13"/>
  <c r="AH31" i="20" s="1"/>
  <c r="BK54" i="16"/>
  <c r="T30" i="20"/>
  <c r="AL27" i="20"/>
  <c r="AD30" i="20"/>
  <c r="BM2" i="12"/>
  <c r="BM3" i="12"/>
  <c r="BP26" i="14"/>
  <c r="AL26" i="13"/>
  <c r="BP72" i="18"/>
  <c r="AL49" i="15"/>
  <c r="AL72" i="17"/>
  <c r="BP49" i="16"/>
  <c r="AL18" i="13"/>
  <c r="AL41" i="15"/>
  <c r="AL64" i="17"/>
  <c r="BP41" i="16"/>
  <c r="BP18" i="14"/>
  <c r="BP64" i="18"/>
  <c r="BP10" i="14"/>
  <c r="AL33" i="15"/>
  <c r="AL56" i="17"/>
  <c r="BP33" i="16"/>
  <c r="BP56" i="18"/>
  <c r="AL10" i="13"/>
  <c r="BP48" i="18"/>
  <c r="AL48" i="17"/>
  <c r="BP25" i="16"/>
  <c r="AL25" i="15"/>
  <c r="BP40" i="18"/>
  <c r="AL17" i="15"/>
  <c r="BP17" i="16"/>
  <c r="AL40" i="17"/>
  <c r="BP9" i="16"/>
  <c r="BP32" i="18"/>
  <c r="AL9" i="15"/>
  <c r="AL32" i="17"/>
  <c r="AG30" i="20"/>
  <c r="AL21" i="20"/>
  <c r="AK30" i="20"/>
  <c r="AH30" i="20"/>
  <c r="AL30" i="20"/>
  <c r="AL14" i="20"/>
  <c r="AL52" i="15"/>
  <c r="BP29" i="14"/>
  <c r="BP52" i="16"/>
  <c r="BP75" i="18"/>
  <c r="AL75" i="17"/>
  <c r="AL29" i="13"/>
  <c r="AL48" i="15"/>
  <c r="BP48" i="16"/>
  <c r="BP25" i="14"/>
  <c r="AL71" i="17"/>
  <c r="BP71" i="18"/>
  <c r="AL25" i="13"/>
  <c r="AL67" i="17"/>
  <c r="BP67" i="18"/>
  <c r="AL44" i="15"/>
  <c r="AL21" i="13"/>
  <c r="AM21" i="20" s="1"/>
  <c r="BP44" i="16"/>
  <c r="BP21" i="14"/>
  <c r="BP63" i="18"/>
  <c r="AL40" i="15"/>
  <c r="BP17" i="14"/>
  <c r="BP40" i="16"/>
  <c r="AL17" i="13"/>
  <c r="AM17" i="20" s="1"/>
  <c r="AL63" i="17"/>
  <c r="AL36" i="15"/>
  <c r="BP13" i="14"/>
  <c r="BP36" i="16"/>
  <c r="BP59" i="18"/>
  <c r="AL59" i="17"/>
  <c r="AL13" i="13"/>
  <c r="AM13" i="20" s="1"/>
  <c r="BP55" i="18"/>
  <c r="AL55" i="17"/>
  <c r="BP9" i="14"/>
  <c r="AL32" i="15"/>
  <c r="BP32" i="16"/>
  <c r="AL9" i="13"/>
  <c r="AM9" i="20" s="1"/>
  <c r="AL28" i="15"/>
  <c r="BP5" i="14"/>
  <c r="BP28" i="16"/>
  <c r="AL5" i="13"/>
  <c r="AL51" i="17"/>
  <c r="BP51" i="18"/>
  <c r="AL47" i="17"/>
  <c r="AL24" i="15"/>
  <c r="BP24" i="16"/>
  <c r="BP47" i="18"/>
  <c r="AL20" i="15"/>
  <c r="AM20" i="20" s="1"/>
  <c r="BP20" i="16"/>
  <c r="AL43" i="17"/>
  <c r="BP43" i="18"/>
  <c r="BP39" i="18"/>
  <c r="AL16" i="15"/>
  <c r="AL39" i="17"/>
  <c r="BP16" i="16"/>
  <c r="BP12" i="16"/>
  <c r="AL12" i="15"/>
  <c r="BP35" i="18"/>
  <c r="AL35" i="17"/>
  <c r="BP31" i="18"/>
  <c r="AL8" i="15"/>
  <c r="AL31" i="17"/>
  <c r="BP8" i="16"/>
  <c r="AL24" i="17"/>
  <c r="BP24" i="18"/>
  <c r="AL23" i="17"/>
  <c r="BP23" i="18"/>
  <c r="BP7" i="12"/>
  <c r="BO5" i="12"/>
  <c r="AL20" i="20"/>
  <c r="L65" i="9"/>
  <c r="V65" i="9"/>
  <c r="B66" i="9"/>
  <c r="A65" i="9"/>
  <c r="K65" i="9"/>
  <c r="C65" i="9" s="1"/>
  <c r="U65" i="9"/>
  <c r="I65" i="9" s="1"/>
  <c r="U30" i="20"/>
  <c r="AM73" i="17"/>
  <c r="BQ73" i="18"/>
  <c r="BQ27" i="14"/>
  <c r="AM50" i="15"/>
  <c r="AM27" i="13"/>
  <c r="AN27" i="20" s="1"/>
  <c r="BQ50" i="16"/>
  <c r="BQ24" i="14"/>
  <c r="AM70" i="17"/>
  <c r="AM24" i="13"/>
  <c r="BQ47" i="16"/>
  <c r="BQ70" i="18"/>
  <c r="AM47" i="15"/>
  <c r="BQ43" i="16"/>
  <c r="AM20" i="13"/>
  <c r="BQ20" i="14"/>
  <c r="BQ66" i="18"/>
  <c r="AM43" i="15"/>
  <c r="AM66" i="17"/>
  <c r="AM39" i="15"/>
  <c r="BQ39" i="16"/>
  <c r="BQ16" i="14"/>
  <c r="BQ62" i="18"/>
  <c r="AM16" i="13"/>
  <c r="AN16" i="20" s="1"/>
  <c r="AM62" i="17"/>
  <c r="AM12" i="13"/>
  <c r="AM35" i="15"/>
  <c r="BQ58" i="18"/>
  <c r="BQ12" i="14"/>
  <c r="AM58" i="17"/>
  <c r="BQ35" i="16"/>
  <c r="AM31" i="15"/>
  <c r="AM8" i="13"/>
  <c r="AN8" i="20" s="1"/>
  <c r="BQ54" i="18"/>
  <c r="AM54" i="17"/>
  <c r="BQ8" i="14"/>
  <c r="BQ31" i="16"/>
  <c r="BQ27" i="16"/>
  <c r="BQ50" i="18"/>
  <c r="AM50" i="17"/>
  <c r="AM27" i="15"/>
  <c r="AM46" i="17"/>
  <c r="AM23" i="15"/>
  <c r="BQ46" i="18"/>
  <c r="BQ23" i="16"/>
  <c r="AM41" i="17"/>
  <c r="AM18" i="15"/>
  <c r="BQ41" i="18"/>
  <c r="BQ18" i="16"/>
  <c r="AM38" i="17"/>
  <c r="AM15" i="15"/>
  <c r="BQ38" i="18"/>
  <c r="BQ15" i="16"/>
  <c r="AM34" i="17"/>
  <c r="AM11" i="15"/>
  <c r="BQ11" i="16"/>
  <c r="BQ34" i="18"/>
  <c r="BQ30" i="18"/>
  <c r="BQ7" i="16"/>
  <c r="AM30" i="17"/>
  <c r="AM7" i="15"/>
  <c r="AM24" i="17"/>
  <c r="BQ24" i="18"/>
  <c r="AM54" i="16"/>
  <c r="AM31" i="14"/>
  <c r="I31" i="13"/>
  <c r="J31" i="20" s="1"/>
  <c r="I54" i="15"/>
  <c r="AE31" i="14"/>
  <c r="AE54" i="16"/>
  <c r="S54" i="16"/>
  <c r="S31" i="14"/>
  <c r="AL54" i="16"/>
  <c r="AL31" i="14"/>
  <c r="AC54" i="16"/>
  <c r="AC31" i="14"/>
  <c r="AZ54" i="16"/>
  <c r="V54" i="15"/>
  <c r="AZ31" i="14"/>
  <c r="V31" i="13"/>
  <c r="AG31" i="14"/>
  <c r="AG54" i="16"/>
  <c r="BM62" i="12"/>
  <c r="BA54" i="16"/>
  <c r="W54" i="15"/>
  <c r="W31" i="13"/>
  <c r="X31" i="20" s="1"/>
  <c r="BA31" i="14"/>
  <c r="AX54" i="16"/>
  <c r="T31" i="13"/>
  <c r="T54" i="15"/>
  <c r="AX31" i="14"/>
  <c r="AL51" i="15"/>
  <c r="AL28" i="13"/>
  <c r="AM28" i="20" s="1"/>
  <c r="BP74" i="18"/>
  <c r="BP28" i="14"/>
  <c r="AL74" i="17"/>
  <c r="BP51" i="16"/>
  <c r="AL24" i="13"/>
  <c r="BP24" i="14"/>
  <c r="BP47" i="16"/>
  <c r="BP70" i="18"/>
  <c r="AL70" i="17"/>
  <c r="AL47" i="15"/>
  <c r="AL66" i="17"/>
  <c r="AL43" i="15"/>
  <c r="BP43" i="16"/>
  <c r="AL20" i="13"/>
  <c r="BP20" i="14"/>
  <c r="BP66" i="18"/>
  <c r="BP62" i="18"/>
  <c r="BP39" i="16"/>
  <c r="BP16" i="14"/>
  <c r="AL39" i="15"/>
  <c r="AL16" i="13"/>
  <c r="AM16" i="20" s="1"/>
  <c r="AL62" i="17"/>
  <c r="AL12" i="13"/>
  <c r="AM12" i="20" s="1"/>
  <c r="BP12" i="14"/>
  <c r="AL58" i="17"/>
  <c r="AL35" i="15"/>
  <c r="BP35" i="16"/>
  <c r="BP58" i="18"/>
  <c r="AL54" i="17"/>
  <c r="AL31" i="15"/>
  <c r="AL8" i="13"/>
  <c r="AM8" i="20" s="1"/>
  <c r="BP8" i="14"/>
  <c r="BP54" i="18"/>
  <c r="BP31" i="16"/>
  <c r="BP50" i="18"/>
  <c r="BP27" i="16"/>
  <c r="AL50" i="17"/>
  <c r="AL27" i="15"/>
  <c r="AL46" i="17"/>
  <c r="BP46" i="18"/>
  <c r="BP23" i="16"/>
  <c r="AL23" i="15"/>
  <c r="AL18" i="15"/>
  <c r="BP18" i="16"/>
  <c r="AL41" i="17"/>
  <c r="BP41" i="18"/>
  <c r="BP15" i="16"/>
  <c r="AL38" i="17"/>
  <c r="AL15" i="15"/>
  <c r="BP38" i="18"/>
  <c r="BP34" i="18"/>
  <c r="BP11" i="16"/>
  <c r="AL34" i="17"/>
  <c r="AL11" i="15"/>
  <c r="AL30" i="17"/>
  <c r="AM30" i="20" s="1"/>
  <c r="BP30" i="18"/>
  <c r="BP7" i="16"/>
  <c r="AL7" i="15"/>
  <c r="AL6" i="15"/>
  <c r="BP6" i="16"/>
  <c r="AL29" i="17"/>
  <c r="BP29" i="18"/>
  <c r="K65" i="12"/>
  <c r="M66" i="12"/>
  <c r="BN6" i="12"/>
  <c r="BN1" i="12"/>
  <c r="BN4" i="12" s="1"/>
  <c r="AM28" i="13"/>
  <c r="AM74" i="17"/>
  <c r="BQ28" i="14"/>
  <c r="BQ51" i="16"/>
  <c r="BQ74" i="18"/>
  <c r="AM51" i="15"/>
  <c r="AM69" i="17"/>
  <c r="AM23" i="13"/>
  <c r="AN23" i="20" s="1"/>
  <c r="BQ23" i="14"/>
  <c r="AM46" i="15"/>
  <c r="BQ69" i="18"/>
  <c r="BQ46" i="16"/>
  <c r="AM65" i="17"/>
  <c r="AM42" i="15"/>
  <c r="BQ19" i="14"/>
  <c r="BQ65" i="18"/>
  <c r="AM19" i="13"/>
  <c r="BQ42" i="16"/>
  <c r="BQ61" i="18"/>
  <c r="AM38" i="15"/>
  <c r="AM61" i="17"/>
  <c r="BQ38" i="16"/>
  <c r="BQ15" i="14"/>
  <c r="AM15" i="13"/>
  <c r="AN15" i="20" s="1"/>
  <c r="BQ10" i="14"/>
  <c r="AM10" i="13"/>
  <c r="BQ33" i="16"/>
  <c r="AM56" i="17"/>
  <c r="BQ56" i="18"/>
  <c r="AM33" i="15"/>
  <c r="BQ6" i="14"/>
  <c r="AM6" i="13"/>
  <c r="AN6" i="20" s="1"/>
  <c r="BQ29" i="16"/>
  <c r="AM52" i="17"/>
  <c r="BQ52" i="18"/>
  <c r="AM29" i="15"/>
  <c r="AM49" i="17"/>
  <c r="AM26" i="15"/>
  <c r="BQ49" i="18"/>
  <c r="BQ26" i="16"/>
  <c r="AM45" i="17"/>
  <c r="BQ45" i="18"/>
  <c r="BQ22" i="16"/>
  <c r="AM22" i="15"/>
  <c r="AM42" i="17"/>
  <c r="AM19" i="15"/>
  <c r="BQ19" i="16"/>
  <c r="BQ42" i="18"/>
  <c r="BQ37" i="18"/>
  <c r="BQ14" i="16"/>
  <c r="AM14" i="15"/>
  <c r="AM37" i="17"/>
  <c r="AM33" i="17"/>
  <c r="AM10" i="15"/>
  <c r="BQ33" i="18"/>
  <c r="BQ10" i="16"/>
  <c r="BQ5" i="16"/>
  <c r="AM5" i="15"/>
  <c r="AM28" i="17"/>
  <c r="BQ28" i="18"/>
  <c r="AM26" i="17"/>
  <c r="BQ26" i="18"/>
  <c r="AB31" i="14"/>
  <c r="AB54" i="16"/>
  <c r="AM54" i="15"/>
  <c r="BQ31" i="14"/>
  <c r="BQ54" i="16"/>
  <c r="AM31" i="13"/>
  <c r="AN31" i="20" s="1"/>
  <c r="Y31" i="14"/>
  <c r="Y54" i="16"/>
  <c r="Y54" i="15"/>
  <c r="Y31" i="13"/>
  <c r="Z31" i="20" s="1"/>
  <c r="BC54" i="16"/>
  <c r="BC31" i="14"/>
  <c r="AJ31" i="14"/>
  <c r="AJ54" i="16"/>
  <c r="AY54" i="16"/>
  <c r="U31" i="13"/>
  <c r="V31" i="20" s="1"/>
  <c r="AY31" i="14"/>
  <c r="U54" i="15"/>
  <c r="U31" i="14"/>
  <c r="U54" i="16"/>
  <c r="AH54" i="15"/>
  <c r="BL31" i="14"/>
  <c r="BL54" i="16"/>
  <c r="AH31" i="13"/>
  <c r="AI31" i="20" s="1"/>
  <c r="AF54" i="16"/>
  <c r="AF31" i="14"/>
  <c r="AE54" i="15"/>
  <c r="AE31" i="13"/>
  <c r="AF31" i="20" s="1"/>
  <c r="BI31" i="14"/>
  <c r="BI54" i="16"/>
  <c r="BN31" i="14"/>
  <c r="AJ54" i="15"/>
  <c r="BN54" i="16"/>
  <c r="AJ31" i="13"/>
  <c r="BF31" i="14"/>
  <c r="AB54" i="15"/>
  <c r="BF54" i="16"/>
  <c r="AB31" i="13"/>
  <c r="AC31" i="20" s="1"/>
  <c r="AN54" i="16"/>
  <c r="J54" i="15"/>
  <c r="J31" i="13"/>
  <c r="K31" i="20" s="1"/>
  <c r="AN31" i="14"/>
  <c r="AL54" i="15"/>
  <c r="AL31" i="13"/>
  <c r="BP31" i="14"/>
  <c r="BP54" i="16"/>
  <c r="Y30" i="20"/>
  <c r="AB30" i="20"/>
  <c r="G65" i="9" l="1"/>
  <c r="F65" i="9"/>
  <c r="H65" i="9"/>
  <c r="E65" i="9"/>
  <c r="D65" i="9"/>
  <c r="L65" i="12"/>
  <c r="G65" i="12"/>
  <c r="J65" i="12" s="1"/>
  <c r="AN54" i="15"/>
  <c r="BR31" i="14"/>
  <c r="BR54" i="16"/>
  <c r="AN31" i="13"/>
  <c r="AN24" i="20"/>
  <c r="BP5" i="12"/>
  <c r="BQ7" i="12"/>
  <c r="BR53" i="16"/>
  <c r="BR30" i="14"/>
  <c r="AN53" i="15"/>
  <c r="AN30" i="13"/>
  <c r="BR68" i="18"/>
  <c r="AN22" i="13"/>
  <c r="AN45" i="15"/>
  <c r="AN68" i="17"/>
  <c r="BR22" i="14"/>
  <c r="BR45" i="16"/>
  <c r="AN60" i="17"/>
  <c r="AN37" i="15"/>
  <c r="BR14" i="14"/>
  <c r="BR60" i="18"/>
  <c r="AN14" i="13"/>
  <c r="AO14" i="20" s="1"/>
  <c r="BR37" i="16"/>
  <c r="AN30" i="15"/>
  <c r="BR7" i="14"/>
  <c r="AN7" i="13"/>
  <c r="AO7" i="20" s="1"/>
  <c r="AN53" i="17"/>
  <c r="BR53" i="18"/>
  <c r="BR30" i="16"/>
  <c r="AN21" i="15"/>
  <c r="AN44" i="17"/>
  <c r="BR21" i="16"/>
  <c r="BR44" i="18"/>
  <c r="AN36" i="17"/>
  <c r="BR13" i="16"/>
  <c r="BR36" i="18"/>
  <c r="AN13" i="15"/>
  <c r="AN5" i="15"/>
  <c r="AN28" i="17"/>
  <c r="BR5" i="16"/>
  <c r="BR28" i="18"/>
  <c r="Y32" i="14"/>
  <c r="Y55" i="16"/>
  <c r="BK32" i="14"/>
  <c r="AG55" i="15"/>
  <c r="BK55" i="16"/>
  <c r="AG32" i="13"/>
  <c r="Z32" i="13"/>
  <c r="BD32" i="14"/>
  <c r="BD55" i="16"/>
  <c r="Z55" i="15"/>
  <c r="AG32" i="14"/>
  <c r="AG55" i="16"/>
  <c r="V32" i="13"/>
  <c r="AZ32" i="14"/>
  <c r="AZ55" i="16"/>
  <c r="V55" i="15"/>
  <c r="I55" i="15"/>
  <c r="AM32" i="14"/>
  <c r="AM55" i="16"/>
  <c r="I32" i="13"/>
  <c r="J32" i="20" s="1"/>
  <c r="AL32" i="14"/>
  <c r="AL55" i="16"/>
  <c r="T32" i="14"/>
  <c r="T55" i="16"/>
  <c r="AJ31" i="20"/>
  <c r="AK31" i="20"/>
  <c r="AM29" i="20"/>
  <c r="AM18" i="20"/>
  <c r="AN22" i="20"/>
  <c r="BR48" i="16"/>
  <c r="AN71" i="17"/>
  <c r="BR25" i="14"/>
  <c r="AN25" i="13"/>
  <c r="BR71" i="18"/>
  <c r="AN48" i="15"/>
  <c r="AN40" i="15"/>
  <c r="AN63" i="17"/>
  <c r="AN17" i="13"/>
  <c r="AO17" i="20" s="1"/>
  <c r="BR40" i="16"/>
  <c r="BR63" i="18"/>
  <c r="BR17" i="14"/>
  <c r="AN9" i="13"/>
  <c r="AO9" i="20" s="1"/>
  <c r="BR55" i="18"/>
  <c r="AN55" i="17"/>
  <c r="AN32" i="15"/>
  <c r="BR9" i="14"/>
  <c r="BR32" i="16"/>
  <c r="AN24" i="15"/>
  <c r="BR24" i="16"/>
  <c r="BR47" i="18"/>
  <c r="AN47" i="17"/>
  <c r="AN39" i="17"/>
  <c r="BR39" i="18"/>
  <c r="BR16" i="16"/>
  <c r="AN16" i="15"/>
  <c r="BR6" i="16"/>
  <c r="BR29" i="18"/>
  <c r="AN6" i="15"/>
  <c r="AN29" i="17"/>
  <c r="AN17" i="20"/>
  <c r="AM22" i="20"/>
  <c r="W32" i="14"/>
  <c r="W55" i="16"/>
  <c r="AO32" i="14"/>
  <c r="K55" i="15"/>
  <c r="AO55" i="16"/>
  <c r="K32" i="13"/>
  <c r="L32" i="20" s="1"/>
  <c r="S32" i="13"/>
  <c r="S55" i="15"/>
  <c r="AW55" i="16"/>
  <c r="AW32" i="14"/>
  <c r="AF55" i="16"/>
  <c r="AF32" i="14"/>
  <c r="AE32" i="13"/>
  <c r="AF32" i="20" s="1"/>
  <c r="AE55" i="15"/>
  <c r="BI32" i="14"/>
  <c r="BI55" i="16"/>
  <c r="AD55" i="16"/>
  <c r="AD32" i="14"/>
  <c r="BF55" i="16"/>
  <c r="AB55" i="15"/>
  <c r="AB32" i="13"/>
  <c r="BF32" i="14"/>
  <c r="Z32" i="14"/>
  <c r="Z55" i="16"/>
  <c r="W65" i="9"/>
  <c r="M65" i="9"/>
  <c r="AM10" i="20"/>
  <c r="I64" i="12"/>
  <c r="H64" i="12"/>
  <c r="AN39" i="15"/>
  <c r="BR39" i="16"/>
  <c r="BR62" i="18"/>
  <c r="BR16" i="14"/>
  <c r="AN16" i="13"/>
  <c r="AO16" i="20" s="1"/>
  <c r="AN62" i="17"/>
  <c r="AN46" i="17"/>
  <c r="BR23" i="16"/>
  <c r="AN23" i="15"/>
  <c r="BR46" i="18"/>
  <c r="AN38" i="17"/>
  <c r="AN15" i="15"/>
  <c r="BR15" i="16"/>
  <c r="BR38" i="18"/>
  <c r="BR34" i="18"/>
  <c r="BR11" i="16"/>
  <c r="AN11" i="15"/>
  <c r="AN34" i="17"/>
  <c r="AN27" i="17"/>
  <c r="BR27" i="18"/>
  <c r="AG31" i="20"/>
  <c r="AN29" i="20"/>
  <c r="AT32" i="14"/>
  <c r="P32" i="13"/>
  <c r="Q32" i="20" s="1"/>
  <c r="AT55" i="16"/>
  <c r="P55" i="15"/>
  <c r="BL32" i="14"/>
  <c r="AH32" i="13"/>
  <c r="AH55" i="15"/>
  <c r="BL55" i="16"/>
  <c r="AK32" i="14"/>
  <c r="AK55" i="16"/>
  <c r="AH32" i="14"/>
  <c r="AH55" i="16"/>
  <c r="AK32" i="13"/>
  <c r="AL32" i="20" s="1"/>
  <c r="BO55" i="16"/>
  <c r="AK55" i="15"/>
  <c r="BO32" i="14"/>
  <c r="BC55" i="16"/>
  <c r="BC32" i="14"/>
  <c r="Y55" i="15"/>
  <c r="Y32" i="13"/>
  <c r="S32" i="14"/>
  <c r="S55" i="16"/>
  <c r="J32" i="13"/>
  <c r="K32" i="20" s="1"/>
  <c r="J55" i="15"/>
  <c r="AN32" i="14"/>
  <c r="AN55" i="16"/>
  <c r="AV55" i="16"/>
  <c r="R32" i="13"/>
  <c r="S32" i="20" s="1"/>
  <c r="R55" i="15"/>
  <c r="AV32" i="14"/>
  <c r="U55" i="15"/>
  <c r="U32" i="13"/>
  <c r="V32" i="20" s="1"/>
  <c r="AY55" i="16"/>
  <c r="AY32" i="14"/>
  <c r="AU32" i="14"/>
  <c r="Q32" i="13"/>
  <c r="R32" i="20" s="1"/>
  <c r="Q55" i="15"/>
  <c r="AU55" i="16"/>
  <c r="O32" i="13"/>
  <c r="P32" i="20" s="1"/>
  <c r="O55" i="15"/>
  <c r="AS32" i="14"/>
  <c r="AS55" i="16"/>
  <c r="AA31" i="20"/>
  <c r="AN14" i="20"/>
  <c r="BN13" i="12"/>
  <c r="BN9" i="12"/>
  <c r="BN10" i="12"/>
  <c r="BN14" i="12"/>
  <c r="BN11" i="12"/>
  <c r="BN8" i="12"/>
  <c r="BN12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8" i="12"/>
  <c r="BN37" i="12"/>
  <c r="BN39" i="12"/>
  <c r="BN40" i="12"/>
  <c r="BN41" i="12"/>
  <c r="BN42" i="12"/>
  <c r="BN43" i="12"/>
  <c r="BN44" i="12"/>
  <c r="BN45" i="12"/>
  <c r="BN46" i="12"/>
  <c r="BN47" i="12"/>
  <c r="BN48" i="12"/>
  <c r="BN49" i="12"/>
  <c r="BN51" i="12"/>
  <c r="BN50" i="12"/>
  <c r="BN52" i="12"/>
  <c r="BN53" i="12"/>
  <c r="BN54" i="12"/>
  <c r="BN55" i="12"/>
  <c r="BN56" i="12"/>
  <c r="BN57" i="12"/>
  <c r="BN58" i="12"/>
  <c r="BN59" i="12"/>
  <c r="BN60" i="12"/>
  <c r="BN61" i="12"/>
  <c r="BN62" i="12"/>
  <c r="AN72" i="17"/>
  <c r="AN49" i="15"/>
  <c r="BR72" i="18"/>
  <c r="AN26" i="13"/>
  <c r="BR49" i="16"/>
  <c r="BR26" i="14"/>
  <c r="BS26" i="20" s="1"/>
  <c r="BR41" i="16"/>
  <c r="BR18" i="14"/>
  <c r="AN64" i="17"/>
  <c r="BR64" i="18"/>
  <c r="AN18" i="13"/>
  <c r="AN41" i="15"/>
  <c r="BR56" i="18"/>
  <c r="AN33" i="15"/>
  <c r="BR10" i="14"/>
  <c r="BR33" i="16"/>
  <c r="AN56" i="17"/>
  <c r="AN10" i="13"/>
  <c r="AO10" i="20" s="1"/>
  <c r="AN25" i="15"/>
  <c r="AN48" i="17"/>
  <c r="BR25" i="16"/>
  <c r="BR48" i="18"/>
  <c r="BR40" i="18"/>
  <c r="BR17" i="16"/>
  <c r="AN17" i="15"/>
  <c r="AN40" i="17"/>
  <c r="AN9" i="15"/>
  <c r="AN32" i="17"/>
  <c r="BR32" i="18"/>
  <c r="BR9" i="16"/>
  <c r="BR26" i="18"/>
  <c r="AN26" i="17"/>
  <c r="AN12" i="20"/>
  <c r="AN25" i="20"/>
  <c r="BN63" i="12"/>
  <c r="AL32" i="13"/>
  <c r="AM32" i="20" s="1"/>
  <c r="BP55" i="16"/>
  <c r="AL55" i="15"/>
  <c r="BP32" i="14"/>
  <c r="AM55" i="15"/>
  <c r="BQ32" i="14"/>
  <c r="BQ55" i="16"/>
  <c r="AM32" i="13"/>
  <c r="AI32" i="14"/>
  <c r="AI55" i="16"/>
  <c r="L55" i="15"/>
  <c r="AP55" i="16"/>
  <c r="AP32" i="14"/>
  <c r="L32" i="13"/>
  <c r="M32" i="20" s="1"/>
  <c r="AC55" i="15"/>
  <c r="BG55" i="16"/>
  <c r="BG32" i="14"/>
  <c r="AC32" i="13"/>
  <c r="BN3" i="12"/>
  <c r="BN2" i="12"/>
  <c r="AA64" i="12"/>
  <c r="AY64" i="12"/>
  <c r="S64" i="12"/>
  <c r="AQ64" i="12"/>
  <c r="BD64" i="12"/>
  <c r="AD64" i="12"/>
  <c r="BC64" i="12"/>
  <c r="W64" i="12"/>
  <c r="AF64" i="12"/>
  <c r="Q64" i="12"/>
  <c r="X64" i="12"/>
  <c r="BM64" i="12"/>
  <c r="AH64" i="12"/>
  <c r="R64" i="12"/>
  <c r="Y64" i="12"/>
  <c r="BL64" i="12"/>
  <c r="N64" i="12"/>
  <c r="AC64" i="12"/>
  <c r="Z64" i="12"/>
  <c r="BI64" i="12"/>
  <c r="T64" i="12"/>
  <c r="AM64" i="12"/>
  <c r="U64" i="12"/>
  <c r="BA64" i="12"/>
  <c r="BJ64" i="12"/>
  <c r="AO64" i="12"/>
  <c r="V64" i="12"/>
  <c r="AB64" i="12"/>
  <c r="AS64" i="12"/>
  <c r="AI64" i="12"/>
  <c r="AE64" i="12"/>
  <c r="BE64" i="12"/>
  <c r="AU64" i="12"/>
  <c r="O64" i="12"/>
  <c r="AV64" i="12"/>
  <c r="P64" i="12"/>
  <c r="BH64" i="12"/>
  <c r="AN64" i="12"/>
  <c r="AG64" i="12"/>
  <c r="AP64" i="12"/>
  <c r="AX64" i="12"/>
  <c r="AZ64" i="12"/>
  <c r="BK64" i="12"/>
  <c r="BB64" i="12"/>
  <c r="BN64" i="12"/>
  <c r="AW64" i="12"/>
  <c r="AT64" i="12"/>
  <c r="BG64" i="12"/>
  <c r="BF64" i="12"/>
  <c r="BO64" i="12"/>
  <c r="AK64" i="12"/>
  <c r="AL64" i="12"/>
  <c r="AJ64" i="12"/>
  <c r="AR64" i="12"/>
  <c r="BR52" i="16"/>
  <c r="BR29" i="14"/>
  <c r="AN75" i="17"/>
  <c r="AN52" i="15"/>
  <c r="BR75" i="18"/>
  <c r="AN29" i="13"/>
  <c r="AN67" i="17"/>
  <c r="BR67" i="18"/>
  <c r="BR44" i="16"/>
  <c r="AN44" i="15"/>
  <c r="AN21" i="13"/>
  <c r="BR21" i="14"/>
  <c r="BS21" i="20" s="1"/>
  <c r="AN13" i="13"/>
  <c r="AO13" i="20" s="1"/>
  <c r="BR59" i="18"/>
  <c r="AN59" i="17"/>
  <c r="BR13" i="14"/>
  <c r="BS13" i="20" s="1"/>
  <c r="BR36" i="16"/>
  <c r="AN36" i="15"/>
  <c r="BR28" i="16"/>
  <c r="BR5" i="14"/>
  <c r="BS5" i="20" s="1"/>
  <c r="AN51" i="17"/>
  <c r="BR51" i="18"/>
  <c r="AN5" i="13"/>
  <c r="AN28" i="15"/>
  <c r="AO28" i="20" s="1"/>
  <c r="BR43" i="18"/>
  <c r="AN20" i="15"/>
  <c r="AN43" i="17"/>
  <c r="BR20" i="16"/>
  <c r="BR35" i="18"/>
  <c r="BR12" i="16"/>
  <c r="AN12" i="15"/>
  <c r="AN35" i="17"/>
  <c r="AN8" i="15"/>
  <c r="BR8" i="16"/>
  <c r="AN31" i="17"/>
  <c r="BR31" i="18"/>
  <c r="AN23" i="17"/>
  <c r="BR23" i="18"/>
  <c r="U55" i="16"/>
  <c r="U32" i="14"/>
  <c r="AR55" i="16"/>
  <c r="N55" i="15"/>
  <c r="AR32" i="14"/>
  <c r="N32" i="13"/>
  <c r="O32" i="20" s="1"/>
  <c r="BA32" i="14"/>
  <c r="W32" i="13"/>
  <c r="W55" i="15"/>
  <c r="BA55" i="16"/>
  <c r="BN55" i="16"/>
  <c r="AJ55" i="15"/>
  <c r="BN32" i="14"/>
  <c r="AJ32" i="13"/>
  <c r="AD55" i="15"/>
  <c r="BH32" i="14"/>
  <c r="BH55" i="16"/>
  <c r="AD32" i="13"/>
  <c r="AE32" i="20" s="1"/>
  <c r="AN55" i="15"/>
  <c r="AN32" i="13"/>
  <c r="AO32" i="20" s="1"/>
  <c r="BR55" i="16"/>
  <c r="BR32" i="14"/>
  <c r="BS32" i="20" s="1"/>
  <c r="V32" i="14"/>
  <c r="V55" i="16"/>
  <c r="AC32" i="14"/>
  <c r="AC55" i="16"/>
  <c r="Y31" i="20"/>
  <c r="AN7" i="20"/>
  <c r="AM31" i="20"/>
  <c r="AN10" i="20"/>
  <c r="U31" i="20"/>
  <c r="AM26" i="20"/>
  <c r="AM19" i="20"/>
  <c r="BR74" i="18"/>
  <c r="BR51" i="16"/>
  <c r="AN51" i="15"/>
  <c r="BR28" i="14"/>
  <c r="AN74" i="17"/>
  <c r="AN28" i="13"/>
  <c r="BR47" i="16"/>
  <c r="BR24" i="14"/>
  <c r="AN70" i="17"/>
  <c r="AN47" i="15"/>
  <c r="BR70" i="18"/>
  <c r="AN24" i="13"/>
  <c r="AN20" i="13"/>
  <c r="AO20" i="20" s="1"/>
  <c r="AN43" i="15"/>
  <c r="AN66" i="17"/>
  <c r="BR43" i="16"/>
  <c r="BR66" i="18"/>
  <c r="BR20" i="14"/>
  <c r="AN12" i="13"/>
  <c r="AO12" i="20" s="1"/>
  <c r="BR35" i="16"/>
  <c r="BR58" i="18"/>
  <c r="AN58" i="17"/>
  <c r="BR12" i="14"/>
  <c r="BS12" i="20" s="1"/>
  <c r="AN35" i="15"/>
  <c r="AN54" i="17"/>
  <c r="BR8" i="14"/>
  <c r="BS8" i="20" s="1"/>
  <c r="BR31" i="16"/>
  <c r="BR54" i="18"/>
  <c r="AN8" i="13"/>
  <c r="AO8" i="20" s="1"/>
  <c r="AN31" i="15"/>
  <c r="BR50" i="18"/>
  <c r="BR27" i="16"/>
  <c r="AN27" i="15"/>
  <c r="AN50" i="17"/>
  <c r="BR19" i="16"/>
  <c r="BR42" i="18"/>
  <c r="AN19" i="15"/>
  <c r="AN42" i="17"/>
  <c r="AN30" i="17"/>
  <c r="BR7" i="16"/>
  <c r="BR30" i="18"/>
  <c r="AN7" i="15"/>
  <c r="AN19" i="20"/>
  <c r="AN28" i="20"/>
  <c r="M67" i="12"/>
  <c r="K66" i="12"/>
  <c r="AM24" i="20"/>
  <c r="W31" i="20"/>
  <c r="AN18" i="20"/>
  <c r="AN20" i="20"/>
  <c r="A66" i="9"/>
  <c r="K66" i="9"/>
  <c r="C66" i="9" s="1"/>
  <c r="B67" i="9"/>
  <c r="U66" i="9"/>
  <c r="I66" i="9" s="1"/>
  <c r="V66" i="9"/>
  <c r="L66" i="9"/>
  <c r="BO6" i="12"/>
  <c r="BO1" i="12"/>
  <c r="BO4" i="12" s="1"/>
  <c r="AM5" i="20"/>
  <c r="AM25" i="20"/>
  <c r="AM11" i="20"/>
  <c r="AM27" i="20"/>
  <c r="BR50" i="16"/>
  <c r="BR27" i="14"/>
  <c r="BS27" i="20" s="1"/>
  <c r="AN27" i="13"/>
  <c r="AN50" i="15"/>
  <c r="BR73" i="18"/>
  <c r="AN73" i="17"/>
  <c r="AN23" i="13"/>
  <c r="AO23" i="20" s="1"/>
  <c r="AN69" i="17"/>
  <c r="BR69" i="18"/>
  <c r="BR46" i="16"/>
  <c r="AN46" i="15"/>
  <c r="BR23" i="14"/>
  <c r="AN42" i="15"/>
  <c r="BR65" i="18"/>
  <c r="AN65" i="17"/>
  <c r="AN19" i="13"/>
  <c r="AO19" i="20" s="1"/>
  <c r="BR42" i="16"/>
  <c r="BR19" i="14"/>
  <c r="BS19" i="20" s="1"/>
  <c r="AN15" i="13"/>
  <c r="AO15" i="20" s="1"/>
  <c r="BR38" i="16"/>
  <c r="BR61" i="18"/>
  <c r="AN61" i="17"/>
  <c r="AN38" i="15"/>
  <c r="BR15" i="14"/>
  <c r="BS15" i="20" s="1"/>
  <c r="AN57" i="17"/>
  <c r="AN34" i="15"/>
  <c r="BR34" i="16"/>
  <c r="BR57" i="18"/>
  <c r="BR11" i="14"/>
  <c r="BS11" i="20" s="1"/>
  <c r="AN11" i="13"/>
  <c r="AO11" i="20" s="1"/>
  <c r="BR52" i="18"/>
  <c r="AN29" i="15"/>
  <c r="AN52" i="17"/>
  <c r="AN6" i="13"/>
  <c r="BR6" i="14"/>
  <c r="BS6" i="20" s="1"/>
  <c r="BR29" i="16"/>
  <c r="AN26" i="15"/>
  <c r="BR26" i="16"/>
  <c r="BR49" i="18"/>
  <c r="AN49" i="17"/>
  <c r="BR22" i="16"/>
  <c r="BR45" i="18"/>
  <c r="AN22" i="15"/>
  <c r="AN45" i="17"/>
  <c r="AN41" i="17"/>
  <c r="AN18" i="15"/>
  <c r="BR18" i="16"/>
  <c r="BR41" i="18"/>
  <c r="BR14" i="16"/>
  <c r="BR37" i="18"/>
  <c r="AN14" i="15"/>
  <c r="AN37" i="17"/>
  <c r="AN10" i="15"/>
  <c r="BR10" i="16"/>
  <c r="BR33" i="18"/>
  <c r="AN33" i="17"/>
  <c r="BR24" i="18"/>
  <c r="AN24" i="17"/>
  <c r="BR25" i="18"/>
  <c r="AN25" i="17"/>
  <c r="AM14" i="20"/>
  <c r="AE55" i="16"/>
  <c r="AE32" i="14"/>
  <c r="AJ32" i="14"/>
  <c r="AJ55" i="16"/>
  <c r="AB55" i="16"/>
  <c r="AB32" i="14"/>
  <c r="AA55" i="15"/>
  <c r="AA32" i="13"/>
  <c r="AB32" i="20" s="1"/>
  <c r="BE55" i="16"/>
  <c r="BE32" i="14"/>
  <c r="AQ55" i="16"/>
  <c r="M55" i="15"/>
  <c r="AQ32" i="14"/>
  <c r="M32" i="13"/>
  <c r="N32" i="20" s="1"/>
  <c r="BB55" i="16"/>
  <c r="X32" i="13"/>
  <c r="Y32" i="20" s="1"/>
  <c r="X55" i="15"/>
  <c r="BB32" i="14"/>
  <c r="AX32" i="14"/>
  <c r="T55" i="15"/>
  <c r="T32" i="13"/>
  <c r="U32" i="20" s="1"/>
  <c r="AX55" i="16"/>
  <c r="AA32" i="14"/>
  <c r="AA55" i="16"/>
  <c r="AI32" i="13"/>
  <c r="AJ32" i="20" s="1"/>
  <c r="BM32" i="14"/>
  <c r="BM55" i="16"/>
  <c r="AI55" i="15"/>
  <c r="X55" i="16"/>
  <c r="X32" i="14"/>
  <c r="BJ55" i="16"/>
  <c r="BJ32" i="14"/>
  <c r="AF32" i="13"/>
  <c r="AG32" i="20" s="1"/>
  <c r="AF55" i="15"/>
  <c r="T31" i="20"/>
  <c r="AN32" i="20"/>
  <c r="F66" i="9" l="1"/>
  <c r="E66" i="9"/>
  <c r="H66" i="9"/>
  <c r="G66" i="9"/>
  <c r="D66" i="9"/>
  <c r="AO56" i="15"/>
  <c r="BS56" i="16"/>
  <c r="AO33" i="13"/>
  <c r="BS33" i="14"/>
  <c r="V33" i="13"/>
  <c r="AZ33" i="14"/>
  <c r="V56" i="15"/>
  <c r="AZ56" i="16"/>
  <c r="BO56" i="16"/>
  <c r="BO33" i="14"/>
  <c r="AK33" i="13"/>
  <c r="AK56" i="15"/>
  <c r="V33" i="14"/>
  <c r="V56" i="16"/>
  <c r="AO75" i="17"/>
  <c r="BS52" i="16"/>
  <c r="AO52" i="15"/>
  <c r="AO29" i="13"/>
  <c r="BS75" i="18"/>
  <c r="BS29" i="14"/>
  <c r="BS13" i="14"/>
  <c r="AO36" i="15"/>
  <c r="AO13" i="13"/>
  <c r="BS59" i="18"/>
  <c r="AO59" i="17"/>
  <c r="BS36" i="16"/>
  <c r="BS24" i="16"/>
  <c r="BS47" i="18"/>
  <c r="AO24" i="15"/>
  <c r="AO47" i="17"/>
  <c r="AO12" i="15"/>
  <c r="BS12" i="16"/>
  <c r="AO35" i="17"/>
  <c r="BS35" i="18"/>
  <c r="BS26" i="18"/>
  <c r="AO26" i="17"/>
  <c r="BS9" i="20"/>
  <c r="AO27" i="20"/>
  <c r="BO12" i="12"/>
  <c r="BO9" i="12"/>
  <c r="BO11" i="12"/>
  <c r="BO8" i="12"/>
  <c r="BO10" i="12"/>
  <c r="BO14" i="12"/>
  <c r="BO13" i="12"/>
  <c r="BO15" i="12"/>
  <c r="BO16" i="12"/>
  <c r="BO17" i="12"/>
  <c r="BO18" i="12"/>
  <c r="BO19" i="12"/>
  <c r="BO20" i="12"/>
  <c r="BO21" i="12"/>
  <c r="BO22" i="12"/>
  <c r="BO23" i="12"/>
  <c r="BO24" i="12"/>
  <c r="BO25" i="12"/>
  <c r="BO27" i="12"/>
  <c r="BO26" i="12"/>
  <c r="BO28" i="12"/>
  <c r="BO29" i="12"/>
  <c r="BO30" i="12"/>
  <c r="BO31" i="12"/>
  <c r="BO32" i="12"/>
  <c r="BO33" i="12"/>
  <c r="BO34" i="12"/>
  <c r="BO35" i="12"/>
  <c r="BO36" i="12"/>
  <c r="BO38" i="12"/>
  <c r="BO37" i="12"/>
  <c r="BO39" i="12"/>
  <c r="BO40" i="12"/>
  <c r="BO42" i="12"/>
  <c r="BO41" i="12"/>
  <c r="BO43" i="12"/>
  <c r="BO44" i="12"/>
  <c r="BO45" i="12"/>
  <c r="BO46" i="12"/>
  <c r="BO47" i="12"/>
  <c r="BO48" i="12"/>
  <c r="BO49" i="12"/>
  <c r="BO51" i="12"/>
  <c r="BO50" i="12"/>
  <c r="BO52" i="12"/>
  <c r="BO53" i="12"/>
  <c r="BO54" i="12"/>
  <c r="BO55" i="12"/>
  <c r="BO56" i="12"/>
  <c r="BO57" i="12"/>
  <c r="BO59" i="12"/>
  <c r="BO58" i="12"/>
  <c r="BO60" i="12"/>
  <c r="BO61" i="12"/>
  <c r="BO62" i="12"/>
  <c r="BO63" i="12"/>
  <c r="W66" i="9"/>
  <c r="M66" i="9"/>
  <c r="AO24" i="20"/>
  <c r="X32" i="20"/>
  <c r="AO5" i="20"/>
  <c r="BS28" i="20"/>
  <c r="AO21" i="20"/>
  <c r="K56" i="15"/>
  <c r="AO33" i="14"/>
  <c r="AO56" i="16"/>
  <c r="K33" i="13"/>
  <c r="L33" i="20" s="1"/>
  <c r="AH33" i="13"/>
  <c r="AH56" i="15"/>
  <c r="BL33" i="14"/>
  <c r="BL56" i="16"/>
  <c r="AC33" i="13"/>
  <c r="AC56" i="15"/>
  <c r="BG56" i="16"/>
  <c r="BG33" i="14"/>
  <c r="Q33" i="13"/>
  <c r="R33" i="20" s="1"/>
  <c r="AU56" i="16"/>
  <c r="Q56" i="15"/>
  <c r="AU33" i="14"/>
  <c r="U56" i="16"/>
  <c r="U33" i="14"/>
  <c r="J56" i="15"/>
  <c r="AN33" i="14"/>
  <c r="AN56" i="16"/>
  <c r="J33" i="13"/>
  <c r="K33" i="20" s="1"/>
  <c r="AG56" i="16"/>
  <c r="AG33" i="14"/>
  <c r="BF56" i="16"/>
  <c r="AB33" i="13"/>
  <c r="BF33" i="14"/>
  <c r="AB56" i="15"/>
  <c r="S33" i="14"/>
  <c r="S56" i="16"/>
  <c r="AM56" i="16"/>
  <c r="I33" i="13"/>
  <c r="J33" i="20" s="1"/>
  <c r="AM33" i="14"/>
  <c r="I56" i="15"/>
  <c r="AK33" i="14"/>
  <c r="AK56" i="16"/>
  <c r="AV33" i="14"/>
  <c r="R56" i="15"/>
  <c r="AV56" i="16"/>
  <c r="R33" i="13"/>
  <c r="S33" i="20" s="1"/>
  <c r="AD32" i="20"/>
  <c r="AO51" i="15"/>
  <c r="AO74" i="17"/>
  <c r="BS51" i="16"/>
  <c r="BS74" i="18"/>
  <c r="BS28" i="14"/>
  <c r="AO28" i="13"/>
  <c r="AO47" i="15"/>
  <c r="AO24" i="13"/>
  <c r="AP24" i="20" s="1"/>
  <c r="BS24" i="14"/>
  <c r="BS70" i="18"/>
  <c r="BS47" i="16"/>
  <c r="AO70" i="17"/>
  <c r="AO19" i="13"/>
  <c r="BS65" i="18"/>
  <c r="BS19" i="14"/>
  <c r="AO65" i="17"/>
  <c r="BS42" i="16"/>
  <c r="AO42" i="15"/>
  <c r="AO16" i="13"/>
  <c r="AO39" i="15"/>
  <c r="BS16" i="14"/>
  <c r="BS39" i="16"/>
  <c r="AO62" i="17"/>
  <c r="BS62" i="18"/>
  <c r="AO58" i="17"/>
  <c r="BS35" i="16"/>
  <c r="BS12" i="14"/>
  <c r="BT12" i="20" s="1"/>
  <c r="AO35" i="15"/>
  <c r="AO12" i="13"/>
  <c r="BS58" i="18"/>
  <c r="BS8" i="14"/>
  <c r="BS54" i="18"/>
  <c r="AO54" i="17"/>
  <c r="AO31" i="15"/>
  <c r="AO8" i="13"/>
  <c r="BS31" i="16"/>
  <c r="AO27" i="15"/>
  <c r="BS50" i="18"/>
  <c r="AO50" i="17"/>
  <c r="BS27" i="16"/>
  <c r="AO23" i="15"/>
  <c r="BS23" i="16"/>
  <c r="BS46" i="18"/>
  <c r="AO46" i="17"/>
  <c r="AO19" i="15"/>
  <c r="BS19" i="16"/>
  <c r="AO42" i="17"/>
  <c r="BS42" i="18"/>
  <c r="BS15" i="16"/>
  <c r="BS38" i="18"/>
  <c r="AO38" i="17"/>
  <c r="AO15" i="15"/>
  <c r="AO34" i="17"/>
  <c r="BS34" i="18"/>
  <c r="AO11" i="15"/>
  <c r="BS11" i="16"/>
  <c r="AO7" i="15"/>
  <c r="BS7" i="16"/>
  <c r="BS30" i="18"/>
  <c r="AO30" i="17"/>
  <c r="BS29" i="18"/>
  <c r="AO29" i="17"/>
  <c r="BS6" i="16"/>
  <c r="AO6" i="15"/>
  <c r="AP6" i="20" s="1"/>
  <c r="BS24" i="20"/>
  <c r="BS17" i="20"/>
  <c r="AO25" i="20"/>
  <c r="AA32" i="20"/>
  <c r="BS7" i="20"/>
  <c r="AO22" i="20"/>
  <c r="BS30" i="20"/>
  <c r="AO31" i="20"/>
  <c r="T65" i="12"/>
  <c r="W65" i="12"/>
  <c r="U65" i="12"/>
  <c r="Y65" i="12"/>
  <c r="P65" i="12"/>
  <c r="AA65" i="12"/>
  <c r="BM65" i="12"/>
  <c r="Q65" i="12"/>
  <c r="X65" i="12"/>
  <c r="Z65" i="12"/>
  <c r="AO65" i="12"/>
  <c r="BO65" i="12"/>
  <c r="BE65" i="12"/>
  <c r="BI65" i="12"/>
  <c r="R65" i="12"/>
  <c r="BG65" i="12"/>
  <c r="AC65" i="12"/>
  <c r="AM65" i="12"/>
  <c r="AV65" i="12"/>
  <c r="BA65" i="12"/>
  <c r="AE65" i="12"/>
  <c r="AK65" i="12"/>
  <c r="AP65" i="12"/>
  <c r="AW65" i="12"/>
  <c r="AB65" i="12"/>
  <c r="O65" i="12"/>
  <c r="AS65" i="12"/>
  <c r="BK65" i="12"/>
  <c r="BL65" i="12"/>
  <c r="BN65" i="12"/>
  <c r="BC65" i="12"/>
  <c r="BH65" i="12"/>
  <c r="N65" i="12"/>
  <c r="BJ65" i="12"/>
  <c r="AL65" i="12"/>
  <c r="AZ65" i="12"/>
  <c r="AT65" i="12"/>
  <c r="AD65" i="12"/>
  <c r="S65" i="12"/>
  <c r="AF65" i="12"/>
  <c r="V65" i="12"/>
  <c r="BD65" i="12"/>
  <c r="AI65" i="12"/>
  <c r="AH65" i="12"/>
  <c r="AU65" i="12"/>
  <c r="BF65" i="12"/>
  <c r="BB65" i="12"/>
  <c r="AG65" i="12"/>
  <c r="AX65" i="12"/>
  <c r="AN65" i="12"/>
  <c r="AR65" i="12"/>
  <c r="AQ65" i="12"/>
  <c r="AJ65" i="12"/>
  <c r="AY65" i="12"/>
  <c r="BT56" i="16"/>
  <c r="BT33" i="14"/>
  <c r="AP33" i="13"/>
  <c r="AP56" i="15"/>
  <c r="Y33" i="13"/>
  <c r="BC56" i="16"/>
  <c r="Y56" i="15"/>
  <c r="BC33" i="14"/>
  <c r="AJ33" i="14"/>
  <c r="AJ56" i="16"/>
  <c r="AH33" i="14"/>
  <c r="AH56" i="16"/>
  <c r="AI56" i="16"/>
  <c r="AI33" i="14"/>
  <c r="BS48" i="16"/>
  <c r="BS25" i="14"/>
  <c r="AO71" i="17"/>
  <c r="AO25" i="13"/>
  <c r="AO48" i="15"/>
  <c r="BS71" i="18"/>
  <c r="AO40" i="15"/>
  <c r="BS17" i="14"/>
  <c r="BS40" i="16"/>
  <c r="AO63" i="17"/>
  <c r="BS63" i="18"/>
  <c r="AO17" i="13"/>
  <c r="AO28" i="15"/>
  <c r="AO5" i="13"/>
  <c r="AP5" i="20" s="1"/>
  <c r="BS5" i="14"/>
  <c r="BS51" i="18"/>
  <c r="BS28" i="16"/>
  <c r="AO51" i="17"/>
  <c r="AO39" i="17"/>
  <c r="BS16" i="16"/>
  <c r="BS39" i="18"/>
  <c r="AO16" i="15"/>
  <c r="BS8" i="16"/>
  <c r="BS31" i="18"/>
  <c r="AO8" i="15"/>
  <c r="AO31" i="17"/>
  <c r="AC32" i="20"/>
  <c r="AO6" i="20"/>
  <c r="BO2" i="12"/>
  <c r="BO3" i="12"/>
  <c r="AO29" i="20"/>
  <c r="BS29" i="20"/>
  <c r="AQ56" i="16"/>
  <c r="AQ33" i="14"/>
  <c r="M33" i="13"/>
  <c r="N33" i="20" s="1"/>
  <c r="M56" i="15"/>
  <c r="AY56" i="16"/>
  <c r="AY33" i="14"/>
  <c r="U33" i="13"/>
  <c r="V33" i="20" s="1"/>
  <c r="U56" i="15"/>
  <c r="AL56" i="15"/>
  <c r="BP33" i="14"/>
  <c r="AL33" i="13"/>
  <c r="AM33" i="20" s="1"/>
  <c r="BP56" i="16"/>
  <c r="AL56" i="16"/>
  <c r="AL33" i="14"/>
  <c r="BA56" i="16"/>
  <c r="W56" i="15"/>
  <c r="W33" i="13"/>
  <c r="BA33" i="14"/>
  <c r="AF33" i="13"/>
  <c r="BJ33" i="14"/>
  <c r="AF56" i="15"/>
  <c r="BJ56" i="16"/>
  <c r="AX33" i="14"/>
  <c r="T56" i="15"/>
  <c r="T33" i="13"/>
  <c r="AX56" i="16"/>
  <c r="AA56" i="16"/>
  <c r="AA33" i="14"/>
  <c r="Z33" i="14"/>
  <c r="Z56" i="16"/>
  <c r="BN33" i="14"/>
  <c r="AJ56" i="15"/>
  <c r="AJ33" i="13"/>
  <c r="AK33" i="20" s="1"/>
  <c r="BN56" i="16"/>
  <c r="AM56" i="15"/>
  <c r="BQ33" i="14"/>
  <c r="AM33" i="13"/>
  <c r="AN33" i="20" s="1"/>
  <c r="BQ56" i="16"/>
  <c r="AN56" i="15"/>
  <c r="BR56" i="16"/>
  <c r="AN33" i="13"/>
  <c r="AO33" i="20" s="1"/>
  <c r="BR33" i="14"/>
  <c r="BS33" i="20" s="1"/>
  <c r="AB33" i="14"/>
  <c r="AB56" i="16"/>
  <c r="X33" i="14"/>
  <c r="X56" i="16"/>
  <c r="BS18" i="20"/>
  <c r="AO26" i="20"/>
  <c r="AO31" i="13"/>
  <c r="BS31" i="14"/>
  <c r="AO54" i="15"/>
  <c r="BS54" i="16"/>
  <c r="AO73" i="17"/>
  <c r="BS73" i="18"/>
  <c r="BS27" i="14"/>
  <c r="BS50" i="16"/>
  <c r="AO27" i="13"/>
  <c r="AO50" i="15"/>
  <c r="BS23" i="14"/>
  <c r="AO46" i="15"/>
  <c r="BS69" i="18"/>
  <c r="BS46" i="16"/>
  <c r="AO23" i="13"/>
  <c r="AO69" i="17"/>
  <c r="AO43" i="15"/>
  <c r="AO66" i="17"/>
  <c r="BS66" i="18"/>
  <c r="AO20" i="13"/>
  <c r="BS43" i="16"/>
  <c r="BS20" i="14"/>
  <c r="AO15" i="13"/>
  <c r="AO61" i="17"/>
  <c r="BS38" i="16"/>
  <c r="AO38" i="15"/>
  <c r="BS15" i="14"/>
  <c r="BT15" i="20" s="1"/>
  <c r="BS61" i="18"/>
  <c r="AO11" i="13"/>
  <c r="AP11" i="20" s="1"/>
  <c r="AO34" i="15"/>
  <c r="BS34" i="16"/>
  <c r="BS57" i="18"/>
  <c r="BS11" i="14"/>
  <c r="AO57" i="17"/>
  <c r="AO6" i="13"/>
  <c r="BS29" i="16"/>
  <c r="AO52" i="17"/>
  <c r="BS6" i="14"/>
  <c r="BT6" i="20" s="1"/>
  <c r="BS52" i="18"/>
  <c r="AO29" i="15"/>
  <c r="AO26" i="15"/>
  <c r="BS26" i="16"/>
  <c r="AO49" i="17"/>
  <c r="BS49" i="18"/>
  <c r="AO45" i="17"/>
  <c r="BS22" i="16"/>
  <c r="AO22" i="15"/>
  <c r="BS45" i="18"/>
  <c r="AO41" i="17"/>
  <c r="AO18" i="15"/>
  <c r="BS41" i="18"/>
  <c r="BS18" i="16"/>
  <c r="AO14" i="15"/>
  <c r="AO37" i="17"/>
  <c r="BS14" i="16"/>
  <c r="BS37" i="18"/>
  <c r="BS10" i="16"/>
  <c r="AO10" i="15"/>
  <c r="BS33" i="18"/>
  <c r="AO33" i="17"/>
  <c r="AO27" i="17"/>
  <c r="BS27" i="18"/>
  <c r="BS25" i="18"/>
  <c r="AO25" i="17"/>
  <c r="AI32" i="20"/>
  <c r="BS23" i="20"/>
  <c r="BS16" i="20"/>
  <c r="T32" i="20"/>
  <c r="BS25" i="20"/>
  <c r="AH32" i="20"/>
  <c r="BS14" i="20"/>
  <c r="BS22" i="20"/>
  <c r="BR7" i="12"/>
  <c r="BQ5" i="12"/>
  <c r="I65" i="12"/>
  <c r="H65" i="12"/>
  <c r="K67" i="12"/>
  <c r="M68" i="12"/>
  <c r="S56" i="15"/>
  <c r="AW33" i="14"/>
  <c r="S33" i="13"/>
  <c r="T33" i="20" s="1"/>
  <c r="AW56" i="16"/>
  <c r="AI33" i="13"/>
  <c r="AJ33" i="20" s="1"/>
  <c r="BM56" i="16"/>
  <c r="AI56" i="15"/>
  <c r="BM33" i="14"/>
  <c r="W33" i="14"/>
  <c r="W56" i="16"/>
  <c r="AE33" i="13"/>
  <c r="AE56" i="15"/>
  <c r="BI33" i="14"/>
  <c r="BI56" i="16"/>
  <c r="BS21" i="14"/>
  <c r="BS44" i="16"/>
  <c r="AO21" i="13"/>
  <c r="AP21" i="20" s="1"/>
  <c r="AO44" i="15"/>
  <c r="AO67" i="17"/>
  <c r="BS67" i="18"/>
  <c r="BS32" i="16"/>
  <c r="AO9" i="13"/>
  <c r="AO32" i="15"/>
  <c r="AO55" i="17"/>
  <c r="BS9" i="14"/>
  <c r="BT9" i="20" s="1"/>
  <c r="BS55" i="18"/>
  <c r="BS20" i="16"/>
  <c r="BS43" i="18"/>
  <c r="AO20" i="15"/>
  <c r="AO43" i="17"/>
  <c r="BS28" i="18"/>
  <c r="AO5" i="15"/>
  <c r="BS5" i="16"/>
  <c r="BT5" i="20" s="1"/>
  <c r="AO28" i="17"/>
  <c r="L67" i="9"/>
  <c r="A67" i="9"/>
  <c r="B68" i="9"/>
  <c r="U67" i="9"/>
  <c r="I67" i="9" s="1"/>
  <c r="K67" i="9"/>
  <c r="C67" i="9" s="1"/>
  <c r="V67" i="9"/>
  <c r="L66" i="12"/>
  <c r="G66" i="12"/>
  <c r="J66" i="12" s="1"/>
  <c r="BS20" i="20"/>
  <c r="AK32" i="20"/>
  <c r="AP33" i="14"/>
  <c r="AP56" i="16"/>
  <c r="L56" i="15"/>
  <c r="L33" i="13"/>
  <c r="M33" i="20" s="1"/>
  <c r="BK33" i="14"/>
  <c r="AG33" i="13"/>
  <c r="AH33" i="20" s="1"/>
  <c r="BK56" i="16"/>
  <c r="AG56" i="15"/>
  <c r="BB33" i="14"/>
  <c r="BB56" i="16"/>
  <c r="X56" i="15"/>
  <c r="X33" i="13"/>
  <c r="Y33" i="20" s="1"/>
  <c r="AA56" i="15"/>
  <c r="BE33" i="14"/>
  <c r="AA33" i="13"/>
  <c r="BE56" i="16"/>
  <c r="O56" i="15"/>
  <c r="AS56" i="16"/>
  <c r="O33" i="13"/>
  <c r="P33" i="20" s="1"/>
  <c r="AS33" i="14"/>
  <c r="T56" i="16"/>
  <c r="T33" i="14"/>
  <c r="AT33" i="14"/>
  <c r="P33" i="13"/>
  <c r="Q33" i="20" s="1"/>
  <c r="P56" i="15"/>
  <c r="AT56" i="16"/>
  <c r="AR33" i="14"/>
  <c r="N56" i="15"/>
  <c r="AR56" i="16"/>
  <c r="N33" i="13"/>
  <c r="O33" i="20" s="1"/>
  <c r="Y33" i="14"/>
  <c r="Y56" i="16"/>
  <c r="AE56" i="16"/>
  <c r="AE33" i="14"/>
  <c r="AD56" i="16"/>
  <c r="AD33" i="14"/>
  <c r="AC56" i="16"/>
  <c r="AC33" i="14"/>
  <c r="AD33" i="13"/>
  <c r="AD56" i="15"/>
  <c r="BH33" i="14"/>
  <c r="BH56" i="16"/>
  <c r="Z33" i="13"/>
  <c r="AA33" i="20" s="1"/>
  <c r="BD33" i="14"/>
  <c r="BD56" i="16"/>
  <c r="Z56" i="15"/>
  <c r="AF33" i="14"/>
  <c r="AF56" i="16"/>
  <c r="AO55" i="15"/>
  <c r="BS32" i="14"/>
  <c r="BS55" i="16"/>
  <c r="AO32" i="13"/>
  <c r="AP32" i="20" s="1"/>
  <c r="BS10" i="20"/>
  <c r="AO18" i="20"/>
  <c r="AO53" i="15"/>
  <c r="AO30" i="13"/>
  <c r="AP30" i="20" s="1"/>
  <c r="BS30" i="14"/>
  <c r="BT30" i="20" s="1"/>
  <c r="BS53" i="16"/>
  <c r="BS26" i="14"/>
  <c r="AO26" i="13"/>
  <c r="AP26" i="20" s="1"/>
  <c r="BS72" i="18"/>
  <c r="AO49" i="15"/>
  <c r="AO72" i="17"/>
  <c r="BS49" i="16"/>
  <c r="BS68" i="18"/>
  <c r="BS45" i="16"/>
  <c r="AO22" i="13"/>
  <c r="AP22" i="20" s="1"/>
  <c r="AO45" i="15"/>
  <c r="AO68" i="17"/>
  <c r="BS22" i="14"/>
  <c r="BT22" i="20" s="1"/>
  <c r="BS64" i="18"/>
  <c r="AO18" i="13"/>
  <c r="AP18" i="20" s="1"/>
  <c r="BS41" i="16"/>
  <c r="BS18" i="14"/>
  <c r="AO41" i="15"/>
  <c r="AO64" i="17"/>
  <c r="AO14" i="13"/>
  <c r="AP14" i="20" s="1"/>
  <c r="AO37" i="15"/>
  <c r="AO60" i="17"/>
  <c r="BS37" i="16"/>
  <c r="BS60" i="18"/>
  <c r="BS14" i="14"/>
  <c r="BT14" i="20" s="1"/>
  <c r="AO33" i="15"/>
  <c r="AO10" i="13"/>
  <c r="AP10" i="20" s="1"/>
  <c r="BS10" i="14"/>
  <c r="BT10" i="20" s="1"/>
  <c r="AO56" i="17"/>
  <c r="BS56" i="18"/>
  <c r="BS33" i="16"/>
  <c r="BT33" i="20" s="1"/>
  <c r="AO7" i="13"/>
  <c r="AP7" i="20" s="1"/>
  <c r="BS7" i="14"/>
  <c r="BT7" i="20" s="1"/>
  <c r="BS30" i="16"/>
  <c r="BS53" i="18"/>
  <c r="AO30" i="15"/>
  <c r="AO53" i="17"/>
  <c r="AO25" i="15"/>
  <c r="AO48" i="17"/>
  <c r="BS25" i="16"/>
  <c r="BS48" i="18"/>
  <c r="AO21" i="15"/>
  <c r="BS44" i="18"/>
  <c r="AO44" i="17"/>
  <c r="BS21" i="16"/>
  <c r="BT21" i="20" s="1"/>
  <c r="AO17" i="15"/>
  <c r="BS40" i="18"/>
  <c r="BS17" i="16"/>
  <c r="AO40" i="17"/>
  <c r="AO36" i="17"/>
  <c r="BS36" i="18"/>
  <c r="AO13" i="15"/>
  <c r="BS13" i="16"/>
  <c r="BT13" i="20" s="1"/>
  <c r="AO32" i="17"/>
  <c r="AO9" i="15"/>
  <c r="BS32" i="18"/>
  <c r="BS9" i="16"/>
  <c r="BS23" i="18"/>
  <c r="AO23" i="17"/>
  <c r="AO24" i="17"/>
  <c r="BS24" i="18"/>
  <c r="W32" i="20"/>
  <c r="Z32" i="20"/>
  <c r="AO30" i="20"/>
  <c r="BP6" i="12"/>
  <c r="BP1" i="12"/>
  <c r="BS31" i="20"/>
  <c r="D67" i="9" l="1"/>
  <c r="F67" i="9"/>
  <c r="G67" i="9"/>
  <c r="E67" i="9"/>
  <c r="H67" i="9"/>
  <c r="AK34" i="14"/>
  <c r="AK57" i="16"/>
  <c r="AM34" i="13"/>
  <c r="BQ57" i="16"/>
  <c r="AM57" i="15"/>
  <c r="BQ34" i="14"/>
  <c r="AJ34" i="14"/>
  <c r="AJ57" i="16"/>
  <c r="V57" i="16"/>
  <c r="V34" i="14"/>
  <c r="BT71" i="18"/>
  <c r="AP48" i="15"/>
  <c r="BT25" i="14"/>
  <c r="AP71" i="17"/>
  <c r="AP25" i="13"/>
  <c r="BT48" i="16"/>
  <c r="AP17" i="13"/>
  <c r="BT63" i="18"/>
  <c r="BT17" i="14"/>
  <c r="AP40" i="15"/>
  <c r="AP63" i="17"/>
  <c r="BT40" i="16"/>
  <c r="BT32" i="16"/>
  <c r="BT55" i="18"/>
  <c r="AP32" i="15"/>
  <c r="AP9" i="13"/>
  <c r="BT9" i="14"/>
  <c r="AP55" i="17"/>
  <c r="AP20" i="15"/>
  <c r="AP43" i="17"/>
  <c r="BT43" i="18"/>
  <c r="BT20" i="16"/>
  <c r="BU20" i="20" s="1"/>
  <c r="AP35" i="17"/>
  <c r="BT12" i="16"/>
  <c r="BT35" i="18"/>
  <c r="AP12" i="15"/>
  <c r="BT25" i="18"/>
  <c r="AP25" i="17"/>
  <c r="AP13" i="20"/>
  <c r="AL33" i="20"/>
  <c r="AP33" i="20"/>
  <c r="BT26" i="20"/>
  <c r="I66" i="12"/>
  <c r="H66" i="12"/>
  <c r="K68" i="12"/>
  <c r="M69" i="12"/>
  <c r="AP15" i="20"/>
  <c r="AP23" i="20"/>
  <c r="BT23" i="20"/>
  <c r="BT27" i="20"/>
  <c r="AG33" i="20"/>
  <c r="Z33" i="20"/>
  <c r="K57" i="15"/>
  <c r="AO57" i="16"/>
  <c r="AO34" i="14"/>
  <c r="K34" i="13"/>
  <c r="L34" i="20" s="1"/>
  <c r="BC34" i="14"/>
  <c r="Y34" i="13"/>
  <c r="BC57" i="16"/>
  <c r="Y57" i="15"/>
  <c r="BK34" i="14"/>
  <c r="AG57" i="15"/>
  <c r="AG34" i="13"/>
  <c r="BK57" i="16"/>
  <c r="I34" i="13"/>
  <c r="J34" i="20" s="1"/>
  <c r="AM57" i="16"/>
  <c r="I57" i="15"/>
  <c r="AM34" i="14"/>
  <c r="BI34" i="14"/>
  <c r="AE34" i="13"/>
  <c r="BI57" i="16"/>
  <c r="AE57" i="15"/>
  <c r="X57" i="16"/>
  <c r="X34" i="14"/>
  <c r="M34" i="13"/>
  <c r="N34" i="20" s="1"/>
  <c r="AQ34" i="14"/>
  <c r="M57" i="15"/>
  <c r="AQ57" i="16"/>
  <c r="AL57" i="15"/>
  <c r="BP34" i="14"/>
  <c r="BP57" i="16"/>
  <c r="AL34" i="13"/>
  <c r="BB34" i="14"/>
  <c r="X34" i="13"/>
  <c r="Y34" i="20" s="1"/>
  <c r="X57" i="15"/>
  <c r="BB57" i="16"/>
  <c r="AH34" i="14"/>
  <c r="AH57" i="16"/>
  <c r="BT57" i="16"/>
  <c r="AP34" i="13"/>
  <c r="AP57" i="15"/>
  <c r="BT34" i="14"/>
  <c r="AT57" i="16"/>
  <c r="P34" i="13"/>
  <c r="Q34" i="20" s="1"/>
  <c r="P57" i="15"/>
  <c r="AT34" i="14"/>
  <c r="BR34" i="14"/>
  <c r="BS34" i="20" s="1"/>
  <c r="AN57" i="15"/>
  <c r="AN34" i="13"/>
  <c r="BR57" i="16"/>
  <c r="AP8" i="20"/>
  <c r="BT8" i="20"/>
  <c r="AP16" i="20"/>
  <c r="BT19" i="20"/>
  <c r="AC33" i="20"/>
  <c r="AP32" i="13"/>
  <c r="BT55" i="16"/>
  <c r="AP55" i="15"/>
  <c r="BT32" i="14"/>
  <c r="BT50" i="16"/>
  <c r="BT73" i="18"/>
  <c r="BT27" i="14"/>
  <c r="BU27" i="20" s="1"/>
  <c r="AP27" i="13"/>
  <c r="AP50" i="15"/>
  <c r="AP73" i="17"/>
  <c r="BT24" i="14"/>
  <c r="BT47" i="16"/>
  <c r="AP24" i="13"/>
  <c r="AP47" i="15"/>
  <c r="AP70" i="17"/>
  <c r="BT70" i="18"/>
  <c r="BT65" i="18"/>
  <c r="BT42" i="16"/>
  <c r="AP65" i="17"/>
  <c r="AP19" i="13"/>
  <c r="AP42" i="15"/>
  <c r="BT19" i="14"/>
  <c r="BT16" i="14"/>
  <c r="AP39" i="15"/>
  <c r="BT39" i="16"/>
  <c r="BT62" i="18"/>
  <c r="AP62" i="17"/>
  <c r="AP16" i="13"/>
  <c r="AP35" i="15"/>
  <c r="BT12" i="14"/>
  <c r="BU12" i="20" s="1"/>
  <c r="BT35" i="16"/>
  <c r="AP12" i="13"/>
  <c r="AP58" i="17"/>
  <c r="BT58" i="18"/>
  <c r="AP8" i="13"/>
  <c r="AQ8" i="20" s="1"/>
  <c r="AP31" i="15"/>
  <c r="BT31" i="16"/>
  <c r="BT8" i="14"/>
  <c r="BT54" i="18"/>
  <c r="AP54" i="17"/>
  <c r="BT27" i="16"/>
  <c r="BT50" i="18"/>
  <c r="AP27" i="15"/>
  <c r="AP50" i="17"/>
  <c r="BT23" i="16"/>
  <c r="AP46" i="17"/>
  <c r="AP23" i="15"/>
  <c r="BT46" i="18"/>
  <c r="AP41" i="17"/>
  <c r="BT41" i="18"/>
  <c r="AP18" i="15"/>
  <c r="BT18" i="16"/>
  <c r="AP38" i="17"/>
  <c r="BT15" i="16"/>
  <c r="BT38" i="18"/>
  <c r="AP15" i="15"/>
  <c r="BT11" i="16"/>
  <c r="BT34" i="18"/>
  <c r="AP11" i="15"/>
  <c r="AP34" i="17"/>
  <c r="BT7" i="16"/>
  <c r="AP30" i="17"/>
  <c r="AP7" i="15"/>
  <c r="BT30" i="18"/>
  <c r="BT23" i="18"/>
  <c r="AP23" i="17"/>
  <c r="AP29" i="20"/>
  <c r="BO66" i="12"/>
  <c r="BJ66" i="12"/>
  <c r="BI66" i="12"/>
  <c r="BK66" i="12"/>
  <c r="AT66" i="12"/>
  <c r="X66" i="12"/>
  <c r="S66" i="12"/>
  <c r="AP66" i="12"/>
  <c r="Z66" i="12"/>
  <c r="BG66" i="12"/>
  <c r="AW66" i="12"/>
  <c r="Q66" i="12"/>
  <c r="T66" i="12"/>
  <c r="AY66" i="12"/>
  <c r="BE66" i="12"/>
  <c r="O66" i="12"/>
  <c r="AQ66" i="12"/>
  <c r="R66" i="12"/>
  <c r="BL66" i="12"/>
  <c r="AM66" i="12"/>
  <c r="BB66" i="12"/>
  <c r="AG66" i="12"/>
  <c r="AH66" i="12"/>
  <c r="P66" i="12"/>
  <c r="BM66" i="12"/>
  <c r="AC66" i="12"/>
  <c r="W66" i="12"/>
  <c r="AJ66" i="12"/>
  <c r="BN66" i="12"/>
  <c r="AI66" i="12"/>
  <c r="AV66" i="12"/>
  <c r="BC66" i="12"/>
  <c r="AE66" i="12"/>
  <c r="AU66" i="12"/>
  <c r="AD66" i="12"/>
  <c r="AR66" i="12"/>
  <c r="AA66" i="12"/>
  <c r="AS66" i="12"/>
  <c r="AF66" i="12"/>
  <c r="AB66" i="12"/>
  <c r="N66" i="12"/>
  <c r="V66" i="12"/>
  <c r="Y66" i="12"/>
  <c r="AN66" i="12"/>
  <c r="AZ66" i="12"/>
  <c r="BF66" i="12"/>
  <c r="BA66" i="12"/>
  <c r="BH66" i="12"/>
  <c r="AO66" i="12"/>
  <c r="BD66" i="12"/>
  <c r="AX66" i="12"/>
  <c r="AK66" i="12"/>
  <c r="U66" i="12"/>
  <c r="AL66" i="12"/>
  <c r="BS7" i="12"/>
  <c r="BR5" i="12"/>
  <c r="AP20" i="20"/>
  <c r="AS57" i="16"/>
  <c r="O57" i="15"/>
  <c r="AS34" i="14"/>
  <c r="O34" i="13"/>
  <c r="P34" i="20" s="1"/>
  <c r="BE34" i="14"/>
  <c r="AA57" i="15"/>
  <c r="BE57" i="16"/>
  <c r="AA34" i="13"/>
  <c r="AG57" i="16"/>
  <c r="AG34" i="14"/>
  <c r="AJ34" i="13"/>
  <c r="AK34" i="20" s="1"/>
  <c r="BN57" i="16"/>
  <c r="BN34" i="14"/>
  <c r="AJ57" i="15"/>
  <c r="Y57" i="16"/>
  <c r="Y34" i="14"/>
  <c r="AP52" i="15"/>
  <c r="AP75" i="17"/>
  <c r="BT29" i="14"/>
  <c r="AP29" i="13"/>
  <c r="BT52" i="16"/>
  <c r="BT75" i="18"/>
  <c r="AP44" i="15"/>
  <c r="AP67" i="17"/>
  <c r="BT67" i="18"/>
  <c r="BT21" i="14"/>
  <c r="BT44" i="16"/>
  <c r="AP21" i="13"/>
  <c r="AP36" i="15"/>
  <c r="AP13" i="13"/>
  <c r="BT13" i="14"/>
  <c r="BU13" i="20" s="1"/>
  <c r="BT59" i="18"/>
  <c r="AP59" i="17"/>
  <c r="BT36" i="16"/>
  <c r="AP5" i="13"/>
  <c r="AQ5" i="20" s="1"/>
  <c r="BT28" i="16"/>
  <c r="BT51" i="18"/>
  <c r="BT5" i="14"/>
  <c r="AP51" i="17"/>
  <c r="AP28" i="15"/>
  <c r="AP24" i="15"/>
  <c r="BT24" i="16"/>
  <c r="AP47" i="17"/>
  <c r="BT47" i="18"/>
  <c r="BT39" i="18"/>
  <c r="AP16" i="15"/>
  <c r="BT16" i="16"/>
  <c r="AP39" i="17"/>
  <c r="AP8" i="15"/>
  <c r="BT8" i="16"/>
  <c r="AP31" i="17"/>
  <c r="BT31" i="18"/>
  <c r="BT27" i="18"/>
  <c r="AP27" i="17"/>
  <c r="BP4" i="12"/>
  <c r="BT18" i="20"/>
  <c r="BT32" i="20"/>
  <c r="AE33" i="20"/>
  <c r="AB33" i="20"/>
  <c r="L68" i="9"/>
  <c r="V68" i="9"/>
  <c r="A68" i="9"/>
  <c r="B69" i="9"/>
  <c r="U68" i="9"/>
  <c r="I68" i="9" s="1"/>
  <c r="K68" i="9"/>
  <c r="C68" i="9" s="1"/>
  <c r="AF33" i="20"/>
  <c r="L67" i="12"/>
  <c r="G67" i="12"/>
  <c r="J67" i="12" s="1"/>
  <c r="BT20" i="20"/>
  <c r="BT31" i="20"/>
  <c r="AP17" i="20"/>
  <c r="BT17" i="20"/>
  <c r="AP25" i="20"/>
  <c r="AV57" i="16"/>
  <c r="R34" i="13"/>
  <c r="S34" i="20" s="1"/>
  <c r="R57" i="15"/>
  <c r="AV34" i="14"/>
  <c r="AL34" i="14"/>
  <c r="AL57" i="16"/>
  <c r="J34" i="13"/>
  <c r="K34" i="20" s="1"/>
  <c r="AN57" i="16"/>
  <c r="J57" i="15"/>
  <c r="AN34" i="14"/>
  <c r="AI57" i="16"/>
  <c r="AI34" i="14"/>
  <c r="AK34" i="13"/>
  <c r="BO34" i="14"/>
  <c r="AK57" i="15"/>
  <c r="BO57" i="16"/>
  <c r="BH57" i="16"/>
  <c r="AD57" i="15"/>
  <c r="AD34" i="13"/>
  <c r="BH34" i="14"/>
  <c r="T57" i="15"/>
  <c r="AX57" i="16"/>
  <c r="AX34" i="14"/>
  <c r="T34" i="13"/>
  <c r="Q57" i="15"/>
  <c r="AU57" i="16"/>
  <c r="AU34" i="14"/>
  <c r="Q34" i="13"/>
  <c r="R34" i="20" s="1"/>
  <c r="BF57" i="16"/>
  <c r="AB34" i="13"/>
  <c r="BF34" i="14"/>
  <c r="AB57" i="15"/>
  <c r="AH34" i="13"/>
  <c r="AI34" i="20" s="1"/>
  <c r="BL57" i="16"/>
  <c r="AH57" i="15"/>
  <c r="BL34" i="14"/>
  <c r="BJ34" i="14"/>
  <c r="AF57" i="15"/>
  <c r="AF34" i="13"/>
  <c r="AG34" i="20" s="1"/>
  <c r="BJ57" i="16"/>
  <c r="AE34" i="14"/>
  <c r="AE57" i="16"/>
  <c r="AF57" i="16"/>
  <c r="AF34" i="14"/>
  <c r="AP28" i="20"/>
  <c r="AD33" i="20"/>
  <c r="AI33" i="20"/>
  <c r="AP31" i="13"/>
  <c r="AP54" i="15"/>
  <c r="BT31" i="14"/>
  <c r="BU31" i="20" s="1"/>
  <c r="BT54" i="16"/>
  <c r="AP28" i="13"/>
  <c r="AP74" i="17"/>
  <c r="BT51" i="16"/>
  <c r="BT74" i="18"/>
  <c r="BT28" i="14"/>
  <c r="AP51" i="15"/>
  <c r="AP46" i="15"/>
  <c r="BT69" i="18"/>
  <c r="BT46" i="16"/>
  <c r="AP23" i="13"/>
  <c r="BT23" i="14"/>
  <c r="BU23" i="20" s="1"/>
  <c r="AP69" i="17"/>
  <c r="AP20" i="13"/>
  <c r="AQ20" i="20" s="1"/>
  <c r="AP66" i="17"/>
  <c r="BT43" i="16"/>
  <c r="BT20" i="14"/>
  <c r="AP43" i="15"/>
  <c r="BT66" i="18"/>
  <c r="AP15" i="13"/>
  <c r="AQ15" i="20" s="1"/>
  <c r="BT15" i="14"/>
  <c r="BU15" i="20" s="1"/>
  <c r="BT61" i="18"/>
  <c r="AP38" i="15"/>
  <c r="AP61" i="17"/>
  <c r="BT38" i="16"/>
  <c r="BT33" i="16"/>
  <c r="BU33" i="20" s="1"/>
  <c r="BT10" i="14"/>
  <c r="AP56" i="17"/>
  <c r="BT56" i="18"/>
  <c r="AP10" i="13"/>
  <c r="AP33" i="15"/>
  <c r="AP29" i="15"/>
  <c r="AP52" i="17"/>
  <c r="BT6" i="14"/>
  <c r="AP6" i="13"/>
  <c r="BT29" i="16"/>
  <c r="BT52" i="18"/>
  <c r="AP49" i="17"/>
  <c r="BT26" i="16"/>
  <c r="AP26" i="15"/>
  <c r="BT49" i="18"/>
  <c r="BT22" i="16"/>
  <c r="AP45" i="17"/>
  <c r="BT45" i="18"/>
  <c r="AP22" i="15"/>
  <c r="BT19" i="16"/>
  <c r="BT42" i="18"/>
  <c r="AP42" i="17"/>
  <c r="AP19" i="15"/>
  <c r="BT14" i="16"/>
  <c r="AP14" i="15"/>
  <c r="BT37" i="18"/>
  <c r="AP37" i="17"/>
  <c r="AP33" i="17"/>
  <c r="BT10" i="16"/>
  <c r="AP10" i="15"/>
  <c r="BT33" i="18"/>
  <c r="AP28" i="17"/>
  <c r="BT5" i="16"/>
  <c r="BT28" i="18"/>
  <c r="AP5" i="15"/>
  <c r="AP26" i="17"/>
  <c r="BT26" i="18"/>
  <c r="W33" i="20"/>
  <c r="Z57" i="15"/>
  <c r="BD34" i="14"/>
  <c r="BD57" i="16"/>
  <c r="Z34" i="13"/>
  <c r="AI57" i="15"/>
  <c r="BM34" i="14"/>
  <c r="BM57" i="16"/>
  <c r="AI34" i="13"/>
  <c r="AJ34" i="20" s="1"/>
  <c r="AR57" i="16"/>
  <c r="N34" i="13"/>
  <c r="O34" i="20" s="1"/>
  <c r="N57" i="15"/>
  <c r="AR34" i="14"/>
  <c r="Z34" i="14"/>
  <c r="Z57" i="16"/>
  <c r="BP2" i="12"/>
  <c r="BP3" i="12"/>
  <c r="BT25" i="20"/>
  <c r="W67" i="9"/>
  <c r="M67" i="9"/>
  <c r="AP9" i="20"/>
  <c r="BQ6" i="12"/>
  <c r="BQ1" i="12"/>
  <c r="BQ4" i="12" s="1"/>
  <c r="BT11" i="20"/>
  <c r="AP27" i="20"/>
  <c r="AP31" i="20"/>
  <c r="U33" i="20"/>
  <c r="X33" i="20"/>
  <c r="AQ33" i="20"/>
  <c r="S57" i="15"/>
  <c r="AW34" i="14"/>
  <c r="S34" i="13"/>
  <c r="T34" i="20" s="1"/>
  <c r="AW57" i="16"/>
  <c r="AC34" i="13"/>
  <c r="BG34" i="14"/>
  <c r="AC57" i="15"/>
  <c r="BG57" i="16"/>
  <c r="V57" i="15"/>
  <c r="AZ57" i="16"/>
  <c r="V34" i="13"/>
  <c r="W34" i="20" s="1"/>
  <c r="AZ34" i="14"/>
  <c r="AA57" i="16"/>
  <c r="AA34" i="14"/>
  <c r="U34" i="13"/>
  <c r="V34" i="20" s="1"/>
  <c r="AY34" i="14"/>
  <c r="U57" i="15"/>
  <c r="AY57" i="16"/>
  <c r="S57" i="16"/>
  <c r="S34" i="14"/>
  <c r="AO34" i="13"/>
  <c r="AP34" i="20" s="1"/>
  <c r="AO57" i="15"/>
  <c r="BS57" i="16"/>
  <c r="BS34" i="14"/>
  <c r="BT34" i="20" s="1"/>
  <c r="T57" i="16"/>
  <c r="T34" i="14"/>
  <c r="L57" i="15"/>
  <c r="AP57" i="16"/>
  <c r="AP34" i="14"/>
  <c r="L34" i="13"/>
  <c r="M34" i="20" s="1"/>
  <c r="BA57" i="16"/>
  <c r="W34" i="13"/>
  <c r="BA34" i="14"/>
  <c r="W57" i="15"/>
  <c r="W34" i="14"/>
  <c r="W57" i="16"/>
  <c r="AC34" i="14"/>
  <c r="AC57" i="16"/>
  <c r="U57" i="16"/>
  <c r="U34" i="14"/>
  <c r="AD57" i="16"/>
  <c r="AD34" i="14"/>
  <c r="AB57" i="16"/>
  <c r="AB34" i="14"/>
  <c r="BT29" i="20"/>
  <c r="AP12" i="20"/>
  <c r="BT16" i="20"/>
  <c r="AP19" i="20"/>
  <c r="BT24" i="20"/>
  <c r="BT28" i="20"/>
  <c r="AP30" i="13"/>
  <c r="AQ30" i="20" s="1"/>
  <c r="BT53" i="16"/>
  <c r="AP53" i="15"/>
  <c r="BT30" i="14"/>
  <c r="BT49" i="16"/>
  <c r="AP49" i="15"/>
  <c r="BT72" i="18"/>
  <c r="BT26" i="14"/>
  <c r="BU26" i="20" s="1"/>
  <c r="AP26" i="13"/>
  <c r="AP72" i="17"/>
  <c r="BT22" i="14"/>
  <c r="BU22" i="20" s="1"/>
  <c r="BT45" i="16"/>
  <c r="AP45" i="15"/>
  <c r="AP22" i="13"/>
  <c r="AQ22" i="20" s="1"/>
  <c r="BT68" i="18"/>
  <c r="AP68" i="17"/>
  <c r="AP64" i="17"/>
  <c r="BT41" i="16"/>
  <c r="AP18" i="13"/>
  <c r="BT64" i="18"/>
  <c r="BT18" i="14"/>
  <c r="BU18" i="20" s="1"/>
  <c r="AP41" i="15"/>
  <c r="AP14" i="13"/>
  <c r="AQ14" i="20" s="1"/>
  <c r="AP60" i="17"/>
  <c r="AP37" i="15"/>
  <c r="BT14" i="14"/>
  <c r="BU14" i="20" s="1"/>
  <c r="BT60" i="18"/>
  <c r="BT37" i="16"/>
  <c r="AP57" i="17"/>
  <c r="BT34" i="16"/>
  <c r="AP11" i="13"/>
  <c r="AP34" i="15"/>
  <c r="BT57" i="18"/>
  <c r="BT11" i="14"/>
  <c r="BU11" i="20" s="1"/>
  <c r="AP30" i="15"/>
  <c r="BT7" i="14"/>
  <c r="BU7" i="20" s="1"/>
  <c r="AP53" i="17"/>
  <c r="AP7" i="13"/>
  <c r="AQ7" i="20" s="1"/>
  <c r="BT30" i="16"/>
  <c r="BT53" i="18"/>
  <c r="BT25" i="16"/>
  <c r="BT48" i="18"/>
  <c r="AP48" i="17"/>
  <c r="AP25" i="15"/>
  <c r="BT21" i="16"/>
  <c r="BT44" i="18"/>
  <c r="AP21" i="15"/>
  <c r="AP44" i="17"/>
  <c r="BT17" i="16"/>
  <c r="AP17" i="15"/>
  <c r="AP40" i="17"/>
  <c r="BT40" i="18"/>
  <c r="BT13" i="16"/>
  <c r="BT36" i="18"/>
  <c r="AP13" i="15"/>
  <c r="AP36" i="17"/>
  <c r="AP9" i="15"/>
  <c r="AP32" i="17"/>
  <c r="BT9" i="16"/>
  <c r="BT32" i="18"/>
  <c r="BT6" i="16"/>
  <c r="AP29" i="17"/>
  <c r="BT29" i="18"/>
  <c r="AP6" i="15"/>
  <c r="AP24" i="17"/>
  <c r="BT24" i="18"/>
  <c r="H68" i="9" l="1"/>
  <c r="D68" i="9"/>
  <c r="G68" i="9"/>
  <c r="E68" i="9"/>
  <c r="F68" i="9"/>
  <c r="W68" i="9"/>
  <c r="M68" i="9"/>
  <c r="L35" i="13"/>
  <c r="M35" i="20" s="1"/>
  <c r="AP35" i="14"/>
  <c r="L58" i="15"/>
  <c r="M58" i="20" s="1"/>
  <c r="AP58" i="16"/>
  <c r="O35" i="13"/>
  <c r="P35" i="20" s="1"/>
  <c r="O58" i="15"/>
  <c r="P58" i="20" s="1"/>
  <c r="AS58" i="16"/>
  <c r="AS35" i="14"/>
  <c r="AD58" i="15"/>
  <c r="AD35" i="13"/>
  <c r="BH58" i="16"/>
  <c r="BH35" i="14"/>
  <c r="AH58" i="15"/>
  <c r="BL58" i="16"/>
  <c r="AH35" i="13"/>
  <c r="BL35" i="14"/>
  <c r="BU24" i="20"/>
  <c r="L68" i="12"/>
  <c r="G68" i="12"/>
  <c r="AQ26" i="20"/>
  <c r="AD34" i="20"/>
  <c r="BQ2" i="12"/>
  <c r="BQ3" i="12"/>
  <c r="AA34" i="20"/>
  <c r="AQ6" i="20"/>
  <c r="BU10" i="20"/>
  <c r="AQ23" i="20"/>
  <c r="AC34" i="20"/>
  <c r="I67" i="12"/>
  <c r="H67" i="12"/>
  <c r="BU5" i="20"/>
  <c r="AQ13" i="20"/>
  <c r="BU21" i="20"/>
  <c r="BR6" i="12"/>
  <c r="BR1" i="12"/>
  <c r="AQ58" i="16"/>
  <c r="AQ35" i="14"/>
  <c r="M35" i="13"/>
  <c r="N35" i="20" s="1"/>
  <c r="M58" i="15"/>
  <c r="N58" i="20" s="1"/>
  <c r="AT58" i="16"/>
  <c r="P58" i="15"/>
  <c r="Q58" i="20" s="1"/>
  <c r="P35" i="13"/>
  <c r="Q35" i="20" s="1"/>
  <c r="AT35" i="14"/>
  <c r="AD58" i="16"/>
  <c r="AD35" i="14"/>
  <c r="AG35" i="14"/>
  <c r="AG58" i="16"/>
  <c r="AI58" i="16"/>
  <c r="AI35" i="14"/>
  <c r="BA58" i="16"/>
  <c r="W35" i="13"/>
  <c r="W58" i="15"/>
  <c r="BA35" i="14"/>
  <c r="AO35" i="13"/>
  <c r="AP35" i="20" s="1"/>
  <c r="AO58" i="15"/>
  <c r="BS58" i="16"/>
  <c r="BT58" i="20" s="1"/>
  <c r="BS35" i="14"/>
  <c r="BT35" i="20" s="1"/>
  <c r="AH35" i="14"/>
  <c r="AH58" i="16"/>
  <c r="AM58" i="16"/>
  <c r="I35" i="13"/>
  <c r="J35" i="20" s="1"/>
  <c r="AM35" i="14"/>
  <c r="I58" i="15"/>
  <c r="J58" i="20" s="1"/>
  <c r="AM58" i="15"/>
  <c r="AN58" i="20" s="1"/>
  <c r="BQ35" i="14"/>
  <c r="AM35" i="13"/>
  <c r="AN35" i="20" s="1"/>
  <c r="BQ58" i="16"/>
  <c r="T35" i="14"/>
  <c r="T58" i="16"/>
  <c r="BD35" i="14"/>
  <c r="Z58" i="15"/>
  <c r="Z35" i="13"/>
  <c r="BD58" i="16"/>
  <c r="V58" i="16"/>
  <c r="V35" i="14"/>
  <c r="AE35" i="14"/>
  <c r="AE58" i="16"/>
  <c r="U58" i="15"/>
  <c r="V58" i="20" s="1"/>
  <c r="AY58" i="16"/>
  <c r="U35" i="13"/>
  <c r="AY35" i="14"/>
  <c r="AP35" i="13"/>
  <c r="AQ35" i="20" s="1"/>
  <c r="BT35" i="14"/>
  <c r="BU35" i="20" s="1"/>
  <c r="AP58" i="15"/>
  <c r="BT58" i="16"/>
  <c r="BU58" i="20" s="1"/>
  <c r="BU8" i="20"/>
  <c r="BU19" i="20"/>
  <c r="AO34" i="20"/>
  <c r="AH34" i="20"/>
  <c r="BU9" i="20"/>
  <c r="BU17" i="20"/>
  <c r="AQ25" i="20"/>
  <c r="AE34" i="20"/>
  <c r="BP8" i="12"/>
  <c r="BP12" i="12"/>
  <c r="BP9" i="12"/>
  <c r="BP10" i="12"/>
  <c r="BP11" i="12"/>
  <c r="BP14" i="12"/>
  <c r="BP13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1" i="12"/>
  <c r="BP50" i="12"/>
  <c r="BP52" i="12"/>
  <c r="BP53" i="12"/>
  <c r="BP54" i="12"/>
  <c r="BP56" i="12"/>
  <c r="BP55" i="12"/>
  <c r="BP57" i="12"/>
  <c r="BP59" i="12"/>
  <c r="BP58" i="12"/>
  <c r="BP60" i="12"/>
  <c r="BP61" i="12"/>
  <c r="BP62" i="12"/>
  <c r="BP63" i="12"/>
  <c r="BP64" i="12"/>
  <c r="BP65" i="12"/>
  <c r="BU29" i="20"/>
  <c r="BI35" i="14"/>
  <c r="AE35" i="13"/>
  <c r="AF35" i="20" s="1"/>
  <c r="AE58" i="15"/>
  <c r="AF58" i="20" s="1"/>
  <c r="BI58" i="16"/>
  <c r="S58" i="16"/>
  <c r="S35" i="14"/>
  <c r="AR35" i="14"/>
  <c r="AR58" i="16"/>
  <c r="N35" i="13"/>
  <c r="O35" i="20" s="1"/>
  <c r="N58" i="15"/>
  <c r="O58" i="20" s="1"/>
  <c r="AL35" i="13"/>
  <c r="BP58" i="16"/>
  <c r="BP35" i="14"/>
  <c r="AL58" i="15"/>
  <c r="BU34" i="20"/>
  <c r="BU30" i="20"/>
  <c r="X34" i="20"/>
  <c r="BU6" i="20"/>
  <c r="AQ10" i="20"/>
  <c r="BU28" i="20"/>
  <c r="AQ28" i="20"/>
  <c r="AQ31" i="20"/>
  <c r="AL34" i="20"/>
  <c r="L69" i="9"/>
  <c r="V69" i="9"/>
  <c r="A69" i="9"/>
  <c r="B70" i="9"/>
  <c r="K69" i="9"/>
  <c r="C69" i="9" s="1"/>
  <c r="U69" i="9"/>
  <c r="I69" i="9" s="1"/>
  <c r="BS5" i="12"/>
  <c r="BT7" i="12"/>
  <c r="Z58" i="16"/>
  <c r="Z35" i="14"/>
  <c r="Y58" i="15"/>
  <c r="BC35" i="14"/>
  <c r="BC58" i="16"/>
  <c r="Y35" i="13"/>
  <c r="Z35" i="20" s="1"/>
  <c r="BK58" i="16"/>
  <c r="AG35" i="13"/>
  <c r="BK35" i="14"/>
  <c r="AG58" i="15"/>
  <c r="AH58" i="20" s="1"/>
  <c r="AF58" i="16"/>
  <c r="AF35" i="14"/>
  <c r="V35" i="13"/>
  <c r="W35" i="20" s="1"/>
  <c r="V58" i="15"/>
  <c r="W58" i="20" s="1"/>
  <c r="AZ35" i="14"/>
  <c r="AZ58" i="16"/>
  <c r="AN35" i="14"/>
  <c r="J58" i="15"/>
  <c r="K58" i="20" s="1"/>
  <c r="AN58" i="16"/>
  <c r="J35" i="13"/>
  <c r="K35" i="20" s="1"/>
  <c r="AO58" i="16"/>
  <c r="K58" i="15"/>
  <c r="L58" i="20" s="1"/>
  <c r="AO35" i="14"/>
  <c r="K35" i="13"/>
  <c r="L35" i="20" s="1"/>
  <c r="AL58" i="16"/>
  <c r="AL35" i="14"/>
  <c r="W58" i="16"/>
  <c r="W35" i="14"/>
  <c r="BP66" i="12"/>
  <c r="BB58" i="16"/>
  <c r="X35" i="13"/>
  <c r="BB35" i="14"/>
  <c r="X58" i="15"/>
  <c r="AU35" i="14"/>
  <c r="AU58" i="16"/>
  <c r="Q58" i="15"/>
  <c r="R58" i="20" s="1"/>
  <c r="Q35" i="13"/>
  <c r="R35" i="20" s="1"/>
  <c r="AJ35" i="13"/>
  <c r="AK35" i="20" s="1"/>
  <c r="BN58" i="16"/>
  <c r="AJ58" i="15"/>
  <c r="BN35" i="14"/>
  <c r="AQ24" i="20"/>
  <c r="AQ32" i="20"/>
  <c r="AQ34" i="20"/>
  <c r="AM34" i="20"/>
  <c r="AF34" i="20"/>
  <c r="Z34" i="20"/>
  <c r="AQ9" i="20"/>
  <c r="AN34" i="20"/>
  <c r="BQ9" i="12"/>
  <c r="BQ14" i="12"/>
  <c r="BQ12" i="12"/>
  <c r="BQ11" i="12"/>
  <c r="BQ10" i="12"/>
  <c r="BQ13" i="12"/>
  <c r="BQ8" i="12"/>
  <c r="BQ15" i="12"/>
  <c r="BQ16" i="12"/>
  <c r="BQ17" i="12"/>
  <c r="BQ18" i="12"/>
  <c r="BQ19" i="12"/>
  <c r="BQ20" i="12"/>
  <c r="BQ21" i="12"/>
  <c r="BQ22" i="12"/>
  <c r="BQ23" i="12"/>
  <c r="BQ24" i="12"/>
  <c r="BQ25" i="12"/>
  <c r="BQ27" i="12"/>
  <c r="BQ26" i="12"/>
  <c r="BQ28" i="12"/>
  <c r="BQ29" i="12"/>
  <c r="BQ30" i="12"/>
  <c r="BQ31" i="12"/>
  <c r="BQ32" i="12"/>
  <c r="BQ33" i="12"/>
  <c r="BQ34" i="12"/>
  <c r="BQ35" i="12"/>
  <c r="BQ36" i="12"/>
  <c r="BQ38" i="12"/>
  <c r="BQ37" i="12"/>
  <c r="BQ39" i="12"/>
  <c r="BQ40" i="12"/>
  <c r="BQ42" i="12"/>
  <c r="BQ41" i="12"/>
  <c r="BQ43" i="12"/>
  <c r="BQ44" i="12"/>
  <c r="BQ45" i="12"/>
  <c r="BQ46" i="12"/>
  <c r="BQ47" i="12"/>
  <c r="BQ48" i="12"/>
  <c r="BQ49" i="12"/>
  <c r="BQ51" i="12"/>
  <c r="BQ50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S67" i="12"/>
  <c r="AA67" i="12"/>
  <c r="R67" i="12"/>
  <c r="P67" i="12"/>
  <c r="W67" i="12"/>
  <c r="AB67" i="12"/>
  <c r="V67" i="12"/>
  <c r="X67" i="12"/>
  <c r="AD67" i="12"/>
  <c r="U67" i="12"/>
  <c r="Q67" i="12"/>
  <c r="Z67" i="12"/>
  <c r="AE67" i="12"/>
  <c r="BC67" i="12"/>
  <c r="AC67" i="12"/>
  <c r="O67" i="12"/>
  <c r="T67" i="12"/>
  <c r="BO67" i="12"/>
  <c r="BK67" i="12"/>
  <c r="N67" i="12"/>
  <c r="AF67" i="12"/>
  <c r="BI67" i="12"/>
  <c r="Y67" i="12"/>
  <c r="BM67" i="12"/>
  <c r="BJ67" i="12"/>
  <c r="AS67" i="12"/>
  <c r="AX67" i="12"/>
  <c r="BL67" i="12"/>
  <c r="BA67" i="12"/>
  <c r="BG67" i="12"/>
  <c r="BF67" i="12"/>
  <c r="AP67" i="12"/>
  <c r="AM67" i="12"/>
  <c r="BH67" i="12"/>
  <c r="AR67" i="12"/>
  <c r="AO67" i="12"/>
  <c r="AZ67" i="12"/>
  <c r="AU67" i="12"/>
  <c r="AH67" i="12"/>
  <c r="AG67" i="12"/>
  <c r="BP67" i="12"/>
  <c r="AT67" i="12"/>
  <c r="AI67" i="12"/>
  <c r="BB67" i="12"/>
  <c r="AW67" i="12"/>
  <c r="BQ67" i="12"/>
  <c r="AY67" i="12"/>
  <c r="BE67" i="12"/>
  <c r="BD67" i="12"/>
  <c r="AK67" i="12"/>
  <c r="AQ67" i="12"/>
  <c r="AL67" i="12"/>
  <c r="BN67" i="12"/>
  <c r="AN67" i="12"/>
  <c r="AJ67" i="12"/>
  <c r="AV67" i="12"/>
  <c r="BF35" i="14"/>
  <c r="AB58" i="15"/>
  <c r="BF58" i="16"/>
  <c r="AB35" i="13"/>
  <c r="T58" i="15"/>
  <c r="U58" i="20" s="1"/>
  <c r="AX35" i="14"/>
  <c r="T35" i="13"/>
  <c r="U35" i="20" s="1"/>
  <c r="AX58" i="16"/>
  <c r="U58" i="16"/>
  <c r="U35" i="14"/>
  <c r="AC58" i="16"/>
  <c r="AC35" i="14"/>
  <c r="BU16" i="20"/>
  <c r="AQ11" i="20"/>
  <c r="AQ18" i="20"/>
  <c r="U34" i="20"/>
  <c r="AQ21" i="20"/>
  <c r="AQ29" i="20"/>
  <c r="AB34" i="20"/>
  <c r="BM35" i="14"/>
  <c r="AI35" i="13"/>
  <c r="AJ35" i="20" s="1"/>
  <c r="BM58" i="16"/>
  <c r="AI58" i="15"/>
  <c r="AJ58" i="20" s="1"/>
  <c r="AA35" i="13"/>
  <c r="AA58" i="15"/>
  <c r="BE58" i="16"/>
  <c r="BE35" i="14"/>
  <c r="AA35" i="14"/>
  <c r="AA58" i="16"/>
  <c r="AK35" i="14"/>
  <c r="AK58" i="16"/>
  <c r="AW58" i="16"/>
  <c r="S58" i="15"/>
  <c r="T58" i="20" s="1"/>
  <c r="AW35" i="14"/>
  <c r="S35" i="13"/>
  <c r="T35" i="20" s="1"/>
  <c r="AJ35" i="14"/>
  <c r="AJ58" i="16"/>
  <c r="AB58" i="16"/>
  <c r="AB35" i="14"/>
  <c r="BR35" i="14"/>
  <c r="BS35" i="20" s="1"/>
  <c r="AN58" i="15"/>
  <c r="AO58" i="20" s="1"/>
  <c r="AN35" i="13"/>
  <c r="AO35" i="20" s="1"/>
  <c r="BR58" i="16"/>
  <c r="BS58" i="20" s="1"/>
  <c r="AC58" i="15"/>
  <c r="BG35" i="14"/>
  <c r="BG58" i="16"/>
  <c r="AC35" i="13"/>
  <c r="AD35" i="20" s="1"/>
  <c r="AV58" i="16"/>
  <c r="AV35" i="14"/>
  <c r="R58" i="15"/>
  <c r="S58" i="20" s="1"/>
  <c r="R35" i="13"/>
  <c r="S35" i="20" s="1"/>
  <c r="AF35" i="13"/>
  <c r="AG35" i="20" s="1"/>
  <c r="AF58" i="15"/>
  <c r="AG58" i="20" s="1"/>
  <c r="BJ35" i="14"/>
  <c r="BJ58" i="16"/>
  <c r="Y58" i="16"/>
  <c r="Y35" i="14"/>
  <c r="X35" i="14"/>
  <c r="X58" i="16"/>
  <c r="BQ66" i="12"/>
  <c r="AK58" i="15"/>
  <c r="BO35" i="14"/>
  <c r="AK35" i="13"/>
  <c r="BO58" i="16"/>
  <c r="AQ12" i="20"/>
  <c r="AQ16" i="20"/>
  <c r="AQ19" i="20"/>
  <c r="AQ27" i="20"/>
  <c r="BU32" i="20"/>
  <c r="M70" i="12"/>
  <c r="K69" i="12"/>
  <c r="AQ17" i="20"/>
  <c r="BU25" i="20"/>
  <c r="H69" i="9" l="1"/>
  <c r="E69" i="9"/>
  <c r="D69" i="9"/>
  <c r="G69" i="9"/>
  <c r="F69" i="9"/>
  <c r="AV59" i="16"/>
  <c r="R36" i="13"/>
  <c r="S36" i="20" s="1"/>
  <c r="R59" i="15"/>
  <c r="S59" i="20" s="1"/>
  <c r="AV36" i="14"/>
  <c r="N36" i="13"/>
  <c r="O36" i="20" s="1"/>
  <c r="N59" i="15"/>
  <c r="O59" i="20" s="1"/>
  <c r="AR36" i="14"/>
  <c r="AR59" i="16"/>
  <c r="AP59" i="15"/>
  <c r="BT36" i="14"/>
  <c r="BU36" i="20" s="1"/>
  <c r="AP36" i="13"/>
  <c r="BT59" i="16"/>
  <c r="BU59" i="20" s="1"/>
  <c r="W59" i="16"/>
  <c r="W36" i="14"/>
  <c r="BV48" i="16"/>
  <c r="AR48" i="15"/>
  <c r="BV71" i="18"/>
  <c r="AR71" i="17"/>
  <c r="AR25" i="13"/>
  <c r="BV25" i="14"/>
  <c r="BV40" i="16"/>
  <c r="BV63" i="18"/>
  <c r="AR63" i="17"/>
  <c r="AR17" i="13"/>
  <c r="BV17" i="14"/>
  <c r="AR40" i="15"/>
  <c r="BV47" i="18"/>
  <c r="BV24" i="16"/>
  <c r="AR47" i="17"/>
  <c r="AR24" i="15"/>
  <c r="BV12" i="16"/>
  <c r="AR12" i="15"/>
  <c r="AR35" i="17"/>
  <c r="BV35" i="18"/>
  <c r="BV24" i="18"/>
  <c r="AR24" i="17"/>
  <c r="W69" i="9"/>
  <c r="M69" i="9"/>
  <c r="BU68" i="18"/>
  <c r="AQ68" i="17"/>
  <c r="AQ22" i="13"/>
  <c r="AQ45" i="15"/>
  <c r="BU22" i="14"/>
  <c r="BU45" i="16"/>
  <c r="BU33" i="16"/>
  <c r="AQ33" i="15"/>
  <c r="AQ10" i="13"/>
  <c r="AQ56" i="17"/>
  <c r="BU56" i="18"/>
  <c r="BU10" i="14"/>
  <c r="BU48" i="18"/>
  <c r="AQ25" i="15"/>
  <c r="BU25" i="16"/>
  <c r="AQ48" i="17"/>
  <c r="AQ40" i="17"/>
  <c r="AQ17" i="15"/>
  <c r="BU17" i="16"/>
  <c r="BU40" i="18"/>
  <c r="BU9" i="16"/>
  <c r="AQ9" i="15"/>
  <c r="BU32" i="18"/>
  <c r="AQ32" i="17"/>
  <c r="BR3" i="12"/>
  <c r="BR2" i="12"/>
  <c r="I68" i="12"/>
  <c r="H68" i="12"/>
  <c r="L69" i="12"/>
  <c r="G69" i="12"/>
  <c r="J69" i="12" s="1"/>
  <c r="AL58" i="20"/>
  <c r="AB58" i="20"/>
  <c r="AC58" i="20"/>
  <c r="O59" i="15"/>
  <c r="P59" i="20" s="1"/>
  <c r="AS59" i="16"/>
  <c r="AS36" i="14"/>
  <c r="O36" i="13"/>
  <c r="P36" i="20" s="1"/>
  <c r="L59" i="15"/>
  <c r="M59" i="20" s="1"/>
  <c r="AP59" i="16"/>
  <c r="AP36" i="14"/>
  <c r="L36" i="13"/>
  <c r="M36" i="20" s="1"/>
  <c r="Z59" i="15"/>
  <c r="AA59" i="20" s="1"/>
  <c r="Z36" i="13"/>
  <c r="BD59" i="16"/>
  <c r="BD36" i="14"/>
  <c r="AN59" i="16"/>
  <c r="J59" i="15"/>
  <c r="K59" i="20" s="1"/>
  <c r="AN36" i="14"/>
  <c r="J36" i="13"/>
  <c r="K36" i="20" s="1"/>
  <c r="I36" i="13"/>
  <c r="J36" i="20" s="1"/>
  <c r="I59" i="15"/>
  <c r="J59" i="20" s="1"/>
  <c r="AM36" i="14"/>
  <c r="AM59" i="16"/>
  <c r="AT59" i="16"/>
  <c r="AT36" i="14"/>
  <c r="P59" i="15"/>
  <c r="Q59" i="20" s="1"/>
  <c r="P36" i="13"/>
  <c r="Q36" i="20" s="1"/>
  <c r="Q36" i="13"/>
  <c r="R36" i="20" s="1"/>
  <c r="AU36" i="14"/>
  <c r="AU59" i="16"/>
  <c r="Q59" i="15"/>
  <c r="R59" i="20" s="1"/>
  <c r="BQ36" i="14"/>
  <c r="BQ59" i="16"/>
  <c r="AM36" i="13"/>
  <c r="AN36" i="20" s="1"/>
  <c r="AM59" i="15"/>
  <c r="AN59" i="20" s="1"/>
  <c r="S59" i="16"/>
  <c r="S36" i="14"/>
  <c r="AD36" i="13"/>
  <c r="AD59" i="15"/>
  <c r="BH59" i="16"/>
  <c r="BH36" i="14"/>
  <c r="Z36" i="14"/>
  <c r="Z59" i="16"/>
  <c r="AF59" i="16"/>
  <c r="AF36" i="14"/>
  <c r="AR32" i="13"/>
  <c r="AR55" i="15"/>
  <c r="BV55" i="16"/>
  <c r="BV32" i="14"/>
  <c r="AR28" i="13"/>
  <c r="AR74" i="17"/>
  <c r="BV51" i="16"/>
  <c r="BV28" i="14"/>
  <c r="BV74" i="18"/>
  <c r="AR51" i="15"/>
  <c r="BV70" i="18"/>
  <c r="AR70" i="17"/>
  <c r="BV47" i="16"/>
  <c r="AR47" i="15"/>
  <c r="AR24" i="13"/>
  <c r="AS24" i="20" s="1"/>
  <c r="BV24" i="14"/>
  <c r="BW24" i="20" s="1"/>
  <c r="BV19" i="14"/>
  <c r="AR65" i="17"/>
  <c r="AR42" i="15"/>
  <c r="BV42" i="16"/>
  <c r="AR19" i="13"/>
  <c r="BV65" i="18"/>
  <c r="BV16" i="14"/>
  <c r="BW16" i="20" s="1"/>
  <c r="BV39" i="16"/>
  <c r="AR62" i="17"/>
  <c r="AR16" i="13"/>
  <c r="AR39" i="15"/>
  <c r="BV62" i="18"/>
  <c r="AR12" i="13"/>
  <c r="AS12" i="20" s="1"/>
  <c r="AR58" i="17"/>
  <c r="BV35" i="16"/>
  <c r="BV12" i="14"/>
  <c r="BW12" i="20" s="1"/>
  <c r="BV58" i="18"/>
  <c r="AR35" i="15"/>
  <c r="BV31" i="16"/>
  <c r="AR31" i="15"/>
  <c r="AR54" i="17"/>
  <c r="BV8" i="14"/>
  <c r="BV54" i="18"/>
  <c r="AR8" i="13"/>
  <c r="AR27" i="15"/>
  <c r="BV27" i="16"/>
  <c r="BV50" i="18"/>
  <c r="AR50" i="17"/>
  <c r="BV23" i="16"/>
  <c r="AR46" i="17"/>
  <c r="BV46" i="18"/>
  <c r="AR23" i="15"/>
  <c r="BV18" i="16"/>
  <c r="BV41" i="18"/>
  <c r="AR41" i="17"/>
  <c r="AR18" i="15"/>
  <c r="AR38" i="17"/>
  <c r="BV38" i="18"/>
  <c r="AR15" i="15"/>
  <c r="BV15" i="16"/>
  <c r="AR11" i="15"/>
  <c r="BV11" i="16"/>
  <c r="BV34" i="18"/>
  <c r="AR34" i="17"/>
  <c r="BV7" i="16"/>
  <c r="AR30" i="17"/>
  <c r="BV30" i="18"/>
  <c r="AR7" i="15"/>
  <c r="AR26" i="17"/>
  <c r="BV26" i="18"/>
  <c r="Y58" i="20"/>
  <c r="BU35" i="14"/>
  <c r="BU58" i="16"/>
  <c r="BV58" i="20" s="1"/>
  <c r="AQ58" i="15"/>
  <c r="AQ35" i="13"/>
  <c r="AM58" i="20"/>
  <c r="AQ56" i="15"/>
  <c r="BU33" i="14"/>
  <c r="BU56" i="16"/>
  <c r="AQ33" i="13"/>
  <c r="AR33" i="20" s="1"/>
  <c r="AQ52" i="15"/>
  <c r="BU29" i="14"/>
  <c r="AQ75" i="17"/>
  <c r="BU52" i="16"/>
  <c r="BU75" i="18"/>
  <c r="AQ29" i="13"/>
  <c r="AQ70" i="17"/>
  <c r="BU47" i="16"/>
  <c r="BU70" i="18"/>
  <c r="AQ24" i="13"/>
  <c r="AQ47" i="15"/>
  <c r="BU24" i="14"/>
  <c r="BU21" i="14"/>
  <c r="BU67" i="18"/>
  <c r="AQ67" i="17"/>
  <c r="BU44" i="16"/>
  <c r="AQ44" i="15"/>
  <c r="AQ21" i="13"/>
  <c r="AQ17" i="13"/>
  <c r="AR17" i="20" s="1"/>
  <c r="AQ40" i="15"/>
  <c r="BU63" i="18"/>
  <c r="BU17" i="14"/>
  <c r="BU40" i="16"/>
  <c r="AQ63" i="17"/>
  <c r="BU13" i="14"/>
  <c r="AQ59" i="17"/>
  <c r="BU59" i="18"/>
  <c r="AQ36" i="15"/>
  <c r="AQ13" i="13"/>
  <c r="BU36" i="16"/>
  <c r="BU32" i="16"/>
  <c r="AQ32" i="15"/>
  <c r="BU55" i="18"/>
  <c r="AQ9" i="13"/>
  <c r="AR9" i="20" s="1"/>
  <c r="BU9" i="14"/>
  <c r="BV9" i="20" s="1"/>
  <c r="AQ55" i="17"/>
  <c r="BU51" i="18"/>
  <c r="BU28" i="16"/>
  <c r="BU5" i="14"/>
  <c r="AQ5" i="13"/>
  <c r="AR5" i="20" s="1"/>
  <c r="AQ28" i="15"/>
  <c r="AQ51" i="17"/>
  <c r="AQ24" i="15"/>
  <c r="BU24" i="16"/>
  <c r="AQ47" i="17"/>
  <c r="BU47" i="18"/>
  <c r="AQ20" i="15"/>
  <c r="BU43" i="18"/>
  <c r="BU20" i="16"/>
  <c r="AQ43" i="17"/>
  <c r="AQ39" i="17"/>
  <c r="BU39" i="18"/>
  <c r="AQ16" i="15"/>
  <c r="BU16" i="16"/>
  <c r="AQ12" i="15"/>
  <c r="BU12" i="16"/>
  <c r="AQ35" i="17"/>
  <c r="BU35" i="18"/>
  <c r="AQ31" i="17"/>
  <c r="BU31" i="18"/>
  <c r="AQ8" i="15"/>
  <c r="BU8" i="16"/>
  <c r="BU26" i="18"/>
  <c r="AQ26" i="17"/>
  <c r="BU23" i="18"/>
  <c r="AQ23" i="17"/>
  <c r="AE35" i="20"/>
  <c r="BG59" i="16"/>
  <c r="AC36" i="13"/>
  <c r="AC59" i="15"/>
  <c r="BG36" i="14"/>
  <c r="BF59" i="16"/>
  <c r="BF36" i="14"/>
  <c r="AB59" i="15"/>
  <c r="AB36" i="13"/>
  <c r="T36" i="14"/>
  <c r="T59" i="16"/>
  <c r="AB36" i="14"/>
  <c r="AB59" i="16"/>
  <c r="BV29" i="14"/>
  <c r="AR52" i="15"/>
  <c r="BV52" i="16"/>
  <c r="AR75" i="17"/>
  <c r="AR29" i="13"/>
  <c r="AS29" i="20" s="1"/>
  <c r="BV75" i="18"/>
  <c r="AR59" i="17"/>
  <c r="BV36" i="16"/>
  <c r="AR36" i="15"/>
  <c r="BV13" i="14"/>
  <c r="BV59" i="18"/>
  <c r="AR13" i="13"/>
  <c r="AR51" i="17"/>
  <c r="BV28" i="16"/>
  <c r="BV51" i="18"/>
  <c r="BV5" i="14"/>
  <c r="AR28" i="15"/>
  <c r="AR5" i="13"/>
  <c r="AR16" i="15"/>
  <c r="BV16" i="16"/>
  <c r="AR39" i="17"/>
  <c r="BV39" i="18"/>
  <c r="BV31" i="18"/>
  <c r="AR31" i="17"/>
  <c r="BV8" i="16"/>
  <c r="AR8" i="15"/>
  <c r="AM35" i="20"/>
  <c r="AQ57" i="15"/>
  <c r="BU34" i="14"/>
  <c r="AQ34" i="13"/>
  <c r="BU57" i="16"/>
  <c r="BU26" i="14"/>
  <c r="AQ49" i="15"/>
  <c r="AQ72" i="17"/>
  <c r="AQ26" i="13"/>
  <c r="AR26" i="20" s="1"/>
  <c r="BU49" i="16"/>
  <c r="BU72" i="18"/>
  <c r="AQ14" i="13"/>
  <c r="AQ60" i="17"/>
  <c r="BU60" i="18"/>
  <c r="AQ37" i="15"/>
  <c r="BU14" i="14"/>
  <c r="BU37" i="16"/>
  <c r="AQ44" i="17"/>
  <c r="AQ21" i="15"/>
  <c r="BU21" i="16"/>
  <c r="BU44" i="18"/>
  <c r="BU13" i="16"/>
  <c r="BV13" i="20" s="1"/>
  <c r="AQ13" i="15"/>
  <c r="AR13" i="20" s="1"/>
  <c r="BU36" i="18"/>
  <c r="AQ36" i="17"/>
  <c r="BU6" i="16"/>
  <c r="AQ6" i="15"/>
  <c r="BU29" i="18"/>
  <c r="AQ29" i="17"/>
  <c r="AI35" i="20"/>
  <c r="K70" i="12"/>
  <c r="M71" i="12"/>
  <c r="BV58" i="16"/>
  <c r="BW58" i="20" s="1"/>
  <c r="BV35" i="14"/>
  <c r="AR35" i="13"/>
  <c r="AR58" i="15"/>
  <c r="AS58" i="20" s="1"/>
  <c r="AD58" i="20"/>
  <c r="AB35" i="20"/>
  <c r="BS59" i="16"/>
  <c r="BT59" i="20" s="1"/>
  <c r="AO59" i="15"/>
  <c r="AO36" i="13"/>
  <c r="BS36" i="14"/>
  <c r="BT36" i="20" s="1"/>
  <c r="AE59" i="15"/>
  <c r="BI36" i="14"/>
  <c r="BI59" i="16"/>
  <c r="AE36" i="13"/>
  <c r="BV59" i="16"/>
  <c r="BW59" i="20" s="1"/>
  <c r="AR36" i="13"/>
  <c r="BV36" i="14"/>
  <c r="AR59" i="15"/>
  <c r="AS59" i="20" s="1"/>
  <c r="AY59" i="16"/>
  <c r="U59" i="15"/>
  <c r="U36" i="13"/>
  <c r="AY36" i="14"/>
  <c r="V59" i="15"/>
  <c r="V36" i="13"/>
  <c r="AZ59" i="16"/>
  <c r="AZ36" i="14"/>
  <c r="AW59" i="16"/>
  <c r="S59" i="15"/>
  <c r="S36" i="13"/>
  <c r="T36" i="20" s="1"/>
  <c r="AW36" i="14"/>
  <c r="AG36" i="13"/>
  <c r="AG59" i="15"/>
  <c r="BK59" i="16"/>
  <c r="BK36" i="14"/>
  <c r="BC36" i="14"/>
  <c r="BC59" i="16"/>
  <c r="Y36" i="13"/>
  <c r="Y59" i="15"/>
  <c r="AN59" i="15"/>
  <c r="AO59" i="20" s="1"/>
  <c r="BR59" i="16"/>
  <c r="BS59" i="20" s="1"/>
  <c r="AN36" i="13"/>
  <c r="AO36" i="20" s="1"/>
  <c r="BR36" i="14"/>
  <c r="BS36" i="20" s="1"/>
  <c r="BN59" i="16"/>
  <c r="BN36" i="14"/>
  <c r="AJ36" i="13"/>
  <c r="AJ59" i="15"/>
  <c r="AJ59" i="16"/>
  <c r="AJ36" i="14"/>
  <c r="AI59" i="16"/>
  <c r="AI36" i="14"/>
  <c r="AA36" i="14"/>
  <c r="AA59" i="16"/>
  <c r="X36" i="14"/>
  <c r="X59" i="16"/>
  <c r="BV31" i="14"/>
  <c r="BW31" i="20" s="1"/>
  <c r="AR31" i="13"/>
  <c r="AS31" i="20" s="1"/>
  <c r="AR54" i="15"/>
  <c r="BV54" i="16"/>
  <c r="AR27" i="13"/>
  <c r="AS27" i="20" s="1"/>
  <c r="BV50" i="16"/>
  <c r="BV27" i="14"/>
  <c r="BV73" i="18"/>
  <c r="AR50" i="15"/>
  <c r="AR73" i="17"/>
  <c r="BV46" i="16"/>
  <c r="AR46" i="15"/>
  <c r="AR69" i="17"/>
  <c r="BV23" i="14"/>
  <c r="BV69" i="18"/>
  <c r="AR23" i="13"/>
  <c r="AR43" i="15"/>
  <c r="BV43" i="16"/>
  <c r="AR66" i="17"/>
  <c r="BV66" i="18"/>
  <c r="BV20" i="14"/>
  <c r="BW20" i="20" s="1"/>
  <c r="AR20" i="13"/>
  <c r="BV38" i="16"/>
  <c r="AR15" i="13"/>
  <c r="AR61" i="17"/>
  <c r="AR38" i="15"/>
  <c r="BV61" i="18"/>
  <c r="BV15" i="14"/>
  <c r="BW15" i="20" s="1"/>
  <c r="BV33" i="16"/>
  <c r="AR10" i="13"/>
  <c r="AS10" i="20" s="1"/>
  <c r="AR33" i="15"/>
  <c r="BV56" i="18"/>
  <c r="AR56" i="17"/>
  <c r="BV10" i="14"/>
  <c r="BW10" i="20" s="1"/>
  <c r="BV6" i="14"/>
  <c r="AR6" i="13"/>
  <c r="BV29" i="16"/>
  <c r="AR52" i="17"/>
  <c r="AR29" i="15"/>
  <c r="BV52" i="18"/>
  <c r="BV49" i="18"/>
  <c r="AR49" i="17"/>
  <c r="AR26" i="15"/>
  <c r="BV26" i="16"/>
  <c r="BV45" i="18"/>
  <c r="AR22" i="15"/>
  <c r="BV22" i="16"/>
  <c r="AR45" i="17"/>
  <c r="BV19" i="16"/>
  <c r="BV42" i="18"/>
  <c r="AR42" i="17"/>
  <c r="AR19" i="15"/>
  <c r="AR14" i="15"/>
  <c r="BV14" i="16"/>
  <c r="AR37" i="17"/>
  <c r="BV37" i="18"/>
  <c r="BV33" i="18"/>
  <c r="AR33" i="17"/>
  <c r="AR10" i="15"/>
  <c r="BV10" i="16"/>
  <c r="AR23" i="17"/>
  <c r="BV23" i="18"/>
  <c r="AR27" i="17"/>
  <c r="BV27" i="18"/>
  <c r="AK58" i="20"/>
  <c r="AH35" i="20"/>
  <c r="BT5" i="12"/>
  <c r="BU7" i="12"/>
  <c r="BU32" i="14"/>
  <c r="BU55" i="16"/>
  <c r="AQ55" i="15"/>
  <c r="AQ32" i="13"/>
  <c r="BU73" i="18"/>
  <c r="AQ50" i="15"/>
  <c r="AQ73" i="17"/>
  <c r="AQ27" i="13"/>
  <c r="BU27" i="14"/>
  <c r="BU50" i="16"/>
  <c r="AQ48" i="15"/>
  <c r="BU48" i="16"/>
  <c r="AQ71" i="17"/>
  <c r="AQ25" i="13"/>
  <c r="BU25" i="14"/>
  <c r="BU71" i="18"/>
  <c r="BU65" i="18"/>
  <c r="AQ42" i="15"/>
  <c r="AQ65" i="17"/>
  <c r="AQ19" i="13"/>
  <c r="AR19" i="20" s="1"/>
  <c r="BU19" i="14"/>
  <c r="BU42" i="16"/>
  <c r="BU62" i="18"/>
  <c r="AQ16" i="13"/>
  <c r="AR16" i="20" s="1"/>
  <c r="BU16" i="14"/>
  <c r="BU39" i="16"/>
  <c r="AQ39" i="15"/>
  <c r="AQ62" i="17"/>
  <c r="AQ35" i="15"/>
  <c r="AQ58" i="17"/>
  <c r="BU12" i="14"/>
  <c r="BV12" i="20" s="1"/>
  <c r="BU58" i="18"/>
  <c r="BU35" i="16"/>
  <c r="AQ12" i="13"/>
  <c r="AR12" i="20" s="1"/>
  <c r="AQ8" i="13"/>
  <c r="AR8" i="20" s="1"/>
  <c r="BU31" i="16"/>
  <c r="AQ54" i="17"/>
  <c r="AQ31" i="15"/>
  <c r="BU8" i="14"/>
  <c r="BV8" i="20" s="1"/>
  <c r="BU54" i="18"/>
  <c r="AQ27" i="15"/>
  <c r="AQ50" i="17"/>
  <c r="BU50" i="18"/>
  <c r="BU27" i="16"/>
  <c r="BU23" i="16"/>
  <c r="AQ46" i="17"/>
  <c r="AQ23" i="15"/>
  <c r="BU46" i="18"/>
  <c r="AQ19" i="15"/>
  <c r="AQ42" i="17"/>
  <c r="BU42" i="18"/>
  <c r="BU19" i="16"/>
  <c r="BU38" i="18"/>
  <c r="BU15" i="16"/>
  <c r="AQ38" i="17"/>
  <c r="AQ15" i="15"/>
  <c r="AQ11" i="15"/>
  <c r="AQ34" i="17"/>
  <c r="BU34" i="18"/>
  <c r="BU11" i="16"/>
  <c r="BU7" i="16"/>
  <c r="AQ30" i="17"/>
  <c r="AQ7" i="15"/>
  <c r="BU30" i="18"/>
  <c r="AQ25" i="17"/>
  <c r="BU25" i="18"/>
  <c r="V35" i="20"/>
  <c r="AA35" i="20"/>
  <c r="X58" i="20"/>
  <c r="AI58" i="20"/>
  <c r="AE58" i="20"/>
  <c r="K59" i="15"/>
  <c r="L59" i="20" s="1"/>
  <c r="AO36" i="14"/>
  <c r="AO59" i="16"/>
  <c r="K36" i="13"/>
  <c r="L36" i="20" s="1"/>
  <c r="AL36" i="14"/>
  <c r="AL59" i="16"/>
  <c r="AK36" i="14"/>
  <c r="AK59" i="16"/>
  <c r="V36" i="14"/>
  <c r="V59" i="16"/>
  <c r="AR33" i="13"/>
  <c r="AS33" i="20" s="1"/>
  <c r="AR56" i="15"/>
  <c r="BV56" i="16"/>
  <c r="BV33" i="14"/>
  <c r="BW33" i="20" s="1"/>
  <c r="AR44" i="15"/>
  <c r="BV44" i="16"/>
  <c r="BV67" i="18"/>
  <c r="BV21" i="14"/>
  <c r="BW21" i="20" s="1"/>
  <c r="AR67" i="17"/>
  <c r="AR21" i="13"/>
  <c r="BV32" i="16"/>
  <c r="BV55" i="18"/>
  <c r="AR55" i="17"/>
  <c r="BV9" i="14"/>
  <c r="AR32" i="15"/>
  <c r="AR9" i="13"/>
  <c r="BV20" i="16"/>
  <c r="AR20" i="15"/>
  <c r="AR43" i="17"/>
  <c r="BV43" i="18"/>
  <c r="AR25" i="17"/>
  <c r="BV25" i="18"/>
  <c r="BU30" i="14"/>
  <c r="BV30" i="20" s="1"/>
  <c r="AQ30" i="13"/>
  <c r="BU53" i="16"/>
  <c r="AQ53" i="15"/>
  <c r="AQ64" i="17"/>
  <c r="BU64" i="18"/>
  <c r="AQ41" i="15"/>
  <c r="BU41" i="16"/>
  <c r="AQ18" i="13"/>
  <c r="AR18" i="20" s="1"/>
  <c r="BU18" i="14"/>
  <c r="BU6" i="14"/>
  <c r="BV6" i="20" s="1"/>
  <c r="AQ29" i="15"/>
  <c r="AQ6" i="13"/>
  <c r="AR6" i="20" s="1"/>
  <c r="AQ52" i="17"/>
  <c r="BU52" i="18"/>
  <c r="BU29" i="16"/>
  <c r="AQ27" i="17"/>
  <c r="BU27" i="18"/>
  <c r="AL35" i="20"/>
  <c r="AC35" i="20"/>
  <c r="W36" i="13"/>
  <c r="X36" i="20" s="1"/>
  <c r="BA36" i="14"/>
  <c r="BA59" i="16"/>
  <c r="W59" i="15"/>
  <c r="X59" i="20" s="1"/>
  <c r="M59" i="15"/>
  <c r="N59" i="20" s="1"/>
  <c r="AQ36" i="14"/>
  <c r="AQ59" i="16"/>
  <c r="M36" i="13"/>
  <c r="N36" i="20" s="1"/>
  <c r="BJ59" i="16"/>
  <c r="AF36" i="13"/>
  <c r="AG36" i="20" s="1"/>
  <c r="AF59" i="15"/>
  <c r="BJ36" i="14"/>
  <c r="BB59" i="16"/>
  <c r="X59" i="15"/>
  <c r="Y59" i="20" s="1"/>
  <c r="X36" i="13"/>
  <c r="Y36" i="20" s="1"/>
  <c r="BB36" i="14"/>
  <c r="BU36" i="14"/>
  <c r="BV36" i="20" s="1"/>
  <c r="AQ59" i="15"/>
  <c r="AR59" i="20" s="1"/>
  <c r="AQ36" i="13"/>
  <c r="BU59" i="16"/>
  <c r="BV59" i="20" s="1"/>
  <c r="AA59" i="15"/>
  <c r="AB59" i="20" s="1"/>
  <c r="AA36" i="13"/>
  <c r="BE59" i="16"/>
  <c r="BE36" i="14"/>
  <c r="BM36" i="14"/>
  <c r="BM59" i="16"/>
  <c r="AI59" i="15"/>
  <c r="AJ59" i="20" s="1"/>
  <c r="AI36" i="13"/>
  <c r="AJ36" i="20" s="1"/>
  <c r="AH59" i="15"/>
  <c r="AI59" i="20" s="1"/>
  <c r="AH36" i="13"/>
  <c r="BL36" i="14"/>
  <c r="BL59" i="16"/>
  <c r="T36" i="13"/>
  <c r="T59" i="15"/>
  <c r="U59" i="20" s="1"/>
  <c r="AX36" i="14"/>
  <c r="AX59" i="16"/>
  <c r="AK36" i="13"/>
  <c r="AL36" i="20" s="1"/>
  <c r="BO36" i="14"/>
  <c r="BO59" i="16"/>
  <c r="AK59" i="15"/>
  <c r="AL59" i="20" s="1"/>
  <c r="AD36" i="14"/>
  <c r="AD59" i="16"/>
  <c r="BP59" i="16"/>
  <c r="AL59" i="15"/>
  <c r="AM59" i="20" s="1"/>
  <c r="AL36" i="13"/>
  <c r="AM36" i="20" s="1"/>
  <c r="BP36" i="14"/>
  <c r="Y36" i="14"/>
  <c r="Y59" i="16"/>
  <c r="AH36" i="14"/>
  <c r="AH59" i="16"/>
  <c r="AE36" i="14"/>
  <c r="AE59" i="16"/>
  <c r="AC59" i="16"/>
  <c r="AC36" i="14"/>
  <c r="AG59" i="16"/>
  <c r="AG36" i="14"/>
  <c r="U36" i="14"/>
  <c r="U59" i="16"/>
  <c r="AR57" i="15"/>
  <c r="AR34" i="13"/>
  <c r="BV57" i="16"/>
  <c r="BV34" i="14"/>
  <c r="AR53" i="15"/>
  <c r="AR30" i="13"/>
  <c r="BV30" i="14"/>
  <c r="BV53" i="16"/>
  <c r="AR49" i="15"/>
  <c r="BV26" i="14"/>
  <c r="BW26" i="20" s="1"/>
  <c r="AR26" i="13"/>
  <c r="AS26" i="20" s="1"/>
  <c r="BV49" i="16"/>
  <c r="BV72" i="18"/>
  <c r="AR72" i="17"/>
  <c r="BV45" i="16"/>
  <c r="BV68" i="18"/>
  <c r="BV22" i="14"/>
  <c r="BW22" i="20" s="1"/>
  <c r="AR68" i="17"/>
  <c r="AR22" i="13"/>
  <c r="AS22" i="20" s="1"/>
  <c r="AR45" i="15"/>
  <c r="AR41" i="15"/>
  <c r="AR64" i="17"/>
  <c r="BV41" i="16"/>
  <c r="BV18" i="14"/>
  <c r="BW18" i="20" s="1"/>
  <c r="AR18" i="13"/>
  <c r="AS18" i="20" s="1"/>
  <c r="BV64" i="18"/>
  <c r="BV14" i="14"/>
  <c r="BW14" i="20" s="1"/>
  <c r="AR14" i="13"/>
  <c r="AR37" i="15"/>
  <c r="AR60" i="17"/>
  <c r="BV60" i="18"/>
  <c r="BV37" i="16"/>
  <c r="AR57" i="17"/>
  <c r="AR11" i="13"/>
  <c r="AS11" i="20" s="1"/>
  <c r="BV34" i="16"/>
  <c r="BV11" i="14"/>
  <c r="BW11" i="20" s="1"/>
  <c r="BV57" i="18"/>
  <c r="AR34" i="15"/>
  <c r="BV53" i="18"/>
  <c r="AR7" i="13"/>
  <c r="AS7" i="20" s="1"/>
  <c r="BV30" i="16"/>
  <c r="AR30" i="15"/>
  <c r="AR53" i="17"/>
  <c r="BV7" i="14"/>
  <c r="BW7" i="20" s="1"/>
  <c r="AR48" i="17"/>
  <c r="AR25" i="15"/>
  <c r="BV25" i="16"/>
  <c r="BV48" i="18"/>
  <c r="AR44" i="17"/>
  <c r="BV44" i="18"/>
  <c r="AR21" i="15"/>
  <c r="BV21" i="16"/>
  <c r="BV40" i="18"/>
  <c r="BV17" i="16"/>
  <c r="AR40" i="17"/>
  <c r="AR17" i="15"/>
  <c r="BV36" i="18"/>
  <c r="BW36" i="20" s="1"/>
  <c r="AR13" i="15"/>
  <c r="AS13" i="20" s="1"/>
  <c r="AR36" i="17"/>
  <c r="BV13" i="16"/>
  <c r="BW13" i="20" s="1"/>
  <c r="AR32" i="17"/>
  <c r="AR9" i="15"/>
  <c r="BV32" i="18"/>
  <c r="BV9" i="16"/>
  <c r="BV28" i="18"/>
  <c r="AR5" i="15"/>
  <c r="BV5" i="16"/>
  <c r="BW5" i="20" s="1"/>
  <c r="AR28" i="17"/>
  <c r="BV29" i="18"/>
  <c r="AR6" i="15"/>
  <c r="BV6" i="16"/>
  <c r="AR29" i="17"/>
  <c r="Y35" i="20"/>
  <c r="Z58" i="20"/>
  <c r="BS6" i="12"/>
  <c r="BS1" i="12"/>
  <c r="U70" i="9"/>
  <c r="C70" i="9"/>
  <c r="V70" i="9"/>
  <c r="B71" i="9"/>
  <c r="I70" i="9"/>
  <c r="L70" i="9"/>
  <c r="K70" i="9"/>
  <c r="A70" i="9"/>
  <c r="BU31" i="14"/>
  <c r="BV31" i="20" s="1"/>
  <c r="AQ31" i="13"/>
  <c r="AR31" i="20" s="1"/>
  <c r="AQ54" i="15"/>
  <c r="BU54" i="16"/>
  <c r="AQ28" i="13"/>
  <c r="AR28" i="20" s="1"/>
  <c r="BU51" i="16"/>
  <c r="BU74" i="18"/>
  <c r="AQ74" i="17"/>
  <c r="BU28" i="14"/>
  <c r="AQ51" i="15"/>
  <c r="AQ46" i="15"/>
  <c r="AQ23" i="13"/>
  <c r="BU23" i="14"/>
  <c r="BU46" i="16"/>
  <c r="BU69" i="18"/>
  <c r="AQ69" i="17"/>
  <c r="AQ66" i="17"/>
  <c r="BU43" i="16"/>
  <c r="BU66" i="18"/>
  <c r="AQ20" i="13"/>
  <c r="AR20" i="20" s="1"/>
  <c r="AQ43" i="15"/>
  <c r="BU20" i="14"/>
  <c r="BU38" i="16"/>
  <c r="AQ15" i="13"/>
  <c r="AR15" i="20" s="1"/>
  <c r="BU61" i="18"/>
  <c r="AQ38" i="15"/>
  <c r="AQ61" i="17"/>
  <c r="BU15" i="14"/>
  <c r="BV15" i="20" s="1"/>
  <c r="AQ34" i="15"/>
  <c r="AQ57" i="17"/>
  <c r="AQ11" i="13"/>
  <c r="AR11" i="20" s="1"/>
  <c r="BU57" i="18"/>
  <c r="BU34" i="16"/>
  <c r="BU11" i="14"/>
  <c r="BV11" i="20" s="1"/>
  <c r="BU30" i="16"/>
  <c r="BU7" i="14"/>
  <c r="BV7" i="20" s="1"/>
  <c r="AQ30" i="15"/>
  <c r="AQ53" i="17"/>
  <c r="AQ7" i="13"/>
  <c r="BU53" i="18"/>
  <c r="BU26" i="16"/>
  <c r="AQ26" i="15"/>
  <c r="AQ49" i="17"/>
  <c r="BU49" i="18"/>
  <c r="BU22" i="16"/>
  <c r="AQ22" i="15"/>
  <c r="BU45" i="18"/>
  <c r="AQ45" i="17"/>
  <c r="BU41" i="18"/>
  <c r="AQ41" i="17"/>
  <c r="AQ18" i="15"/>
  <c r="BU18" i="16"/>
  <c r="BU14" i="16"/>
  <c r="BU37" i="18"/>
  <c r="AQ37" i="17"/>
  <c r="AQ14" i="15"/>
  <c r="BU33" i="18"/>
  <c r="AQ33" i="17"/>
  <c r="AQ10" i="15"/>
  <c r="BU10" i="16"/>
  <c r="BU5" i="16"/>
  <c r="AQ28" i="17"/>
  <c r="BU28" i="18"/>
  <c r="AQ5" i="15"/>
  <c r="AQ24" i="17"/>
  <c r="BU24" i="18"/>
  <c r="AA58" i="20"/>
  <c r="AP58" i="20"/>
  <c r="X35" i="20"/>
  <c r="BR4" i="12"/>
  <c r="J68" i="12"/>
  <c r="AQ58" i="20"/>
  <c r="AS30" i="20" l="1"/>
  <c r="AS9" i="20"/>
  <c r="BW17" i="20"/>
  <c r="AV68" i="12"/>
  <c r="AR68" i="12"/>
  <c r="AB68" i="12"/>
  <c r="BN68" i="12"/>
  <c r="AK68" i="12"/>
  <c r="AC68" i="12"/>
  <c r="W68" i="12"/>
  <c r="BK68" i="12"/>
  <c r="BG68" i="12"/>
  <c r="AY68" i="12"/>
  <c r="O68" i="12"/>
  <c r="BP68" i="12"/>
  <c r="AA68" i="12"/>
  <c r="T68" i="12"/>
  <c r="P68" i="12"/>
  <c r="AE68" i="12"/>
  <c r="BC68" i="12"/>
  <c r="R68" i="12"/>
  <c r="S68" i="12"/>
  <c r="AD68" i="12"/>
  <c r="AW68" i="12"/>
  <c r="U68" i="12"/>
  <c r="AM68" i="12"/>
  <c r="AU68" i="12"/>
  <c r="BA68" i="12"/>
  <c r="AS68" i="12"/>
  <c r="V68" i="12"/>
  <c r="BQ68" i="12"/>
  <c r="BM68" i="12"/>
  <c r="AF68" i="12"/>
  <c r="Y68" i="12"/>
  <c r="Z68" i="12"/>
  <c r="BF68" i="12"/>
  <c r="AN68" i="12"/>
  <c r="BO68" i="12"/>
  <c r="N68" i="12"/>
  <c r="X68" i="12"/>
  <c r="BR68" i="12"/>
  <c r="BD68" i="12"/>
  <c r="BE68" i="12"/>
  <c r="BS68" i="12"/>
  <c r="AT68" i="12"/>
  <c r="BI68" i="12"/>
  <c r="Q68" i="12"/>
  <c r="AG68" i="12"/>
  <c r="AL68" i="12"/>
  <c r="AX68" i="12"/>
  <c r="BH68" i="12"/>
  <c r="AO68" i="12"/>
  <c r="AH68" i="12"/>
  <c r="BL68" i="12"/>
  <c r="AZ68" i="12"/>
  <c r="BB68" i="12"/>
  <c r="BJ68" i="12"/>
  <c r="AI68" i="12"/>
  <c r="AJ68" i="12"/>
  <c r="AQ68" i="12"/>
  <c r="AP68" i="12"/>
  <c r="W70" i="9"/>
  <c r="M70" i="9"/>
  <c r="V71" i="9"/>
  <c r="L71" i="9"/>
  <c r="A71" i="9"/>
  <c r="B72" i="9"/>
  <c r="U71" i="9"/>
  <c r="K71" i="9"/>
  <c r="I71" i="9"/>
  <c r="C71" i="9"/>
  <c r="BS4" i="12"/>
  <c r="BW30" i="20"/>
  <c r="AR36" i="20"/>
  <c r="AG59" i="20"/>
  <c r="BT6" i="12"/>
  <c r="BT1" i="12"/>
  <c r="BT4" i="12" s="1"/>
  <c r="AS6" i="20"/>
  <c r="AS15" i="20"/>
  <c r="AS23" i="20"/>
  <c r="AK59" i="20"/>
  <c r="Z59" i="20"/>
  <c r="AF36" i="20"/>
  <c r="K71" i="12"/>
  <c r="M72" i="12"/>
  <c r="BV14" i="20"/>
  <c r="AR14" i="20"/>
  <c r="AR34" i="20"/>
  <c r="AC36" i="20"/>
  <c r="BV5" i="20"/>
  <c r="BV35" i="20"/>
  <c r="BW8" i="20"/>
  <c r="AS16" i="20"/>
  <c r="AE59" i="20"/>
  <c r="V69" i="12"/>
  <c r="BM69" i="12"/>
  <c r="AO69" i="12"/>
  <c r="BA69" i="12"/>
  <c r="BK69" i="12"/>
  <c r="Y69" i="12"/>
  <c r="R69" i="12"/>
  <c r="W69" i="12"/>
  <c r="AG69" i="12"/>
  <c r="BQ69" i="12"/>
  <c r="BJ69" i="12"/>
  <c r="U69" i="12"/>
  <c r="P69" i="12"/>
  <c r="BE69" i="12"/>
  <c r="AA69" i="12"/>
  <c r="BR69" i="12"/>
  <c r="AH69" i="12"/>
  <c r="AU69" i="12"/>
  <c r="Z69" i="12"/>
  <c r="BD69" i="12"/>
  <c r="BS69" i="12"/>
  <c r="BC69" i="12"/>
  <c r="Q69" i="12"/>
  <c r="BI69" i="12"/>
  <c r="AF69" i="12"/>
  <c r="AQ69" i="12"/>
  <c r="BB69" i="12"/>
  <c r="BO69" i="12"/>
  <c r="AE69" i="12"/>
  <c r="T69" i="12"/>
  <c r="X69" i="12"/>
  <c r="S69" i="12"/>
  <c r="AW69" i="12"/>
  <c r="AT69" i="12"/>
  <c r="BF69" i="12"/>
  <c r="AB69" i="12"/>
  <c r="AV69" i="12"/>
  <c r="BT69" i="12"/>
  <c r="AC69" i="12"/>
  <c r="O69" i="12"/>
  <c r="N69" i="12"/>
  <c r="AJ69" i="12"/>
  <c r="AI69" i="12"/>
  <c r="AD69" i="12"/>
  <c r="AP69" i="12"/>
  <c r="BG69" i="12"/>
  <c r="AS69" i="12"/>
  <c r="AZ69" i="12"/>
  <c r="AX69" i="12"/>
  <c r="AM69" i="12"/>
  <c r="BL69" i="12"/>
  <c r="AN69" i="12"/>
  <c r="AR69" i="12"/>
  <c r="BN69" i="12"/>
  <c r="AK69" i="12"/>
  <c r="AY69" i="12"/>
  <c r="AL69" i="12"/>
  <c r="BH69" i="12"/>
  <c r="BP69" i="12"/>
  <c r="AR25" i="20"/>
  <c r="AS17" i="20"/>
  <c r="BW25" i="20"/>
  <c r="AS34" i="20"/>
  <c r="BU5" i="12"/>
  <c r="BV7" i="12"/>
  <c r="W59" i="20"/>
  <c r="AF59" i="20"/>
  <c r="BV24" i="20"/>
  <c r="BV25" i="20"/>
  <c r="AR22" i="20"/>
  <c r="BR11" i="12"/>
  <c r="BR9" i="12"/>
  <c r="BR12" i="12"/>
  <c r="BR8" i="12"/>
  <c r="BR10" i="12"/>
  <c r="BR14" i="12"/>
  <c r="BR13" i="12"/>
  <c r="BR15" i="12"/>
  <c r="BR16" i="12"/>
  <c r="BR17" i="12"/>
  <c r="BR18" i="12"/>
  <c r="BR19" i="12"/>
  <c r="BR20" i="12"/>
  <c r="BR21" i="12"/>
  <c r="BR22" i="12"/>
  <c r="BR23" i="12"/>
  <c r="BR24" i="12"/>
  <c r="BR25" i="12"/>
  <c r="BR27" i="12"/>
  <c r="BR26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2" i="12"/>
  <c r="BR41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6" i="12"/>
  <c r="BR55" i="12"/>
  <c r="BR57" i="12"/>
  <c r="BR59" i="12"/>
  <c r="BR58" i="12"/>
  <c r="BR60" i="12"/>
  <c r="BR61" i="12"/>
  <c r="BR62" i="12"/>
  <c r="BR63" i="12"/>
  <c r="BR64" i="12"/>
  <c r="BR65" i="12"/>
  <c r="BR66" i="12"/>
  <c r="BR67" i="12"/>
  <c r="AR7" i="20"/>
  <c r="BS3" i="12"/>
  <c r="BS2" i="12"/>
  <c r="AS14" i="20"/>
  <c r="BW34" i="20"/>
  <c r="AI36" i="20"/>
  <c r="AB36" i="20"/>
  <c r="BW9" i="20"/>
  <c r="AS21" i="20"/>
  <c r="BV19" i="20"/>
  <c r="BV27" i="20"/>
  <c r="BV32" i="20"/>
  <c r="BW6" i="20"/>
  <c r="BW27" i="20"/>
  <c r="AK36" i="20"/>
  <c r="Z36" i="20"/>
  <c r="V36" i="20"/>
  <c r="AP36" i="20"/>
  <c r="AS35" i="20"/>
  <c r="L70" i="12"/>
  <c r="G70" i="12"/>
  <c r="BV34" i="20"/>
  <c r="AC59" i="20"/>
  <c r="AD59" i="20"/>
  <c r="AR23" i="20"/>
  <c r="BV16" i="20"/>
  <c r="BV28" i="20"/>
  <c r="BV17" i="20"/>
  <c r="AR21" i="20"/>
  <c r="AR24" i="20"/>
  <c r="AR29" i="20"/>
  <c r="BV29" i="20"/>
  <c r="BV33" i="20"/>
  <c r="AR35" i="20"/>
  <c r="AS19" i="20"/>
  <c r="BW19" i="20"/>
  <c r="AS28" i="20"/>
  <c r="AS32" i="20"/>
  <c r="AE36" i="20"/>
  <c r="I69" i="12"/>
  <c r="H69" i="12"/>
  <c r="AR10" i="20"/>
  <c r="BV22" i="20"/>
  <c r="AS25" i="20"/>
  <c r="AQ36" i="20"/>
  <c r="AH36" i="20"/>
  <c r="BW29" i="20"/>
  <c r="F70" i="9"/>
  <c r="E70" i="9"/>
  <c r="H70" i="9"/>
  <c r="G70" i="9"/>
  <c r="D70" i="9"/>
  <c r="U36" i="20"/>
  <c r="BV18" i="20"/>
  <c r="AR30" i="20"/>
  <c r="AR27" i="20"/>
  <c r="AR32" i="20"/>
  <c r="AS20" i="20"/>
  <c r="BW23" i="20"/>
  <c r="AH59" i="20"/>
  <c r="T59" i="20"/>
  <c r="W36" i="20"/>
  <c r="V59" i="20"/>
  <c r="AS36" i="20"/>
  <c r="AP59" i="20"/>
  <c r="BW35" i="20"/>
  <c r="BV26" i="20"/>
  <c r="AS5" i="20"/>
  <c r="AD36" i="20"/>
  <c r="BV23" i="20"/>
  <c r="BV20" i="20"/>
  <c r="BV21" i="20"/>
  <c r="AR58" i="20"/>
  <c r="AS8" i="20"/>
  <c r="BW28" i="20"/>
  <c r="BW32" i="20"/>
  <c r="AA36" i="20"/>
  <c r="AQ59" i="20"/>
  <c r="BV10" i="20"/>
  <c r="AS56" i="15" l="1"/>
  <c r="AS33" i="13"/>
  <c r="BW33" i="14"/>
  <c r="BW56" i="16"/>
  <c r="AS44" i="15"/>
  <c r="AS21" i="13"/>
  <c r="AS67" i="17"/>
  <c r="BW67" i="18"/>
  <c r="BW21" i="14"/>
  <c r="BW44" i="16"/>
  <c r="BW9" i="14"/>
  <c r="AS55" i="17"/>
  <c r="AS9" i="13"/>
  <c r="BW32" i="16"/>
  <c r="AS32" i="15"/>
  <c r="BW55" i="18"/>
  <c r="BW39" i="18"/>
  <c r="BW16" i="16"/>
  <c r="AS16" i="15"/>
  <c r="AS39" i="17"/>
  <c r="AS25" i="17"/>
  <c r="BW25" i="18"/>
  <c r="AA61" i="15"/>
  <c r="BE38" i="14"/>
  <c r="BE61" i="16"/>
  <c r="AA38" i="13"/>
  <c r="AG38" i="13"/>
  <c r="BK38" i="14"/>
  <c r="AG61" i="15"/>
  <c r="BK61" i="16"/>
  <c r="AT61" i="15"/>
  <c r="AT38" i="13"/>
  <c r="BX38" i="14"/>
  <c r="BX61" i="16"/>
  <c r="Z61" i="16"/>
  <c r="Z38" i="14"/>
  <c r="BR61" i="16"/>
  <c r="BS61" i="20" s="1"/>
  <c r="AN61" i="15"/>
  <c r="BR38" i="14"/>
  <c r="BS38" i="20" s="1"/>
  <c r="AN38" i="13"/>
  <c r="F71" i="9"/>
  <c r="G71" i="9"/>
  <c r="E71" i="9"/>
  <c r="H71" i="9"/>
  <c r="D71" i="9"/>
  <c r="K37" i="13"/>
  <c r="L37" i="20" s="1"/>
  <c r="AO37" i="14"/>
  <c r="AO60" i="16"/>
  <c r="AP60" i="20" s="1"/>
  <c r="K60" i="15"/>
  <c r="L60" i="20" s="1"/>
  <c r="BW37" i="14"/>
  <c r="BW60" i="16"/>
  <c r="AS60" i="15"/>
  <c r="AS37" i="13"/>
  <c r="AN37" i="13"/>
  <c r="BR37" i="14"/>
  <c r="BS37" i="20" s="1"/>
  <c r="AN60" i="15"/>
  <c r="BR60" i="16"/>
  <c r="BS60" i="20" s="1"/>
  <c r="X60" i="16"/>
  <c r="X37" i="14"/>
  <c r="AO37" i="13"/>
  <c r="BS37" i="14"/>
  <c r="BT37" i="20" s="1"/>
  <c r="AO60" i="15"/>
  <c r="BS60" i="16"/>
  <c r="BT60" i="20" s="1"/>
  <c r="I70" i="12"/>
  <c r="H70" i="12"/>
  <c r="J70" i="12" s="1"/>
  <c r="AS59" i="15"/>
  <c r="AT59" i="20" s="1"/>
  <c r="BW59" i="16"/>
  <c r="BW36" i="14"/>
  <c r="AS36" i="13"/>
  <c r="BW55" i="16"/>
  <c r="AS55" i="15"/>
  <c r="AS32" i="13"/>
  <c r="BW32" i="14"/>
  <c r="AS73" i="17"/>
  <c r="AS27" i="13"/>
  <c r="AS50" i="15"/>
  <c r="BW27" i="14"/>
  <c r="BW73" i="18"/>
  <c r="BW50" i="16"/>
  <c r="AS25" i="13"/>
  <c r="BW71" i="18"/>
  <c r="AS71" i="17"/>
  <c r="BW48" i="16"/>
  <c r="BW25" i="14"/>
  <c r="AS48" i="15"/>
  <c r="AS43" i="15"/>
  <c r="BW66" i="18"/>
  <c r="BW43" i="16"/>
  <c r="AS66" i="17"/>
  <c r="BW20" i="14"/>
  <c r="BX20" i="20" s="1"/>
  <c r="AS20" i="13"/>
  <c r="AS62" i="17"/>
  <c r="BW16" i="14"/>
  <c r="BX16" i="20" s="1"/>
  <c r="AS16" i="13"/>
  <c r="AT16" i="20" s="1"/>
  <c r="AS39" i="15"/>
  <c r="BW62" i="18"/>
  <c r="BW39" i="16"/>
  <c r="AS58" i="17"/>
  <c r="BW58" i="18"/>
  <c r="AS35" i="15"/>
  <c r="AS12" i="13"/>
  <c r="BW35" i="16"/>
  <c r="BW12" i="14"/>
  <c r="BW54" i="18"/>
  <c r="AS54" i="17"/>
  <c r="AS31" i="15"/>
  <c r="BW8" i="14"/>
  <c r="AS8" i="13"/>
  <c r="BW31" i="16"/>
  <c r="AS50" i="17"/>
  <c r="BW27" i="16"/>
  <c r="BW50" i="18"/>
  <c r="AS27" i="15"/>
  <c r="BW23" i="16"/>
  <c r="BW46" i="18"/>
  <c r="AS46" i="17"/>
  <c r="AS23" i="15"/>
  <c r="AS18" i="15"/>
  <c r="AS41" i="17"/>
  <c r="BW18" i="16"/>
  <c r="BW41" i="18"/>
  <c r="AS38" i="17"/>
  <c r="AS15" i="15"/>
  <c r="BW15" i="16"/>
  <c r="BW38" i="18"/>
  <c r="BW11" i="16"/>
  <c r="BW34" i="18"/>
  <c r="AS11" i="15"/>
  <c r="AS34" i="17"/>
  <c r="AS30" i="17"/>
  <c r="AS7" i="15"/>
  <c r="BW7" i="16"/>
  <c r="BW30" i="18"/>
  <c r="AS23" i="17"/>
  <c r="BW23" i="18"/>
  <c r="AQ61" i="15"/>
  <c r="AQ38" i="13"/>
  <c r="BU38" i="14"/>
  <c r="BV38" i="20" s="1"/>
  <c r="BU61" i="16"/>
  <c r="BV61" i="20" s="1"/>
  <c r="AP61" i="16"/>
  <c r="L61" i="15"/>
  <c r="M61" i="20" s="1"/>
  <c r="L38" i="13"/>
  <c r="M38" i="20" s="1"/>
  <c r="AP38" i="14"/>
  <c r="AM61" i="15"/>
  <c r="AM38" i="13"/>
  <c r="BQ61" i="16"/>
  <c r="BQ38" i="14"/>
  <c r="AX38" i="14"/>
  <c r="T61" i="15"/>
  <c r="AX61" i="16"/>
  <c r="T38" i="13"/>
  <c r="AU38" i="13"/>
  <c r="AU61" i="15"/>
  <c r="BY38" i="14"/>
  <c r="BY61" i="16"/>
  <c r="U38" i="13"/>
  <c r="U61" i="15"/>
  <c r="AY61" i="16"/>
  <c r="AY38" i="14"/>
  <c r="Y61" i="16"/>
  <c r="Y38" i="14"/>
  <c r="AP61" i="15"/>
  <c r="AQ61" i="20" s="1"/>
  <c r="BT61" i="16"/>
  <c r="BU61" i="20" s="1"/>
  <c r="AP38" i="13"/>
  <c r="AQ38" i="20" s="1"/>
  <c r="BT38" i="14"/>
  <c r="BU38" i="20" s="1"/>
  <c r="AK61" i="16"/>
  <c r="AK38" i="14"/>
  <c r="AE61" i="15"/>
  <c r="BI61" i="16"/>
  <c r="AE38" i="13"/>
  <c r="AF38" i="20" s="1"/>
  <c r="BI38" i="14"/>
  <c r="AE38" i="14"/>
  <c r="AE61" i="16"/>
  <c r="AF38" i="14"/>
  <c r="AF61" i="16"/>
  <c r="AL38" i="14"/>
  <c r="AL61" i="16"/>
  <c r="AD38" i="14"/>
  <c r="AD61" i="16"/>
  <c r="L71" i="12"/>
  <c r="G71" i="12"/>
  <c r="W71" i="9"/>
  <c r="M71" i="9"/>
  <c r="J60" i="15"/>
  <c r="K60" i="20" s="1"/>
  <c r="AN37" i="14"/>
  <c r="AO37" i="20" s="1"/>
  <c r="J37" i="13"/>
  <c r="K37" i="20" s="1"/>
  <c r="AN60" i="16"/>
  <c r="AM37" i="13"/>
  <c r="AM60" i="15"/>
  <c r="BQ37" i="14"/>
  <c r="BQ60" i="16"/>
  <c r="BC37" i="14"/>
  <c r="BC60" i="16"/>
  <c r="Y60" i="15"/>
  <c r="Y37" i="13"/>
  <c r="V37" i="14"/>
  <c r="V60" i="16"/>
  <c r="BJ60" i="16"/>
  <c r="BJ37" i="14"/>
  <c r="AF37" i="13"/>
  <c r="AF60" i="15"/>
  <c r="AG60" i="20" s="1"/>
  <c r="BT37" i="14"/>
  <c r="BU37" i="20" s="1"/>
  <c r="BT60" i="16"/>
  <c r="BU60" i="20" s="1"/>
  <c r="AP37" i="13"/>
  <c r="AP60" i="15"/>
  <c r="AQ60" i="20" s="1"/>
  <c r="AE60" i="16"/>
  <c r="AE37" i="14"/>
  <c r="BV37" i="14"/>
  <c r="BW37" i="20" s="1"/>
  <c r="AR37" i="13"/>
  <c r="AS37" i="20" s="1"/>
  <c r="BV60" i="16"/>
  <c r="BW60" i="20" s="1"/>
  <c r="AR60" i="15"/>
  <c r="V60" i="15"/>
  <c r="V37" i="13"/>
  <c r="W37" i="20" s="1"/>
  <c r="AZ37" i="14"/>
  <c r="AZ60" i="16"/>
  <c r="BB60" i="16"/>
  <c r="BB37" i="14"/>
  <c r="X60" i="15"/>
  <c r="Y60" i="20" s="1"/>
  <c r="X37" i="13"/>
  <c r="Y37" i="20" s="1"/>
  <c r="W37" i="14"/>
  <c r="W60" i="16"/>
  <c r="U60" i="16"/>
  <c r="U37" i="14"/>
  <c r="AB60" i="16"/>
  <c r="AB37" i="14"/>
  <c r="BA37" i="14"/>
  <c r="BA60" i="16"/>
  <c r="W60" i="15"/>
  <c r="W37" i="13"/>
  <c r="X37" i="20" s="1"/>
  <c r="BW75" i="18"/>
  <c r="BW52" i="16"/>
  <c r="AS29" i="13"/>
  <c r="BW29" i="14"/>
  <c r="AS52" i="15"/>
  <c r="AS75" i="17"/>
  <c r="AS17" i="13"/>
  <c r="AT17" i="20" s="1"/>
  <c r="BW40" i="16"/>
  <c r="BW63" i="18"/>
  <c r="AS40" i="15"/>
  <c r="AS63" i="17"/>
  <c r="BW17" i="14"/>
  <c r="BW51" i="18"/>
  <c r="AS28" i="15"/>
  <c r="BW5" i="14"/>
  <c r="BX5" i="20" s="1"/>
  <c r="AS5" i="13"/>
  <c r="BW28" i="16"/>
  <c r="AS51" i="17"/>
  <c r="AS43" i="17"/>
  <c r="AS20" i="15"/>
  <c r="BW20" i="16"/>
  <c r="BW43" i="18"/>
  <c r="AS31" i="17"/>
  <c r="BW31" i="18"/>
  <c r="BW8" i="16"/>
  <c r="BX8" i="20" s="1"/>
  <c r="AS8" i="15"/>
  <c r="AT8" i="20" s="1"/>
  <c r="BU6" i="12"/>
  <c r="BU1" i="12"/>
  <c r="AS61" i="16"/>
  <c r="AS38" i="14"/>
  <c r="O61" i="15"/>
  <c r="P61" i="20" s="1"/>
  <c r="O38" i="13"/>
  <c r="P38" i="20" s="1"/>
  <c r="AH38" i="14"/>
  <c r="AH61" i="16"/>
  <c r="AJ61" i="16"/>
  <c r="AJ38" i="14"/>
  <c r="AR38" i="13"/>
  <c r="AR61" i="15"/>
  <c r="BV61" i="16"/>
  <c r="BW61" i="20" s="1"/>
  <c r="BV38" i="14"/>
  <c r="BW38" i="20" s="1"/>
  <c r="K72" i="12"/>
  <c r="M73" i="12"/>
  <c r="K72" i="9"/>
  <c r="C72" i="9" s="1"/>
  <c r="U72" i="9"/>
  <c r="I72" i="9" s="1"/>
  <c r="L72" i="9"/>
  <c r="A72" i="9"/>
  <c r="B73" i="9"/>
  <c r="V72" i="9"/>
  <c r="BE60" i="16"/>
  <c r="AA37" i="13"/>
  <c r="AA60" i="15"/>
  <c r="BE37" i="14"/>
  <c r="BX37" i="14"/>
  <c r="BX60" i="16"/>
  <c r="AT37" i="13"/>
  <c r="AT60" i="15"/>
  <c r="Z37" i="14"/>
  <c r="Z60" i="16"/>
  <c r="AQ60" i="15"/>
  <c r="BU60" i="16"/>
  <c r="BV60" i="20" s="1"/>
  <c r="BU37" i="14"/>
  <c r="BV37" i="20" s="1"/>
  <c r="AQ37" i="13"/>
  <c r="BP37" i="14"/>
  <c r="BP60" i="16"/>
  <c r="AL60" i="15"/>
  <c r="AM60" i="20" s="1"/>
  <c r="AL37" i="13"/>
  <c r="AS35" i="13"/>
  <c r="BW35" i="14"/>
  <c r="BX35" i="20" s="1"/>
  <c r="BW58" i="16"/>
  <c r="BX58" i="20" s="1"/>
  <c r="AS58" i="15"/>
  <c r="BW54" i="16"/>
  <c r="AS54" i="15"/>
  <c r="AS31" i="13"/>
  <c r="BW31" i="14"/>
  <c r="BW51" i="16"/>
  <c r="BW74" i="18"/>
  <c r="BW28" i="14"/>
  <c r="AS51" i="15"/>
  <c r="AS74" i="17"/>
  <c r="AS28" i="13"/>
  <c r="AT28" i="20" s="1"/>
  <c r="AS69" i="17"/>
  <c r="AS46" i="15"/>
  <c r="BW23" i="14"/>
  <c r="BW46" i="16"/>
  <c r="BW69" i="18"/>
  <c r="AS23" i="13"/>
  <c r="BW65" i="18"/>
  <c r="AS19" i="13"/>
  <c r="AT19" i="20" s="1"/>
  <c r="AS65" i="17"/>
  <c r="AS42" i="15"/>
  <c r="BW42" i="16"/>
  <c r="BW19" i="14"/>
  <c r="BX19" i="20" s="1"/>
  <c r="BW38" i="16"/>
  <c r="AS61" i="17"/>
  <c r="BW15" i="14"/>
  <c r="BW61" i="18"/>
  <c r="AS15" i="13"/>
  <c r="AT15" i="20" s="1"/>
  <c r="AS38" i="15"/>
  <c r="BW10" i="14"/>
  <c r="AS33" i="15"/>
  <c r="AS56" i="17"/>
  <c r="BW33" i="16"/>
  <c r="BW56" i="18"/>
  <c r="AS10" i="13"/>
  <c r="AT10" i="20" s="1"/>
  <c r="BW30" i="16"/>
  <c r="AS53" i="17"/>
  <c r="AS30" i="15"/>
  <c r="BW53" i="18"/>
  <c r="AS7" i="13"/>
  <c r="AT7" i="20" s="1"/>
  <c r="BW7" i="14"/>
  <c r="BX7" i="20" s="1"/>
  <c r="AS26" i="15"/>
  <c r="AS49" i="17"/>
  <c r="BW26" i="16"/>
  <c r="BW49" i="18"/>
  <c r="AS45" i="17"/>
  <c r="AS22" i="15"/>
  <c r="BW22" i="16"/>
  <c r="BW45" i="18"/>
  <c r="BW19" i="16"/>
  <c r="BW42" i="18"/>
  <c r="AS19" i="15"/>
  <c r="AS42" i="17"/>
  <c r="AS37" i="17"/>
  <c r="AS14" i="15"/>
  <c r="BW14" i="16"/>
  <c r="BW37" i="18"/>
  <c r="BW10" i="16"/>
  <c r="BW33" i="18"/>
  <c r="AS10" i="15"/>
  <c r="AS33" i="17"/>
  <c r="AS5" i="15"/>
  <c r="BW28" i="18"/>
  <c r="BW5" i="16"/>
  <c r="AS28" i="17"/>
  <c r="BW27" i="18"/>
  <c r="AS27" i="17"/>
  <c r="BM38" i="14"/>
  <c r="AI61" i="15"/>
  <c r="BM61" i="16"/>
  <c r="AI38" i="13"/>
  <c r="AJ38" i="20" s="1"/>
  <c r="AO38" i="13"/>
  <c r="BS61" i="16"/>
  <c r="BT61" i="20" s="1"/>
  <c r="BS38" i="14"/>
  <c r="BT38" i="20" s="1"/>
  <c r="AO61" i="15"/>
  <c r="AP61" i="20" s="1"/>
  <c r="AR61" i="16"/>
  <c r="AR38" i="14"/>
  <c r="N38" i="13"/>
  <c r="O38" i="20" s="1"/>
  <c r="N61" i="15"/>
  <c r="O61" i="20" s="1"/>
  <c r="AH38" i="13"/>
  <c r="AI38" i="20" s="1"/>
  <c r="AH61" i="15"/>
  <c r="AI61" i="20" s="1"/>
  <c r="BL61" i="16"/>
  <c r="BL38" i="14"/>
  <c r="AN38" i="14"/>
  <c r="J61" i="15"/>
  <c r="K61" i="20" s="1"/>
  <c r="AN61" i="16"/>
  <c r="AO61" i="20" s="1"/>
  <c r="J38" i="13"/>
  <c r="K38" i="20" s="1"/>
  <c r="S38" i="14"/>
  <c r="S61" i="16"/>
  <c r="BA38" i="14"/>
  <c r="W61" i="15"/>
  <c r="X61" i="20" s="1"/>
  <c r="BA61" i="16"/>
  <c r="W38" i="13"/>
  <c r="BB61" i="16"/>
  <c r="X38" i="13"/>
  <c r="BB38" i="14"/>
  <c r="X61" i="15"/>
  <c r="BG38" i="14"/>
  <c r="AC38" i="13"/>
  <c r="BG61" i="16"/>
  <c r="AC61" i="15"/>
  <c r="AJ61" i="15"/>
  <c r="AJ38" i="13"/>
  <c r="AK38" i="20" s="1"/>
  <c r="BN61" i="16"/>
  <c r="BN38" i="14"/>
  <c r="V38" i="13"/>
  <c r="AZ61" i="16"/>
  <c r="V61" i="15"/>
  <c r="AZ38" i="14"/>
  <c r="AF38" i="13"/>
  <c r="BJ61" i="16"/>
  <c r="BJ38" i="14"/>
  <c r="AF61" i="15"/>
  <c r="AG61" i="20" s="1"/>
  <c r="BO38" i="14"/>
  <c r="AK61" i="15"/>
  <c r="AL61" i="20" s="1"/>
  <c r="BO61" i="16"/>
  <c r="AK38" i="13"/>
  <c r="AL38" i="20" s="1"/>
  <c r="AB61" i="16"/>
  <c r="AB38" i="14"/>
  <c r="AL61" i="15"/>
  <c r="AM61" i="20" s="1"/>
  <c r="BP38" i="14"/>
  <c r="BP61" i="16"/>
  <c r="AL38" i="13"/>
  <c r="AM38" i="20" s="1"/>
  <c r="BT9" i="12"/>
  <c r="BT12" i="12"/>
  <c r="BT8" i="12"/>
  <c r="BT14" i="12"/>
  <c r="BT11" i="12"/>
  <c r="BT10" i="12"/>
  <c r="BT13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8" i="12"/>
  <c r="BT37" i="12"/>
  <c r="BT39" i="12"/>
  <c r="BT40" i="12"/>
  <c r="BT42" i="12"/>
  <c r="BT41" i="12"/>
  <c r="BT43" i="12"/>
  <c r="BT44" i="12"/>
  <c r="BT45" i="12"/>
  <c r="BT46" i="12"/>
  <c r="BT47" i="12"/>
  <c r="BT48" i="12"/>
  <c r="BT49" i="12"/>
  <c r="BT51" i="12"/>
  <c r="BT50" i="12"/>
  <c r="BT52" i="12"/>
  <c r="BT53" i="12"/>
  <c r="BT54" i="12"/>
  <c r="BT55" i="12"/>
  <c r="BT56" i="12"/>
  <c r="BT57" i="12"/>
  <c r="BT59" i="12"/>
  <c r="BT58" i="12"/>
  <c r="BT60" i="12"/>
  <c r="BT61" i="12"/>
  <c r="BT62" i="12"/>
  <c r="BT63" i="12"/>
  <c r="BT64" i="12"/>
  <c r="BT65" i="12"/>
  <c r="BT66" i="12"/>
  <c r="BT67" i="12"/>
  <c r="AU60" i="16"/>
  <c r="Q60" i="15"/>
  <c r="R60" i="20" s="1"/>
  <c r="Q37" i="13"/>
  <c r="R37" i="20" s="1"/>
  <c r="AU37" i="14"/>
  <c r="BO60" i="16"/>
  <c r="BO37" i="14"/>
  <c r="AK37" i="13"/>
  <c r="AK60" i="15"/>
  <c r="AM37" i="14"/>
  <c r="I37" i="13"/>
  <c r="J37" i="20" s="1"/>
  <c r="I60" i="15"/>
  <c r="J60" i="20" s="1"/>
  <c r="AM60" i="16"/>
  <c r="M60" i="15"/>
  <c r="N60" i="20" s="1"/>
  <c r="M37" i="13"/>
  <c r="N37" i="20" s="1"/>
  <c r="AQ37" i="14"/>
  <c r="AQ60" i="16"/>
  <c r="BN60" i="16"/>
  <c r="BN37" i="14"/>
  <c r="AJ37" i="13"/>
  <c r="AJ60" i="15"/>
  <c r="AK60" i="20" s="1"/>
  <c r="AC60" i="16"/>
  <c r="AC37" i="14"/>
  <c r="AS37" i="14"/>
  <c r="AS60" i="16"/>
  <c r="O60" i="15"/>
  <c r="P60" i="20" s="1"/>
  <c r="O37" i="13"/>
  <c r="P37" i="20" s="1"/>
  <c r="AD60" i="16"/>
  <c r="AD37" i="14"/>
  <c r="AA60" i="16"/>
  <c r="AA37" i="14"/>
  <c r="BT68" i="12"/>
  <c r="AI60" i="16"/>
  <c r="AI37" i="14"/>
  <c r="BH60" i="16"/>
  <c r="AD60" i="15"/>
  <c r="AE60" i="20" s="1"/>
  <c r="BH37" i="14"/>
  <c r="AD37" i="13"/>
  <c r="Y60" i="16"/>
  <c r="Y37" i="14"/>
  <c r="T37" i="14"/>
  <c r="T60" i="16"/>
  <c r="AH37" i="14"/>
  <c r="AH60" i="16"/>
  <c r="AS47" i="15"/>
  <c r="BW70" i="18"/>
  <c r="AS70" i="17"/>
  <c r="BW24" i="14"/>
  <c r="BW47" i="16"/>
  <c r="AS24" i="13"/>
  <c r="BW13" i="14"/>
  <c r="AS36" i="15"/>
  <c r="BW36" i="16"/>
  <c r="BX36" i="20" s="1"/>
  <c r="AS59" i="17"/>
  <c r="AS13" i="13"/>
  <c r="BW59" i="18"/>
  <c r="BX59" i="20" s="1"/>
  <c r="AS47" i="17"/>
  <c r="BW24" i="16"/>
  <c r="AS24" i="15"/>
  <c r="BW47" i="18"/>
  <c r="AS12" i="15"/>
  <c r="AS35" i="17"/>
  <c r="BW12" i="16"/>
  <c r="BW35" i="18"/>
  <c r="AS26" i="17"/>
  <c r="BW26" i="18"/>
  <c r="Z38" i="13"/>
  <c r="BD38" i="14"/>
  <c r="BD61" i="16"/>
  <c r="Z61" i="15"/>
  <c r="AA61" i="20" s="1"/>
  <c r="AI61" i="16"/>
  <c r="AI38" i="14"/>
  <c r="AC38" i="14"/>
  <c r="AC61" i="16"/>
  <c r="BW38" i="14"/>
  <c r="BX38" i="20" s="1"/>
  <c r="BW61" i="16"/>
  <c r="AS61" i="15"/>
  <c r="AT61" i="20" s="1"/>
  <c r="AS38" i="13"/>
  <c r="P38" i="13"/>
  <c r="Q38" i="20" s="1"/>
  <c r="P61" i="15"/>
  <c r="Q61" i="20" s="1"/>
  <c r="AT61" i="16"/>
  <c r="AT38" i="14"/>
  <c r="BM37" i="14"/>
  <c r="BM60" i="16"/>
  <c r="AI37" i="13"/>
  <c r="AJ37" i="20" s="1"/>
  <c r="AI60" i="15"/>
  <c r="S37" i="14"/>
  <c r="S60" i="16"/>
  <c r="AB60" i="15"/>
  <c r="AC60" i="20" s="1"/>
  <c r="BF60" i="16"/>
  <c r="AB37" i="13"/>
  <c r="BF37" i="14"/>
  <c r="BL37" i="14"/>
  <c r="BL60" i="16"/>
  <c r="AH37" i="13"/>
  <c r="AI37" i="20" s="1"/>
  <c r="AH60" i="15"/>
  <c r="AI60" i="20" s="1"/>
  <c r="AW60" i="16"/>
  <c r="S60" i="15"/>
  <c r="T60" i="20" s="1"/>
  <c r="S37" i="13"/>
  <c r="AW37" i="14"/>
  <c r="AS34" i="13"/>
  <c r="BW34" i="14"/>
  <c r="AS57" i="15"/>
  <c r="BW57" i="16"/>
  <c r="AS30" i="13"/>
  <c r="AS53" i="15"/>
  <c r="BW30" i="14"/>
  <c r="BX30" i="20" s="1"/>
  <c r="BW53" i="16"/>
  <c r="BW49" i="16"/>
  <c r="BW26" i="14"/>
  <c r="BX26" i="20" s="1"/>
  <c r="BW72" i="18"/>
  <c r="AS49" i="15"/>
  <c r="AS26" i="13"/>
  <c r="AT26" i="20" s="1"/>
  <c r="AS72" i="17"/>
  <c r="AS45" i="15"/>
  <c r="BW45" i="16"/>
  <c r="BW22" i="14"/>
  <c r="BX22" i="20" s="1"/>
  <c r="BW68" i="18"/>
  <c r="AS22" i="13"/>
  <c r="AS68" i="17"/>
  <c r="AS41" i="15"/>
  <c r="AS18" i="13"/>
  <c r="BW64" i="18"/>
  <c r="BW18" i="14"/>
  <c r="BX18" i="20" s="1"/>
  <c r="AS64" i="17"/>
  <c r="BW41" i="16"/>
  <c r="AS14" i="13"/>
  <c r="AS60" i="17"/>
  <c r="BW60" i="18"/>
  <c r="BX60" i="20" s="1"/>
  <c r="BW14" i="14"/>
  <c r="BX14" i="20" s="1"/>
  <c r="BW37" i="16"/>
  <c r="BX37" i="20" s="1"/>
  <c r="AS37" i="15"/>
  <c r="AS34" i="15"/>
  <c r="BW34" i="16"/>
  <c r="AS57" i="17"/>
  <c r="AS11" i="13"/>
  <c r="AT11" i="20" s="1"/>
  <c r="BW11" i="14"/>
  <c r="BX11" i="20" s="1"/>
  <c r="BW57" i="18"/>
  <c r="BW52" i="18"/>
  <c r="AS52" i="17"/>
  <c r="BW29" i="16"/>
  <c r="AS6" i="13"/>
  <c r="AS29" i="15"/>
  <c r="BW6" i="14"/>
  <c r="BW25" i="16"/>
  <c r="AS48" i="17"/>
  <c r="AS25" i="15"/>
  <c r="BW48" i="18"/>
  <c r="BW21" i="16"/>
  <c r="AS21" i="15"/>
  <c r="BW44" i="18"/>
  <c r="AS44" i="17"/>
  <c r="BW17" i="16"/>
  <c r="AS17" i="15"/>
  <c r="BW40" i="18"/>
  <c r="AS40" i="17"/>
  <c r="BW13" i="16"/>
  <c r="AS36" i="17"/>
  <c r="BW36" i="18"/>
  <c r="AS13" i="15"/>
  <c r="AS9" i="15"/>
  <c r="AS32" i="17"/>
  <c r="BW32" i="18"/>
  <c r="BW9" i="16"/>
  <c r="AS29" i="17"/>
  <c r="AT29" i="20" s="1"/>
  <c r="AS6" i="15"/>
  <c r="AT6" i="20" s="1"/>
  <c r="BW6" i="16"/>
  <c r="BW29" i="18"/>
  <c r="AS24" i="17"/>
  <c r="BW24" i="18"/>
  <c r="BV5" i="12"/>
  <c r="BW7" i="12"/>
  <c r="M38" i="13"/>
  <c r="N38" i="20" s="1"/>
  <c r="AQ38" i="14"/>
  <c r="AR38" i="20" s="1"/>
  <c r="AQ61" i="16"/>
  <c r="AR61" i="20" s="1"/>
  <c r="M61" i="15"/>
  <c r="N61" i="20" s="1"/>
  <c r="S38" i="13"/>
  <c r="T38" i="20" s="1"/>
  <c r="AW38" i="14"/>
  <c r="AW61" i="16"/>
  <c r="S61" i="15"/>
  <c r="T61" i="20" s="1"/>
  <c r="Y61" i="15"/>
  <c r="Z61" i="20" s="1"/>
  <c r="BC61" i="16"/>
  <c r="Y38" i="13"/>
  <c r="Z38" i="20" s="1"/>
  <c r="BC38" i="14"/>
  <c r="AU61" i="16"/>
  <c r="AU38" i="14"/>
  <c r="Q61" i="15"/>
  <c r="R61" i="20" s="1"/>
  <c r="Q38" i="13"/>
  <c r="R38" i="20" s="1"/>
  <c r="K61" i="15"/>
  <c r="L61" i="20" s="1"/>
  <c r="AO38" i="14"/>
  <c r="AO61" i="16"/>
  <c r="K38" i="13"/>
  <c r="L38" i="20" s="1"/>
  <c r="T38" i="14"/>
  <c r="T61" i="16"/>
  <c r="AG38" i="14"/>
  <c r="AG61" i="16"/>
  <c r="X38" i="14"/>
  <c r="X61" i="16"/>
  <c r="R61" i="15"/>
  <c r="S61" i="20" s="1"/>
  <c r="AV61" i="16"/>
  <c r="R38" i="13"/>
  <c r="S38" i="20" s="1"/>
  <c r="AV38" i="14"/>
  <c r="V38" i="14"/>
  <c r="V61" i="16"/>
  <c r="BH38" i="14"/>
  <c r="BH61" i="16"/>
  <c r="AD61" i="15"/>
  <c r="AE61" i="20" s="1"/>
  <c r="AD38" i="13"/>
  <c r="AM38" i="14"/>
  <c r="I38" i="13"/>
  <c r="J38" i="20" s="1"/>
  <c r="AM61" i="16"/>
  <c r="I61" i="15"/>
  <c r="J61" i="20" s="1"/>
  <c r="U38" i="14"/>
  <c r="U61" i="16"/>
  <c r="W38" i="14"/>
  <c r="W61" i="16"/>
  <c r="AB38" i="13"/>
  <c r="AC38" i="20" s="1"/>
  <c r="AB61" i="15"/>
  <c r="AC61" i="20" s="1"/>
  <c r="BF61" i="16"/>
  <c r="BF38" i="14"/>
  <c r="AA38" i="14"/>
  <c r="AA61" i="16"/>
  <c r="BT3" i="12"/>
  <c r="BT2" i="12"/>
  <c r="BS12" i="12"/>
  <c r="BS9" i="12"/>
  <c r="BS11" i="12"/>
  <c r="BS14" i="12"/>
  <c r="BS13" i="12"/>
  <c r="BS8" i="12"/>
  <c r="BS10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8" i="12"/>
  <c r="BS37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9" i="12"/>
  <c r="BS58" i="12"/>
  <c r="BS60" i="12"/>
  <c r="BS61" i="12"/>
  <c r="BS62" i="12"/>
  <c r="BS63" i="12"/>
  <c r="BS64" i="12"/>
  <c r="BS65" i="12"/>
  <c r="BS66" i="12"/>
  <c r="BS67" i="12"/>
  <c r="AV60" i="16"/>
  <c r="R37" i="13"/>
  <c r="S37" i="20" s="1"/>
  <c r="R60" i="15"/>
  <c r="S60" i="20" s="1"/>
  <c r="AV37" i="14"/>
  <c r="AC37" i="13"/>
  <c r="AD37" i="20" s="1"/>
  <c r="AC60" i="15"/>
  <c r="AD60" i="20" s="1"/>
  <c r="BG37" i="14"/>
  <c r="BG60" i="16"/>
  <c r="P37" i="13"/>
  <c r="Q37" i="20" s="1"/>
  <c r="P60" i="15"/>
  <c r="Q60" i="20" s="1"/>
  <c r="AT60" i="16"/>
  <c r="AT37" i="14"/>
  <c r="AL37" i="14"/>
  <c r="AL60" i="16"/>
  <c r="U60" i="15"/>
  <c r="V60" i="20" s="1"/>
  <c r="U37" i="13"/>
  <c r="V37" i="20" s="1"/>
  <c r="AY37" i="14"/>
  <c r="AY60" i="16"/>
  <c r="BI37" i="14"/>
  <c r="BI60" i="16"/>
  <c r="AE37" i="13"/>
  <c r="AF37" i="20" s="1"/>
  <c r="AE60" i="15"/>
  <c r="AF60" i="20" s="1"/>
  <c r="AG37" i="13"/>
  <c r="AG60" i="15"/>
  <c r="AH60" i="20" s="1"/>
  <c r="BK37" i="14"/>
  <c r="BK60" i="16"/>
  <c r="AK37" i="14"/>
  <c r="AK60" i="16"/>
  <c r="AX60" i="16"/>
  <c r="AX37" i="14"/>
  <c r="T60" i="15"/>
  <c r="U60" i="20" s="1"/>
  <c r="T37" i="13"/>
  <c r="U37" i="20" s="1"/>
  <c r="N37" i="13"/>
  <c r="O37" i="20" s="1"/>
  <c r="N60" i="15"/>
  <c r="O60" i="20" s="1"/>
  <c r="AR37" i="14"/>
  <c r="AR60" i="16"/>
  <c r="AJ60" i="16"/>
  <c r="AJ37" i="14"/>
  <c r="AF60" i="16"/>
  <c r="AF37" i="14"/>
  <c r="Z37" i="13"/>
  <c r="Z60" i="15"/>
  <c r="AA60" i="20" s="1"/>
  <c r="BD60" i="16"/>
  <c r="BD37" i="14"/>
  <c r="L60" i="15"/>
  <c r="M60" i="20" s="1"/>
  <c r="AP60" i="16"/>
  <c r="AP37" i="14"/>
  <c r="L37" i="13"/>
  <c r="M37" i="20" s="1"/>
  <c r="AG37" i="14"/>
  <c r="AG60" i="16"/>
  <c r="D72" i="9" l="1"/>
  <c r="G72" i="9"/>
  <c r="E72" i="9"/>
  <c r="F72" i="9"/>
  <c r="H72" i="9"/>
  <c r="Y70" i="12"/>
  <c r="BC70" i="12"/>
  <c r="AB70" i="12"/>
  <c r="Z70" i="12"/>
  <c r="R70" i="12"/>
  <c r="AD70" i="12"/>
  <c r="S70" i="12"/>
  <c r="AC70" i="12"/>
  <c r="BS70" i="12"/>
  <c r="W70" i="12"/>
  <c r="T70" i="12"/>
  <c r="U70" i="12"/>
  <c r="N70" i="12"/>
  <c r="P70" i="12"/>
  <c r="BT70" i="12"/>
  <c r="O70" i="12"/>
  <c r="V70" i="12"/>
  <c r="BM70" i="12"/>
  <c r="AF70" i="12"/>
  <c r="AW70" i="12"/>
  <c r="BD70" i="12"/>
  <c r="BQ70" i="12"/>
  <c r="AJ70" i="12"/>
  <c r="AX70" i="12"/>
  <c r="BE70" i="12"/>
  <c r="BL70" i="12"/>
  <c r="AP70" i="12"/>
  <c r="BA70" i="12"/>
  <c r="BI70" i="12"/>
  <c r="AR70" i="12"/>
  <c r="X70" i="12"/>
  <c r="BO70" i="12"/>
  <c r="AE70" i="12"/>
  <c r="BJ70" i="12"/>
  <c r="AK70" i="12"/>
  <c r="AM70" i="12"/>
  <c r="AA70" i="12"/>
  <c r="Q70" i="12"/>
  <c r="BB70" i="12"/>
  <c r="AU70" i="12"/>
  <c r="AG70" i="12"/>
  <c r="BP70" i="12"/>
  <c r="BF70" i="12"/>
  <c r="BH70" i="12"/>
  <c r="AT70" i="12"/>
  <c r="BR70" i="12"/>
  <c r="AO70" i="12"/>
  <c r="AI70" i="12"/>
  <c r="BK70" i="12"/>
  <c r="AS70" i="12"/>
  <c r="AZ70" i="12"/>
  <c r="BG70" i="12"/>
  <c r="AH70" i="12"/>
  <c r="AV70" i="12"/>
  <c r="AL70" i="12"/>
  <c r="AN70" i="12"/>
  <c r="BN70" i="12"/>
  <c r="AQ70" i="12"/>
  <c r="BU70" i="12"/>
  <c r="AY70" i="12"/>
  <c r="AT50" i="15"/>
  <c r="BX73" i="18"/>
  <c r="AT27" i="13"/>
  <c r="AT73" i="17"/>
  <c r="BX50" i="16"/>
  <c r="BX27" i="14"/>
  <c r="AT16" i="13"/>
  <c r="BX39" i="16"/>
  <c r="BX62" i="18"/>
  <c r="BX16" i="14"/>
  <c r="BY16" i="20" s="1"/>
  <c r="AT39" i="15"/>
  <c r="AT62" i="17"/>
  <c r="BX27" i="16"/>
  <c r="BX50" i="18"/>
  <c r="AT50" i="17"/>
  <c r="AT27" i="15"/>
  <c r="AT38" i="17"/>
  <c r="AT15" i="15"/>
  <c r="BX15" i="16"/>
  <c r="BX38" i="18"/>
  <c r="BX29" i="18"/>
  <c r="BX6" i="16"/>
  <c r="AT6" i="15"/>
  <c r="AT29" i="17"/>
  <c r="BY59" i="16"/>
  <c r="BY36" i="14"/>
  <c r="AU36" i="13"/>
  <c r="AU59" i="15"/>
  <c r="BY70" i="18"/>
  <c r="AU24" i="13"/>
  <c r="AV24" i="20" s="1"/>
  <c r="AU47" i="15"/>
  <c r="BY47" i="16"/>
  <c r="BY24" i="14"/>
  <c r="AU70" i="17"/>
  <c r="AU35" i="15"/>
  <c r="AU12" i="13"/>
  <c r="BY12" i="14"/>
  <c r="AU58" i="17"/>
  <c r="BY58" i="18"/>
  <c r="BY35" i="16"/>
  <c r="AU46" i="17"/>
  <c r="AU23" i="15"/>
  <c r="BY46" i="18"/>
  <c r="BY23" i="16"/>
  <c r="BY11" i="16"/>
  <c r="BY34" i="18"/>
  <c r="AU34" i="17"/>
  <c r="AU11" i="15"/>
  <c r="BU2" i="12"/>
  <c r="BU3" i="12"/>
  <c r="AH37" i="20"/>
  <c r="BX35" i="14"/>
  <c r="BX58" i="16"/>
  <c r="AT35" i="13"/>
  <c r="AT58" i="15"/>
  <c r="AT31" i="13"/>
  <c r="BX31" i="14"/>
  <c r="BX54" i="16"/>
  <c r="AT54" i="15"/>
  <c r="AT51" i="15"/>
  <c r="BX74" i="18"/>
  <c r="BX51" i="16"/>
  <c r="AT28" i="13"/>
  <c r="BX28" i="14"/>
  <c r="AT74" i="17"/>
  <c r="AT46" i="15"/>
  <c r="AT69" i="17"/>
  <c r="BX46" i="16"/>
  <c r="BX23" i="14"/>
  <c r="BX69" i="18"/>
  <c r="AT23" i="13"/>
  <c r="AT19" i="13"/>
  <c r="AT65" i="17"/>
  <c r="BX42" i="16"/>
  <c r="BX19" i="14"/>
  <c r="AT42" i="15"/>
  <c r="BX65" i="18"/>
  <c r="AT61" i="17"/>
  <c r="AT15" i="13"/>
  <c r="BX15" i="14"/>
  <c r="BY15" i="20" s="1"/>
  <c r="AT38" i="15"/>
  <c r="AU38" i="20" s="1"/>
  <c r="BX38" i="16"/>
  <c r="BX61" i="18"/>
  <c r="BX57" i="18"/>
  <c r="AT34" i="15"/>
  <c r="AT57" i="17"/>
  <c r="AT11" i="13"/>
  <c r="BX34" i="16"/>
  <c r="BX11" i="14"/>
  <c r="BY11" i="20" s="1"/>
  <c r="AT52" i="17"/>
  <c r="AT6" i="13"/>
  <c r="AU6" i="20" s="1"/>
  <c r="BX6" i="14"/>
  <c r="BX29" i="16"/>
  <c r="BX52" i="18"/>
  <c r="AT29" i="15"/>
  <c r="AT49" i="17"/>
  <c r="BX26" i="16"/>
  <c r="BX49" i="18"/>
  <c r="AT26" i="15"/>
  <c r="BX45" i="18"/>
  <c r="BX22" i="16"/>
  <c r="AT22" i="15"/>
  <c r="AT45" i="17"/>
  <c r="AT41" i="17"/>
  <c r="BX18" i="16"/>
  <c r="BX41" i="18"/>
  <c r="AT18" i="15"/>
  <c r="AT37" i="17"/>
  <c r="BX14" i="16"/>
  <c r="BX37" i="18"/>
  <c r="AT14" i="15"/>
  <c r="AT33" i="17"/>
  <c r="BX10" i="16"/>
  <c r="BX33" i="18"/>
  <c r="AT10" i="15"/>
  <c r="BX25" i="18"/>
  <c r="AT25" i="17"/>
  <c r="AT26" i="17"/>
  <c r="BX26" i="18"/>
  <c r="AE38" i="20"/>
  <c r="BW5" i="12"/>
  <c r="BX7" i="12"/>
  <c r="BX6" i="20"/>
  <c r="BX61" i="20"/>
  <c r="BX24" i="20"/>
  <c r="BY37" i="14"/>
  <c r="BY60" i="16"/>
  <c r="AU37" i="13"/>
  <c r="AU60" i="15"/>
  <c r="AK37" i="20"/>
  <c r="AL37" i="20"/>
  <c r="BY58" i="16"/>
  <c r="BZ58" i="20" s="1"/>
  <c r="AU58" i="15"/>
  <c r="AU35" i="13"/>
  <c r="BY35" i="14"/>
  <c r="AU54" i="15"/>
  <c r="AU31" i="13"/>
  <c r="BY31" i="14"/>
  <c r="BY54" i="16"/>
  <c r="BY51" i="16"/>
  <c r="AU51" i="15"/>
  <c r="AU28" i="13"/>
  <c r="BY28" i="14"/>
  <c r="AU74" i="17"/>
  <c r="BY74" i="18"/>
  <c r="AU69" i="17"/>
  <c r="AU46" i="15"/>
  <c r="BY46" i="16"/>
  <c r="BY23" i="14"/>
  <c r="AU23" i="13"/>
  <c r="BY69" i="18"/>
  <c r="AU20" i="13"/>
  <c r="AU66" i="17"/>
  <c r="AU43" i="15"/>
  <c r="BY66" i="18"/>
  <c r="BY20" i="14"/>
  <c r="BY43" i="16"/>
  <c r="BY61" i="18"/>
  <c r="AU61" i="17"/>
  <c r="AU15" i="13"/>
  <c r="AV15" i="20" s="1"/>
  <c r="BY38" i="16"/>
  <c r="AU38" i="15"/>
  <c r="BY15" i="14"/>
  <c r="AU33" i="15"/>
  <c r="BY10" i="14"/>
  <c r="BY56" i="18"/>
  <c r="AU10" i="13"/>
  <c r="BY33" i="16"/>
  <c r="AU56" i="17"/>
  <c r="BY29" i="16"/>
  <c r="AU6" i="13"/>
  <c r="BY52" i="18"/>
  <c r="AU29" i="15"/>
  <c r="AU52" i="17"/>
  <c r="BY6" i="14"/>
  <c r="AU49" i="17"/>
  <c r="AU26" i="15"/>
  <c r="BY26" i="16"/>
  <c r="BY49" i="18"/>
  <c r="BY45" i="18"/>
  <c r="AU45" i="17"/>
  <c r="AU22" i="15"/>
  <c r="BY22" i="16"/>
  <c r="AU18" i="15"/>
  <c r="AU41" i="17"/>
  <c r="BY18" i="16"/>
  <c r="BY41" i="18"/>
  <c r="BY14" i="16"/>
  <c r="BY37" i="18"/>
  <c r="AU37" i="17"/>
  <c r="AU14" i="15"/>
  <c r="AU10" i="15"/>
  <c r="AU33" i="17"/>
  <c r="BY10" i="16"/>
  <c r="BY33" i="18"/>
  <c r="AU28" i="17"/>
  <c r="AU5" i="15"/>
  <c r="BY5" i="16"/>
  <c r="BY28" i="18"/>
  <c r="AU23" i="17"/>
  <c r="BY23" i="18"/>
  <c r="AG38" i="20"/>
  <c r="W38" i="20"/>
  <c r="AK61" i="20"/>
  <c r="AT30" i="20"/>
  <c r="BX10" i="20"/>
  <c r="BX23" i="20"/>
  <c r="AT35" i="20"/>
  <c r="K73" i="12"/>
  <c r="M74" i="12"/>
  <c r="AS61" i="20"/>
  <c r="X60" i="20"/>
  <c r="W60" i="20"/>
  <c r="AQ37" i="20"/>
  <c r="AG37" i="20"/>
  <c r="AN37" i="20"/>
  <c r="H71" i="12"/>
  <c r="J71" i="12" s="1"/>
  <c r="I71" i="12"/>
  <c r="V61" i="20"/>
  <c r="AV61" i="20"/>
  <c r="U61" i="20"/>
  <c r="AN38" i="20"/>
  <c r="AT12" i="20"/>
  <c r="BX27" i="20"/>
  <c r="AT36" i="20"/>
  <c r="AP37" i="20"/>
  <c r="AU61" i="20"/>
  <c r="AH38" i="20"/>
  <c r="AB61" i="20"/>
  <c r="BX9" i="20"/>
  <c r="BX33" i="20"/>
  <c r="BX55" i="16"/>
  <c r="AT55" i="15"/>
  <c r="AT32" i="13"/>
  <c r="BX32" i="14"/>
  <c r="BX43" i="16"/>
  <c r="BX66" i="18"/>
  <c r="BX20" i="14"/>
  <c r="AT20" i="13"/>
  <c r="AU20" i="20" s="1"/>
  <c r="AT43" i="15"/>
  <c r="AT66" i="17"/>
  <c r="BX54" i="18"/>
  <c r="AT8" i="13"/>
  <c r="AU8" i="20" s="1"/>
  <c r="AT31" i="15"/>
  <c r="BX8" i="14"/>
  <c r="AT54" i="17"/>
  <c r="BX31" i="16"/>
  <c r="BX42" i="18"/>
  <c r="AT42" i="17"/>
  <c r="AT19" i="15"/>
  <c r="BX19" i="16"/>
  <c r="BX7" i="16"/>
  <c r="BX30" i="18"/>
  <c r="AT30" i="17"/>
  <c r="AT7" i="15"/>
  <c r="BY32" i="14"/>
  <c r="BY55" i="16"/>
  <c r="AU32" i="13"/>
  <c r="AU55" i="15"/>
  <c r="BY42" i="16"/>
  <c r="AU42" i="15"/>
  <c r="BY65" i="18"/>
  <c r="BY19" i="14"/>
  <c r="BZ19" i="20" s="1"/>
  <c r="AU65" i="17"/>
  <c r="AU19" i="13"/>
  <c r="BY54" i="18"/>
  <c r="BY8" i="14"/>
  <c r="BZ8" i="20" s="1"/>
  <c r="AU8" i="13"/>
  <c r="BY31" i="16"/>
  <c r="AU54" i="17"/>
  <c r="AU31" i="15"/>
  <c r="AU42" i="17"/>
  <c r="AU19" i="15"/>
  <c r="BY19" i="16"/>
  <c r="BY42" i="18"/>
  <c r="AU30" i="17"/>
  <c r="AU7" i="15"/>
  <c r="BY30" i="18"/>
  <c r="BY7" i="16"/>
  <c r="AD38" i="20"/>
  <c r="Y38" i="20"/>
  <c r="M72" i="9"/>
  <c r="W72" i="9"/>
  <c r="AN60" i="20"/>
  <c r="AT57" i="15"/>
  <c r="BX57" i="16"/>
  <c r="AT34" i="13"/>
  <c r="BX34" i="14"/>
  <c r="AT30" i="13"/>
  <c r="AU30" i="20" s="1"/>
  <c r="BX30" i="14"/>
  <c r="BX53" i="16"/>
  <c r="AT53" i="15"/>
  <c r="BX26" i="14"/>
  <c r="BY26" i="20" s="1"/>
  <c r="AT26" i="13"/>
  <c r="AU26" i="20" s="1"/>
  <c r="AT72" i="17"/>
  <c r="BX49" i="16"/>
  <c r="AT49" i="15"/>
  <c r="BX72" i="18"/>
  <c r="BX45" i="16"/>
  <c r="AT45" i="15"/>
  <c r="AT68" i="17"/>
  <c r="AT22" i="13"/>
  <c r="AU22" i="20" s="1"/>
  <c r="BX68" i="18"/>
  <c r="BX22" i="14"/>
  <c r="BX41" i="16"/>
  <c r="AT41" i="15"/>
  <c r="AT64" i="17"/>
  <c r="BX18" i="14"/>
  <c r="BX64" i="18"/>
  <c r="AT18" i="13"/>
  <c r="AU18" i="20" s="1"/>
  <c r="BX60" i="18"/>
  <c r="AT37" i="15"/>
  <c r="AT14" i="13"/>
  <c r="AU14" i="20" s="1"/>
  <c r="BX14" i="14"/>
  <c r="AT60" i="17"/>
  <c r="AU60" i="20" s="1"/>
  <c r="BX37" i="16"/>
  <c r="BY37" i="20" s="1"/>
  <c r="BX56" i="18"/>
  <c r="AT33" i="15"/>
  <c r="BX10" i="14"/>
  <c r="BX33" i="16"/>
  <c r="AT56" i="17"/>
  <c r="AT10" i="13"/>
  <c r="AU10" i="20" s="1"/>
  <c r="AT30" i="15"/>
  <c r="AT53" i="17"/>
  <c r="BX30" i="16"/>
  <c r="BX7" i="14"/>
  <c r="BY7" i="20" s="1"/>
  <c r="BX53" i="18"/>
  <c r="AT7" i="13"/>
  <c r="AT25" i="15"/>
  <c r="BX25" i="16"/>
  <c r="BX48" i="18"/>
  <c r="AT48" i="17"/>
  <c r="BX21" i="16"/>
  <c r="AT21" i="15"/>
  <c r="AT44" i="17"/>
  <c r="BX44" i="18"/>
  <c r="AT40" i="17"/>
  <c r="BX17" i="16"/>
  <c r="BX40" i="18"/>
  <c r="AT17" i="15"/>
  <c r="BX36" i="18"/>
  <c r="BX13" i="16"/>
  <c r="AT13" i="15"/>
  <c r="AT36" i="17"/>
  <c r="AT32" i="17"/>
  <c r="BX9" i="16"/>
  <c r="BX32" i="18"/>
  <c r="AT9" i="15"/>
  <c r="BX23" i="18"/>
  <c r="AT23" i="17"/>
  <c r="BX24" i="18"/>
  <c r="AT24" i="17"/>
  <c r="BV6" i="12"/>
  <c r="BV1" i="12"/>
  <c r="AT14" i="20"/>
  <c r="AT22" i="20"/>
  <c r="AC37" i="20"/>
  <c r="T37" i="20"/>
  <c r="AA38" i="20"/>
  <c r="AT13" i="20"/>
  <c r="BX13" i="20"/>
  <c r="AU34" i="13"/>
  <c r="AU57" i="15"/>
  <c r="BY57" i="16"/>
  <c r="BY34" i="14"/>
  <c r="AU53" i="15"/>
  <c r="AU30" i="13"/>
  <c r="BY30" i="14"/>
  <c r="BY53" i="16"/>
  <c r="AU49" i="15"/>
  <c r="BY72" i="18"/>
  <c r="BY26" i="14"/>
  <c r="AU72" i="17"/>
  <c r="BY49" i="16"/>
  <c r="AU26" i="13"/>
  <c r="BY45" i="16"/>
  <c r="AU22" i="13"/>
  <c r="AV22" i="20" s="1"/>
  <c r="BY22" i="14"/>
  <c r="BZ22" i="20" s="1"/>
  <c r="AU45" i="15"/>
  <c r="AU68" i="17"/>
  <c r="BY68" i="18"/>
  <c r="BY41" i="16"/>
  <c r="AU41" i="15"/>
  <c r="BY64" i="18"/>
  <c r="AU18" i="13"/>
  <c r="BY18" i="14"/>
  <c r="BZ18" i="20" s="1"/>
  <c r="AU64" i="17"/>
  <c r="BY37" i="16"/>
  <c r="AU60" i="17"/>
  <c r="AV60" i="20" s="1"/>
  <c r="AU14" i="13"/>
  <c r="AV14" i="20" s="1"/>
  <c r="AU37" i="15"/>
  <c r="BY14" i="14"/>
  <c r="BY60" i="18"/>
  <c r="AU34" i="15"/>
  <c r="AU11" i="13"/>
  <c r="AV11" i="20" s="1"/>
  <c r="BY11" i="14"/>
  <c r="BZ11" i="20" s="1"/>
  <c r="BY34" i="16"/>
  <c r="BY57" i="18"/>
  <c r="AU57" i="17"/>
  <c r="AU7" i="13"/>
  <c r="AV7" i="20" s="1"/>
  <c r="BY53" i="18"/>
  <c r="AU53" i="17"/>
  <c r="AU30" i="15"/>
  <c r="BY30" i="16"/>
  <c r="BY7" i="14"/>
  <c r="BY25" i="16"/>
  <c r="AU25" i="15"/>
  <c r="BY48" i="18"/>
  <c r="AU48" i="17"/>
  <c r="AU21" i="15"/>
  <c r="BY21" i="16"/>
  <c r="BY44" i="18"/>
  <c r="AU44" i="17"/>
  <c r="BY17" i="16"/>
  <c r="AU17" i="15"/>
  <c r="AU40" i="17"/>
  <c r="BY40" i="18"/>
  <c r="BY13" i="16"/>
  <c r="BY36" i="18"/>
  <c r="AU13" i="15"/>
  <c r="AU36" i="17"/>
  <c r="BY32" i="18"/>
  <c r="AU32" i="17"/>
  <c r="BY9" i="16"/>
  <c r="AU9" i="15"/>
  <c r="BY25" i="18"/>
  <c r="AU25" i="17"/>
  <c r="AU27" i="17"/>
  <c r="BY27" i="18"/>
  <c r="AD61" i="20"/>
  <c r="Y61" i="20"/>
  <c r="X38" i="20"/>
  <c r="AJ61" i="20"/>
  <c r="AT23" i="20"/>
  <c r="AT58" i="20"/>
  <c r="AR60" i="20"/>
  <c r="AU37" i="20"/>
  <c r="AB60" i="20"/>
  <c r="K73" i="9"/>
  <c r="U73" i="9"/>
  <c r="L73" i="9"/>
  <c r="I73" i="9"/>
  <c r="C73" i="9"/>
  <c r="V73" i="9"/>
  <c r="B74" i="9"/>
  <c r="A73" i="9"/>
  <c r="L72" i="12"/>
  <c r="G72" i="12"/>
  <c r="AS38" i="20"/>
  <c r="BX28" i="20"/>
  <c r="AS60" i="20"/>
  <c r="Z37" i="20"/>
  <c r="AO60" i="20"/>
  <c r="AF61" i="20"/>
  <c r="V38" i="20"/>
  <c r="AV38" i="20"/>
  <c r="AN61" i="20"/>
  <c r="BX15" i="20"/>
  <c r="BX25" i="20"/>
  <c r="AT25" i="20"/>
  <c r="AT32" i="20"/>
  <c r="BY61" i="20"/>
  <c r="AB38" i="20"/>
  <c r="BX32" i="20"/>
  <c r="AT21" i="20"/>
  <c r="AT33" i="20"/>
  <c r="AT36" i="13"/>
  <c r="AU36" i="20" s="1"/>
  <c r="AT59" i="15"/>
  <c r="BX59" i="16"/>
  <c r="BX36" i="14"/>
  <c r="AT47" i="15"/>
  <c r="BX70" i="18"/>
  <c r="BX47" i="16"/>
  <c r="AT70" i="17"/>
  <c r="AT24" i="13"/>
  <c r="BX24" i="14"/>
  <c r="BX35" i="16"/>
  <c r="AT58" i="17"/>
  <c r="BX12" i="14"/>
  <c r="AT12" i="13"/>
  <c r="AT35" i="15"/>
  <c r="BX58" i="18"/>
  <c r="AT23" i="15"/>
  <c r="AT46" i="17"/>
  <c r="BX46" i="18"/>
  <c r="BX23" i="16"/>
  <c r="BY23" i="20" s="1"/>
  <c r="AT34" i="17"/>
  <c r="AT11" i="15"/>
  <c r="BX11" i="16"/>
  <c r="BX34" i="18"/>
  <c r="AT34" i="20"/>
  <c r="AL60" i="20"/>
  <c r="BY73" i="18"/>
  <c r="AU73" i="17"/>
  <c r="AU27" i="13"/>
  <c r="AV27" i="20" s="1"/>
  <c r="AU50" i="15"/>
  <c r="BY27" i="14"/>
  <c r="BY50" i="16"/>
  <c r="AU16" i="13"/>
  <c r="AU39" i="15"/>
  <c r="BY39" i="16"/>
  <c r="BY16" i="14"/>
  <c r="AU62" i="17"/>
  <c r="BY62" i="18"/>
  <c r="BY50" i="18"/>
  <c r="BY27" i="16"/>
  <c r="AU50" i="17"/>
  <c r="AU27" i="15"/>
  <c r="AU15" i="15"/>
  <c r="BY38" i="18"/>
  <c r="BZ38" i="20" s="1"/>
  <c r="BY15" i="16"/>
  <c r="AU38" i="17"/>
  <c r="BY29" i="18"/>
  <c r="AU29" i="17"/>
  <c r="AU6" i="15"/>
  <c r="BY6" i="16"/>
  <c r="AT60" i="20"/>
  <c r="AA37" i="20"/>
  <c r="AT33" i="13"/>
  <c r="AU33" i="20" s="1"/>
  <c r="BX33" i="14"/>
  <c r="BY33" i="20" s="1"/>
  <c r="AT56" i="15"/>
  <c r="BX56" i="16"/>
  <c r="AT75" i="17"/>
  <c r="BX52" i="16"/>
  <c r="AT52" i="15"/>
  <c r="AT29" i="13"/>
  <c r="AU29" i="20" s="1"/>
  <c r="BX75" i="18"/>
  <c r="BX29" i="14"/>
  <c r="BX25" i="14"/>
  <c r="BX71" i="18"/>
  <c r="AT48" i="15"/>
  <c r="AT71" i="17"/>
  <c r="BX48" i="16"/>
  <c r="AT25" i="13"/>
  <c r="AT44" i="15"/>
  <c r="BX67" i="18"/>
  <c r="BX44" i="16"/>
  <c r="AT21" i="13"/>
  <c r="AU21" i="20" s="1"/>
  <c r="AT67" i="17"/>
  <c r="BX21" i="14"/>
  <c r="AT40" i="15"/>
  <c r="AT17" i="13"/>
  <c r="AU17" i="20" s="1"/>
  <c r="BX40" i="16"/>
  <c r="AT63" i="17"/>
  <c r="BX63" i="18"/>
  <c r="BX17" i="14"/>
  <c r="BY17" i="20" s="1"/>
  <c r="AT36" i="15"/>
  <c r="AT13" i="13"/>
  <c r="AU13" i="20" s="1"/>
  <c r="BX36" i="16"/>
  <c r="BX59" i="18"/>
  <c r="AT59" i="17"/>
  <c r="BX13" i="14"/>
  <c r="BY13" i="20" s="1"/>
  <c r="BX55" i="18"/>
  <c r="AT55" i="17"/>
  <c r="AT9" i="13"/>
  <c r="AU9" i="20" s="1"/>
  <c r="AT32" i="15"/>
  <c r="BX32" i="16"/>
  <c r="BX9" i="14"/>
  <c r="BY9" i="20" s="1"/>
  <c r="AT5" i="13"/>
  <c r="BX5" i="14"/>
  <c r="AT28" i="15"/>
  <c r="BX28" i="16"/>
  <c r="BX51" i="18"/>
  <c r="AT51" i="17"/>
  <c r="BX24" i="16"/>
  <c r="AT24" i="15"/>
  <c r="BX47" i="18"/>
  <c r="AT47" i="17"/>
  <c r="AT43" i="17"/>
  <c r="AT20" i="15"/>
  <c r="BX20" i="16"/>
  <c r="BX43" i="18"/>
  <c r="BX39" i="18"/>
  <c r="AT16" i="15"/>
  <c r="AT39" i="17"/>
  <c r="BX16" i="16"/>
  <c r="BX12" i="16"/>
  <c r="BX35" i="18"/>
  <c r="AT35" i="17"/>
  <c r="AT12" i="15"/>
  <c r="BX31" i="18"/>
  <c r="AT31" i="17"/>
  <c r="BX8" i="16"/>
  <c r="AT8" i="15"/>
  <c r="BX5" i="16"/>
  <c r="AT5" i="15"/>
  <c r="AT28" i="17"/>
  <c r="BX28" i="18"/>
  <c r="BX27" i="18"/>
  <c r="AT27" i="17"/>
  <c r="AT18" i="20"/>
  <c r="BX34" i="20"/>
  <c r="AJ60" i="20"/>
  <c r="AT38" i="20"/>
  <c r="AT24" i="20"/>
  <c r="AE37" i="20"/>
  <c r="BY33" i="14"/>
  <c r="BY56" i="16"/>
  <c r="AU56" i="15"/>
  <c r="AU33" i="13"/>
  <c r="AU52" i="15"/>
  <c r="BY52" i="16"/>
  <c r="AU75" i="17"/>
  <c r="BY29" i="14"/>
  <c r="BZ29" i="20" s="1"/>
  <c r="AU29" i="13"/>
  <c r="BY75" i="18"/>
  <c r="AU25" i="13"/>
  <c r="AV25" i="20" s="1"/>
  <c r="BY71" i="18"/>
  <c r="BY48" i="16"/>
  <c r="AU48" i="15"/>
  <c r="AU71" i="17"/>
  <c r="BY25" i="14"/>
  <c r="BZ25" i="20" s="1"/>
  <c r="AU44" i="15"/>
  <c r="AU67" i="17"/>
  <c r="BY67" i="18"/>
  <c r="BY44" i="16"/>
  <c r="AU21" i="13"/>
  <c r="AV21" i="20" s="1"/>
  <c r="BY21" i="14"/>
  <c r="BY40" i="16"/>
  <c r="BY63" i="18"/>
  <c r="BY17" i="14"/>
  <c r="BZ17" i="20" s="1"/>
  <c r="AU40" i="15"/>
  <c r="AU63" i="17"/>
  <c r="AU17" i="13"/>
  <c r="BY13" i="14"/>
  <c r="BZ13" i="20" s="1"/>
  <c r="AU59" i="17"/>
  <c r="BY36" i="16"/>
  <c r="AU36" i="15"/>
  <c r="BY59" i="18"/>
  <c r="AU13" i="13"/>
  <c r="AV13" i="20" s="1"/>
  <c r="AU55" i="17"/>
  <c r="BY32" i="16"/>
  <c r="BZ32" i="20" s="1"/>
  <c r="AU32" i="15"/>
  <c r="BY55" i="18"/>
  <c r="BY9" i="14"/>
  <c r="BZ9" i="20" s="1"/>
  <c r="AU9" i="13"/>
  <c r="AV9" i="20" s="1"/>
  <c r="BY28" i="16"/>
  <c r="AU5" i="13"/>
  <c r="AV5" i="20" s="1"/>
  <c r="BY51" i="18"/>
  <c r="AU51" i="17"/>
  <c r="BY5" i="14"/>
  <c r="BZ5" i="20" s="1"/>
  <c r="AU28" i="15"/>
  <c r="AU47" i="17"/>
  <c r="AU24" i="15"/>
  <c r="BY24" i="16"/>
  <c r="BZ24" i="20" s="1"/>
  <c r="BY47" i="18"/>
  <c r="AU20" i="15"/>
  <c r="BY43" i="18"/>
  <c r="AU43" i="17"/>
  <c r="BY20" i="16"/>
  <c r="BY16" i="16"/>
  <c r="BZ16" i="20" s="1"/>
  <c r="BY39" i="18"/>
  <c r="AU16" i="15"/>
  <c r="AU39" i="17"/>
  <c r="AU35" i="17"/>
  <c r="BY35" i="18"/>
  <c r="BZ35" i="20" s="1"/>
  <c r="AU12" i="15"/>
  <c r="BY12" i="16"/>
  <c r="AU8" i="15"/>
  <c r="AU31" i="17"/>
  <c r="BY31" i="18"/>
  <c r="BY8" i="16"/>
  <c r="AU26" i="17"/>
  <c r="BY26" i="18"/>
  <c r="AU24" i="17"/>
  <c r="BY24" i="18"/>
  <c r="W61" i="20"/>
  <c r="AO38" i="20"/>
  <c r="AP38" i="20"/>
  <c r="AT31" i="20"/>
  <c r="AM37" i="20"/>
  <c r="AR37" i="20"/>
  <c r="BY60" i="20"/>
  <c r="AB37" i="20"/>
  <c r="BU4" i="12"/>
  <c r="BX31" i="20"/>
  <c r="AT5" i="20"/>
  <c r="BX17" i="20"/>
  <c r="BX29" i="20"/>
  <c r="Z60" i="20"/>
  <c r="BZ61" i="20"/>
  <c r="U38" i="20"/>
  <c r="BX12" i="20"/>
  <c r="AT20" i="20"/>
  <c r="AT27" i="20"/>
  <c r="AT37" i="20"/>
  <c r="BY38" i="20"/>
  <c r="AH61" i="20"/>
  <c r="AT9" i="20"/>
  <c r="BX21" i="20"/>
  <c r="AF71" i="12" l="1"/>
  <c r="Y71" i="12"/>
  <c r="AC71" i="12"/>
  <c r="BK71" i="12"/>
  <c r="AL71" i="12"/>
  <c r="T71" i="12"/>
  <c r="S71" i="12"/>
  <c r="BS71" i="12"/>
  <c r="AK71" i="12"/>
  <c r="AB71" i="12"/>
  <c r="BE71" i="12"/>
  <c r="BU71" i="12"/>
  <c r="AR71" i="12"/>
  <c r="AZ71" i="12"/>
  <c r="Z71" i="12"/>
  <c r="BN71" i="12"/>
  <c r="AS71" i="12"/>
  <c r="V71" i="12"/>
  <c r="BD71" i="12"/>
  <c r="AX71" i="12"/>
  <c r="AO71" i="12"/>
  <c r="BJ71" i="12"/>
  <c r="AV71" i="12"/>
  <c r="BB71" i="12"/>
  <c r="AJ71" i="12"/>
  <c r="Q71" i="12"/>
  <c r="W71" i="12"/>
  <c r="P71" i="12"/>
  <c r="AA71" i="12"/>
  <c r="BO71" i="12"/>
  <c r="AN71" i="12"/>
  <c r="AY71" i="12"/>
  <c r="U71" i="12"/>
  <c r="AQ71" i="12"/>
  <c r="BI71" i="12"/>
  <c r="O71" i="12"/>
  <c r="AG71" i="12"/>
  <c r="N71" i="12"/>
  <c r="R71" i="12"/>
  <c r="AW71" i="12"/>
  <c r="AT71" i="12"/>
  <c r="BM71" i="12"/>
  <c r="AE71" i="12"/>
  <c r="X71" i="12"/>
  <c r="AD71" i="12"/>
  <c r="BF71" i="12"/>
  <c r="BH71" i="12"/>
  <c r="BC71" i="12"/>
  <c r="BT71" i="12"/>
  <c r="AI71" i="12"/>
  <c r="AP71" i="12"/>
  <c r="AM71" i="12"/>
  <c r="AH71" i="12"/>
  <c r="BR71" i="12"/>
  <c r="BA71" i="12"/>
  <c r="BL71" i="12"/>
  <c r="AU71" i="12"/>
  <c r="BP71" i="12"/>
  <c r="BG71" i="12"/>
  <c r="BQ71" i="12"/>
  <c r="BY36" i="20"/>
  <c r="AV30" i="20"/>
  <c r="BV2" i="12"/>
  <c r="BV3" i="12"/>
  <c r="BY31" i="20"/>
  <c r="BY32" i="20"/>
  <c r="AV20" i="20"/>
  <c r="BY58" i="20"/>
  <c r="AV62" i="15"/>
  <c r="BZ62" i="16"/>
  <c r="AV39" i="13"/>
  <c r="BZ39" i="14"/>
  <c r="AA62" i="15"/>
  <c r="AA39" i="13"/>
  <c r="BE62" i="16"/>
  <c r="BE39" i="14"/>
  <c r="BM62" i="16"/>
  <c r="AI62" i="15"/>
  <c r="AJ62" i="20" s="1"/>
  <c r="AI39" i="13"/>
  <c r="BM39" i="14"/>
  <c r="AR62" i="16"/>
  <c r="AR39" i="14"/>
  <c r="N62" i="15"/>
  <c r="O62" i="20" s="1"/>
  <c r="N39" i="13"/>
  <c r="O39" i="20" s="1"/>
  <c r="BC39" i="14"/>
  <c r="BC62" i="16"/>
  <c r="Y39" i="13"/>
  <c r="Y62" i="15"/>
  <c r="X62" i="15"/>
  <c r="BB62" i="16"/>
  <c r="BB39" i="14"/>
  <c r="X39" i="13"/>
  <c r="U62" i="16"/>
  <c r="U39" i="14"/>
  <c r="X62" i="16"/>
  <c r="X39" i="14"/>
  <c r="AE62" i="16"/>
  <c r="AE39" i="14"/>
  <c r="BZ20" i="20"/>
  <c r="BZ21" i="20"/>
  <c r="BY5" i="20"/>
  <c r="BY21" i="20"/>
  <c r="BY29" i="20"/>
  <c r="BZ27" i="20"/>
  <c r="BY59" i="20"/>
  <c r="U74" i="9"/>
  <c r="B75" i="9"/>
  <c r="V74" i="9"/>
  <c r="L74" i="9"/>
  <c r="I74" i="9"/>
  <c r="K74" i="9"/>
  <c r="A74" i="9"/>
  <c r="C74" i="9"/>
  <c r="AV34" i="20"/>
  <c r="AU7" i="20"/>
  <c r="BY18" i="20"/>
  <c r="BY22" i="20"/>
  <c r="BY34" i="20"/>
  <c r="AV32" i="20"/>
  <c r="BY20" i="20"/>
  <c r="AU32" i="20"/>
  <c r="L73" i="12"/>
  <c r="G73" i="12"/>
  <c r="BZ6" i="20"/>
  <c r="AV6" i="20"/>
  <c r="AV10" i="20"/>
  <c r="BZ15" i="20"/>
  <c r="BZ28" i="20"/>
  <c r="BZ60" i="20"/>
  <c r="BY6" i="20"/>
  <c r="AU19" i="20"/>
  <c r="BY28" i="20"/>
  <c r="AU31" i="20"/>
  <c r="BY35" i="20"/>
  <c r="BZ12" i="20"/>
  <c r="BZ59" i="20"/>
  <c r="R62" i="15"/>
  <c r="S62" i="20" s="1"/>
  <c r="AV62" i="16"/>
  <c r="R39" i="13"/>
  <c r="S39" i="20" s="1"/>
  <c r="AV39" i="14"/>
  <c r="W39" i="13"/>
  <c r="BA62" i="16"/>
  <c r="W62" i="15"/>
  <c r="BA39" i="14"/>
  <c r="T39" i="13"/>
  <c r="T62" i="15"/>
  <c r="U62" i="20" s="1"/>
  <c r="AX39" i="14"/>
  <c r="AX62" i="16"/>
  <c r="AT62" i="16"/>
  <c r="AT39" i="14"/>
  <c r="AU39" i="20" s="1"/>
  <c r="P62" i="15"/>
  <c r="Q62" i="20" s="1"/>
  <c r="P39" i="13"/>
  <c r="Q39" i="20" s="1"/>
  <c r="BK62" i="16"/>
  <c r="AG62" i="15"/>
  <c r="AH62" i="20" s="1"/>
  <c r="AG39" i="13"/>
  <c r="BK39" i="14"/>
  <c r="BG39" i="14"/>
  <c r="AC39" i="13"/>
  <c r="AC62" i="15"/>
  <c r="BG62" i="16"/>
  <c r="AP62" i="16"/>
  <c r="L62" i="15"/>
  <c r="M62" i="20" s="1"/>
  <c r="L39" i="13"/>
  <c r="M39" i="20" s="1"/>
  <c r="AP39" i="14"/>
  <c r="AJ39" i="14"/>
  <c r="AJ62" i="16"/>
  <c r="AP62" i="15"/>
  <c r="AQ62" i="20" s="1"/>
  <c r="BT39" i="14"/>
  <c r="BU39" i="20" s="1"/>
  <c r="BT62" i="16"/>
  <c r="BU62" i="20" s="1"/>
  <c r="AP39" i="13"/>
  <c r="AQ39" i="20" s="1"/>
  <c r="AJ62" i="15"/>
  <c r="AJ39" i="13"/>
  <c r="AK39" i="20" s="1"/>
  <c r="BN62" i="16"/>
  <c r="BN39" i="14"/>
  <c r="K39" i="13"/>
  <c r="L39" i="20" s="1"/>
  <c r="K62" i="15"/>
  <c r="L62" i="20" s="1"/>
  <c r="AO39" i="14"/>
  <c r="AO62" i="16"/>
  <c r="T62" i="16"/>
  <c r="T39" i="14"/>
  <c r="S39" i="14"/>
  <c r="S62" i="16"/>
  <c r="Z39" i="14"/>
  <c r="Z62" i="16"/>
  <c r="AG62" i="16"/>
  <c r="AG39" i="14"/>
  <c r="AV26" i="20"/>
  <c r="K74" i="12"/>
  <c r="M75" i="12"/>
  <c r="AV37" i="20"/>
  <c r="BY27" i="20"/>
  <c r="AQ39" i="14"/>
  <c r="M62" i="15"/>
  <c r="N62" i="20" s="1"/>
  <c r="M39" i="13"/>
  <c r="N39" i="20" s="1"/>
  <c r="AQ62" i="16"/>
  <c r="AN62" i="16"/>
  <c r="AO62" i="20" s="1"/>
  <c r="J39" i="13"/>
  <c r="K39" i="20" s="1"/>
  <c r="AN39" i="14"/>
  <c r="J62" i="15"/>
  <c r="K62" i="20" s="1"/>
  <c r="V39" i="13"/>
  <c r="W39" i="20" s="1"/>
  <c r="V62" i="15"/>
  <c r="AZ39" i="14"/>
  <c r="AZ62" i="16"/>
  <c r="AK62" i="15"/>
  <c r="AL62" i="20" s="1"/>
  <c r="AK39" i="13"/>
  <c r="BO62" i="16"/>
  <c r="BO39" i="14"/>
  <c r="AA39" i="14"/>
  <c r="AA62" i="16"/>
  <c r="BU10" i="12"/>
  <c r="BU9" i="12"/>
  <c r="BU12" i="12"/>
  <c r="BU13" i="12"/>
  <c r="BU14" i="12"/>
  <c r="BU8" i="12"/>
  <c r="BU11" i="12"/>
  <c r="BU15" i="12"/>
  <c r="BU16" i="12"/>
  <c r="BU17" i="12"/>
  <c r="BU18" i="12"/>
  <c r="BU19" i="12"/>
  <c r="BU20" i="12"/>
  <c r="BU21" i="12"/>
  <c r="BU22" i="12"/>
  <c r="BU23" i="12"/>
  <c r="BU24" i="12"/>
  <c r="BU25" i="12"/>
  <c r="BU27" i="12"/>
  <c r="BU26" i="12"/>
  <c r="BU28" i="12"/>
  <c r="BU29" i="12"/>
  <c r="BU30" i="12"/>
  <c r="BU31" i="12"/>
  <c r="BU32" i="12"/>
  <c r="BU33" i="12"/>
  <c r="BU34" i="12"/>
  <c r="BU35" i="12"/>
  <c r="BU36" i="12"/>
  <c r="BU38" i="12"/>
  <c r="BU37" i="12"/>
  <c r="BU39" i="12"/>
  <c r="BU40" i="12"/>
  <c r="BU42" i="12"/>
  <c r="BU41" i="12"/>
  <c r="BU43" i="12"/>
  <c r="BU44" i="12"/>
  <c r="BU45" i="12"/>
  <c r="BU46" i="12"/>
  <c r="BU47" i="12"/>
  <c r="BU48" i="12"/>
  <c r="BU49" i="12"/>
  <c r="BU51" i="12"/>
  <c r="BU50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AV29" i="20"/>
  <c r="BZ33" i="20"/>
  <c r="AU5" i="20"/>
  <c r="AU12" i="20"/>
  <c r="BY24" i="20"/>
  <c r="AU59" i="20"/>
  <c r="BZ7" i="20"/>
  <c r="AV18" i="20"/>
  <c r="BZ34" i="20"/>
  <c r="BY10" i="20"/>
  <c r="AU34" i="20"/>
  <c r="AV19" i="20"/>
  <c r="BY8" i="20"/>
  <c r="AV23" i="20"/>
  <c r="AV28" i="20"/>
  <c r="BZ31" i="20"/>
  <c r="AV35" i="20"/>
  <c r="BZ37" i="20"/>
  <c r="BX5" i="12"/>
  <c r="BY7" i="12"/>
  <c r="AU11" i="20"/>
  <c r="AU15" i="20"/>
  <c r="BY19" i="20"/>
  <c r="AU23" i="20"/>
  <c r="AU28" i="20"/>
  <c r="AU58" i="20"/>
  <c r="AV12" i="20"/>
  <c r="AV59" i="20"/>
  <c r="BY39" i="20"/>
  <c r="BS62" i="16"/>
  <c r="BT62" i="20" s="1"/>
  <c r="AO62" i="15"/>
  <c r="AO39" i="13"/>
  <c r="AP39" i="20" s="1"/>
  <c r="BS39" i="14"/>
  <c r="BT39" i="20" s="1"/>
  <c r="I39" i="13"/>
  <c r="J39" i="20" s="1"/>
  <c r="I62" i="15"/>
  <c r="J62" i="20" s="1"/>
  <c r="AM62" i="16"/>
  <c r="AM39" i="14"/>
  <c r="BP62" i="16"/>
  <c r="BP39" i="14"/>
  <c r="AL62" i="15"/>
  <c r="AL39" i="13"/>
  <c r="AS62" i="15"/>
  <c r="AS39" i="13"/>
  <c r="BW39" i="14"/>
  <c r="BX39" i="20" s="1"/>
  <c r="BW62" i="16"/>
  <c r="BX62" i="20" s="1"/>
  <c r="BU62" i="16"/>
  <c r="BV62" i="20" s="1"/>
  <c r="AQ39" i="13"/>
  <c r="AQ62" i="15"/>
  <c r="AR62" i="20" s="1"/>
  <c r="BU39" i="14"/>
  <c r="BV39" i="20" s="1"/>
  <c r="V62" i="16"/>
  <c r="V39" i="14"/>
  <c r="AC62" i="16"/>
  <c r="AC39" i="14"/>
  <c r="AB39" i="13"/>
  <c r="AB62" i="15"/>
  <c r="BF62" i="16"/>
  <c r="BF39" i="14"/>
  <c r="AM39" i="13"/>
  <c r="AM62" i="15"/>
  <c r="AN62" i="20" s="1"/>
  <c r="BQ39" i="14"/>
  <c r="BQ62" i="16"/>
  <c r="BV62" i="16"/>
  <c r="BW62" i="20" s="1"/>
  <c r="BV39" i="14"/>
  <c r="BW39" i="20" s="1"/>
  <c r="AR39" i="13"/>
  <c r="AR62" i="15"/>
  <c r="AS62" i="20" s="1"/>
  <c r="AK62" i="16"/>
  <c r="AK39" i="14"/>
  <c r="Y39" i="14"/>
  <c r="Y62" i="16"/>
  <c r="AT39" i="13"/>
  <c r="BX62" i="16"/>
  <c r="BY62" i="20" s="1"/>
  <c r="BX39" i="14"/>
  <c r="AT62" i="15"/>
  <c r="AI39" i="14"/>
  <c r="AI62" i="16"/>
  <c r="AD62" i="15"/>
  <c r="AD39" i="13"/>
  <c r="AE39" i="20" s="1"/>
  <c r="BH62" i="16"/>
  <c r="BH39" i="14"/>
  <c r="W73" i="9"/>
  <c r="M73" i="9"/>
  <c r="BZ36" i="20"/>
  <c r="AV17" i="20"/>
  <c r="AV33" i="20"/>
  <c r="AU25" i="20"/>
  <c r="AV16" i="20"/>
  <c r="BY12" i="20"/>
  <c r="AU24" i="20"/>
  <c r="I72" i="12"/>
  <c r="H72" i="12"/>
  <c r="J72" i="12" s="1"/>
  <c r="D73" i="9"/>
  <c r="G73" i="9"/>
  <c r="F73" i="9"/>
  <c r="H73" i="9"/>
  <c r="E73" i="9"/>
  <c r="BZ14" i="20"/>
  <c r="BZ26" i="20"/>
  <c r="BZ30" i="20"/>
  <c r="BV4" i="12"/>
  <c r="BV71" i="12" s="1"/>
  <c r="BY25" i="20"/>
  <c r="BY14" i="20"/>
  <c r="BY30" i="20"/>
  <c r="AV8" i="20"/>
  <c r="BZ10" i="20"/>
  <c r="BZ23" i="20"/>
  <c r="AV31" i="20"/>
  <c r="AV58" i="20"/>
  <c r="BW6" i="12"/>
  <c r="BW1" i="12"/>
  <c r="AU35" i="20"/>
  <c r="AV36" i="20"/>
  <c r="AU16" i="20"/>
  <c r="AU27" i="20"/>
  <c r="BD39" i="14"/>
  <c r="Z39" i="13"/>
  <c r="AA39" i="20" s="1"/>
  <c r="Z62" i="15"/>
  <c r="AA62" i="20" s="1"/>
  <c r="BD62" i="16"/>
  <c r="AS62" i="16"/>
  <c r="O62" i="15"/>
  <c r="P62" i="20" s="1"/>
  <c r="AS39" i="14"/>
  <c r="O39" i="13"/>
  <c r="P39" i="20" s="1"/>
  <c r="AH39" i="13"/>
  <c r="BL39" i="14"/>
  <c r="AH62" i="15"/>
  <c r="BL62" i="16"/>
  <c r="AY39" i="14"/>
  <c r="U39" i="13"/>
  <c r="V39" i="20" s="1"/>
  <c r="AY62" i="16"/>
  <c r="U62" i="15"/>
  <c r="V62" i="20" s="1"/>
  <c r="AL62" i="16"/>
  <c r="AL39" i="14"/>
  <c r="AF39" i="14"/>
  <c r="AF62" i="16"/>
  <c r="AW62" i="16"/>
  <c r="S39" i="13"/>
  <c r="T39" i="20" s="1"/>
  <c r="S62" i="15"/>
  <c r="AW39" i="14"/>
  <c r="AU62" i="16"/>
  <c r="AU39" i="14"/>
  <c r="Q39" i="13"/>
  <c r="R39" i="20" s="1"/>
  <c r="Q62" i="15"/>
  <c r="R62" i="20" s="1"/>
  <c r="AF62" i="15"/>
  <c r="AF39" i="13"/>
  <c r="AG39" i="20" s="1"/>
  <c r="BJ62" i="16"/>
  <c r="BJ39" i="14"/>
  <c r="AE39" i="13"/>
  <c r="BI39" i="14"/>
  <c r="BI62" i="16"/>
  <c r="AE62" i="15"/>
  <c r="AF62" i="20" s="1"/>
  <c r="AN39" i="13"/>
  <c r="AO39" i="20" s="1"/>
  <c r="BR62" i="16"/>
  <c r="BS62" i="20" s="1"/>
  <c r="BR39" i="14"/>
  <c r="BS39" i="20" s="1"/>
  <c r="AN62" i="15"/>
  <c r="AU62" i="15"/>
  <c r="AV62" i="20" s="1"/>
  <c r="AU39" i="13"/>
  <c r="AV39" i="20" s="1"/>
  <c r="BY39" i="14"/>
  <c r="BZ39" i="20" s="1"/>
  <c r="BY62" i="16"/>
  <c r="BZ62" i="20" s="1"/>
  <c r="AB62" i="16"/>
  <c r="AB39" i="14"/>
  <c r="AH39" i="14"/>
  <c r="AH62" i="16"/>
  <c r="W62" i="16"/>
  <c r="W39" i="14"/>
  <c r="AD39" i="14"/>
  <c r="AD62" i="16"/>
  <c r="CA40" i="14" l="1"/>
  <c r="CA63" i="16"/>
  <c r="AW40" i="13"/>
  <c r="AW63" i="15"/>
  <c r="P72" i="12"/>
  <c r="W72" i="12"/>
  <c r="AF72" i="12"/>
  <c r="R72" i="12"/>
  <c r="Y72" i="12"/>
  <c r="AB72" i="12"/>
  <c r="S72" i="12"/>
  <c r="Z72" i="12"/>
  <c r="V72" i="12"/>
  <c r="AD72" i="12"/>
  <c r="N72" i="12"/>
  <c r="AV72" i="12"/>
  <c r="Q72" i="12"/>
  <c r="AC72" i="12"/>
  <c r="AL72" i="12"/>
  <c r="BM72" i="12"/>
  <c r="U72" i="12"/>
  <c r="BK72" i="12"/>
  <c r="BS72" i="12"/>
  <c r="T72" i="12"/>
  <c r="AE72" i="12"/>
  <c r="BC72" i="12"/>
  <c r="AK72" i="12"/>
  <c r="AA72" i="12"/>
  <c r="O72" i="12"/>
  <c r="X72" i="12"/>
  <c r="BQ72" i="12"/>
  <c r="BJ72" i="12"/>
  <c r="BL72" i="12"/>
  <c r="AG72" i="12"/>
  <c r="BR72" i="12"/>
  <c r="BA72" i="12"/>
  <c r="AZ72" i="12"/>
  <c r="BF72" i="12"/>
  <c r="AR72" i="12"/>
  <c r="AS72" i="12"/>
  <c r="AX72" i="12"/>
  <c r="AO72" i="12"/>
  <c r="AI72" i="12"/>
  <c r="BP72" i="12"/>
  <c r="BG72" i="12"/>
  <c r="AP72" i="12"/>
  <c r="AH72" i="12"/>
  <c r="BT72" i="12"/>
  <c r="AU72" i="12"/>
  <c r="BH72" i="12"/>
  <c r="AT72" i="12"/>
  <c r="AM72" i="12"/>
  <c r="BO72" i="12"/>
  <c r="BI72" i="12"/>
  <c r="BU72" i="12"/>
  <c r="BB72" i="12"/>
  <c r="BN72" i="12"/>
  <c r="AY72" i="12"/>
  <c r="BE72" i="12"/>
  <c r="BD72" i="12"/>
  <c r="AQ72" i="12"/>
  <c r="AW72" i="12"/>
  <c r="BV72" i="12"/>
  <c r="AJ72" i="12"/>
  <c r="AN72" i="12"/>
  <c r="AV57" i="15"/>
  <c r="BZ34" i="14"/>
  <c r="BZ57" i="16"/>
  <c r="AV34" i="13"/>
  <c r="BZ22" i="14"/>
  <c r="BZ68" i="18"/>
  <c r="BZ45" i="16"/>
  <c r="AV22" i="13"/>
  <c r="AV45" i="15"/>
  <c r="AV68" i="17"/>
  <c r="AV57" i="17"/>
  <c r="AV11" i="13"/>
  <c r="AV34" i="15"/>
  <c r="BZ34" i="16"/>
  <c r="BZ57" i="18"/>
  <c r="BZ11" i="14"/>
  <c r="AV44" i="17"/>
  <c r="BZ44" i="18"/>
  <c r="BZ21" i="16"/>
  <c r="AV21" i="15"/>
  <c r="BZ32" i="18"/>
  <c r="AV9" i="15"/>
  <c r="BZ9" i="16"/>
  <c r="AV32" i="17"/>
  <c r="K75" i="12"/>
  <c r="M76" i="12"/>
  <c r="G74" i="9"/>
  <c r="H74" i="9"/>
  <c r="F74" i="9"/>
  <c r="E74" i="9"/>
  <c r="D74" i="9"/>
  <c r="AB39" i="20"/>
  <c r="V40" i="13"/>
  <c r="AZ63" i="16"/>
  <c r="V63" i="15"/>
  <c r="AZ40" i="14"/>
  <c r="AM40" i="14"/>
  <c r="I40" i="13"/>
  <c r="J40" i="20" s="1"/>
  <c r="AM63" i="16"/>
  <c r="I63" i="15"/>
  <c r="J63" i="20" s="1"/>
  <c r="AU40" i="13"/>
  <c r="BY63" i="16"/>
  <c r="BZ63" i="20" s="1"/>
  <c r="BY40" i="14"/>
  <c r="BZ40" i="20" s="1"/>
  <c r="AU63" i="15"/>
  <c r="BR63" i="16"/>
  <c r="BS63" i="20" s="1"/>
  <c r="BR40" i="14"/>
  <c r="BS40" i="20" s="1"/>
  <c r="AN63" i="15"/>
  <c r="AN40" i="13"/>
  <c r="S40" i="14"/>
  <c r="S63" i="16"/>
  <c r="AV40" i="14"/>
  <c r="AV63" i="16"/>
  <c r="R63" i="15"/>
  <c r="S63" i="20" s="1"/>
  <c r="R40" i="13"/>
  <c r="S40" i="20" s="1"/>
  <c r="Z40" i="13"/>
  <c r="BD63" i="16"/>
  <c r="BD40" i="14"/>
  <c r="Z63" i="15"/>
  <c r="AA63" i="20" s="1"/>
  <c r="AF63" i="16"/>
  <c r="AF40" i="14"/>
  <c r="V40" i="14"/>
  <c r="V63" i="16"/>
  <c r="T40" i="13"/>
  <c r="AX40" i="14"/>
  <c r="AX63" i="16"/>
  <c r="T63" i="15"/>
  <c r="U63" i="20" s="1"/>
  <c r="AF63" i="15"/>
  <c r="AG63" i="20" s="1"/>
  <c r="AF40" i="13"/>
  <c r="AG40" i="20" s="1"/>
  <c r="BJ40" i="14"/>
  <c r="BJ63" i="16"/>
  <c r="BX40" i="14"/>
  <c r="BY40" i="20" s="1"/>
  <c r="AT40" i="13"/>
  <c r="AT63" i="15"/>
  <c r="BX63" i="16"/>
  <c r="BY63" i="20" s="1"/>
  <c r="AL63" i="15"/>
  <c r="BP40" i="14"/>
  <c r="BP63" i="16"/>
  <c r="AL40" i="13"/>
  <c r="AM40" i="20" s="1"/>
  <c r="AF39" i="20"/>
  <c r="AG62" i="20"/>
  <c r="AI39" i="20"/>
  <c r="AE62" i="20"/>
  <c r="AS39" i="20"/>
  <c r="AM62" i="20"/>
  <c r="BY5" i="12"/>
  <c r="BZ7" i="12"/>
  <c r="AV37" i="13"/>
  <c r="AV60" i="15"/>
  <c r="BZ60" i="16"/>
  <c r="BZ37" i="14"/>
  <c r="AV33" i="13"/>
  <c r="AV56" i="15"/>
  <c r="BZ56" i="16"/>
  <c r="BZ33" i="14"/>
  <c r="BZ29" i="14"/>
  <c r="BZ52" i="16"/>
  <c r="BZ75" i="18"/>
  <c r="AV52" i="15"/>
  <c r="AV29" i="13"/>
  <c r="AV75" i="17"/>
  <c r="AV25" i="13"/>
  <c r="BZ48" i="16"/>
  <c r="AV71" i="17"/>
  <c r="BZ25" i="14"/>
  <c r="CA25" i="20" s="1"/>
  <c r="AV48" i="15"/>
  <c r="BZ71" i="18"/>
  <c r="BZ67" i="18"/>
  <c r="AV44" i="15"/>
  <c r="AV21" i="13"/>
  <c r="AW21" i="20" s="1"/>
  <c r="BZ44" i="16"/>
  <c r="AV67" i="17"/>
  <c r="BZ21" i="14"/>
  <c r="CA21" i="20" s="1"/>
  <c r="AV63" i="17"/>
  <c r="AV40" i="15"/>
  <c r="BZ40" i="16"/>
  <c r="BZ17" i="14"/>
  <c r="CA17" i="20" s="1"/>
  <c r="BZ63" i="18"/>
  <c r="AV17" i="13"/>
  <c r="BZ59" i="18"/>
  <c r="AV36" i="15"/>
  <c r="AW36" i="20" s="1"/>
  <c r="BZ13" i="14"/>
  <c r="BZ36" i="16"/>
  <c r="AV59" i="17"/>
  <c r="AV13" i="13"/>
  <c r="AW13" i="20" s="1"/>
  <c r="BZ55" i="18"/>
  <c r="BZ9" i="14"/>
  <c r="CA9" i="20" s="1"/>
  <c r="BZ32" i="16"/>
  <c r="AV32" i="15"/>
  <c r="AV55" i="17"/>
  <c r="AV9" i="13"/>
  <c r="BZ51" i="18"/>
  <c r="BZ28" i="16"/>
  <c r="AV28" i="15"/>
  <c r="AV5" i="13"/>
  <c r="BZ5" i="14"/>
  <c r="AV51" i="17"/>
  <c r="BZ47" i="18"/>
  <c r="BZ24" i="16"/>
  <c r="AV47" i="17"/>
  <c r="AV24" i="15"/>
  <c r="BZ43" i="18"/>
  <c r="AV20" i="15"/>
  <c r="AV43" i="17"/>
  <c r="BZ20" i="16"/>
  <c r="AV39" i="17"/>
  <c r="AV16" i="15"/>
  <c r="BZ16" i="16"/>
  <c r="BZ39" i="18"/>
  <c r="CA39" i="20" s="1"/>
  <c r="AV35" i="17"/>
  <c r="BZ12" i="16"/>
  <c r="BZ35" i="18"/>
  <c r="AV12" i="15"/>
  <c r="AV8" i="15"/>
  <c r="BZ31" i="18"/>
  <c r="BZ8" i="16"/>
  <c r="AV31" i="17"/>
  <c r="BZ6" i="16"/>
  <c r="BZ29" i="18"/>
  <c r="AV6" i="15"/>
  <c r="AV29" i="17"/>
  <c r="BZ25" i="18"/>
  <c r="AV25" i="17"/>
  <c r="L74" i="12"/>
  <c r="G74" i="12"/>
  <c r="AU62" i="20"/>
  <c r="U39" i="20"/>
  <c r="X39" i="20"/>
  <c r="W74" i="9"/>
  <c r="M74" i="9"/>
  <c r="Y62" i="20"/>
  <c r="AB62" i="20"/>
  <c r="BV40" i="14"/>
  <c r="BW40" i="20" s="1"/>
  <c r="AR63" i="15"/>
  <c r="BV63" i="16"/>
  <c r="BW63" i="20" s="1"/>
  <c r="AR40" i="13"/>
  <c r="BQ40" i="14"/>
  <c r="AM63" i="15"/>
  <c r="AN63" i="20" s="1"/>
  <c r="BQ63" i="16"/>
  <c r="AM40" i="13"/>
  <c r="AN40" i="20" s="1"/>
  <c r="AR40" i="14"/>
  <c r="N40" i="13"/>
  <c r="O40" i="20" s="1"/>
  <c r="N63" i="15"/>
  <c r="O63" i="20" s="1"/>
  <c r="AR63" i="16"/>
  <c r="AD63" i="15"/>
  <c r="BH40" i="14"/>
  <c r="BH63" i="16"/>
  <c r="AD40" i="13"/>
  <c r="AI40" i="14"/>
  <c r="AI63" i="16"/>
  <c r="AL63" i="16"/>
  <c r="AL40" i="14"/>
  <c r="O63" i="15"/>
  <c r="P63" i="20" s="1"/>
  <c r="AS63" i="16"/>
  <c r="AS40" i="14"/>
  <c r="O40" i="13"/>
  <c r="P40" i="20" s="1"/>
  <c r="U63" i="16"/>
  <c r="U40" i="14"/>
  <c r="AO63" i="16"/>
  <c r="K63" i="15"/>
  <c r="L63" i="20" s="1"/>
  <c r="K40" i="13"/>
  <c r="L40" i="20" s="1"/>
  <c r="AO40" i="14"/>
  <c r="BO40" i="14"/>
  <c r="BO63" i="16"/>
  <c r="AK40" i="13"/>
  <c r="AL40" i="20" s="1"/>
  <c r="AK63" i="15"/>
  <c r="AA63" i="15"/>
  <c r="AB63" i="20" s="1"/>
  <c r="AA40" i="13"/>
  <c r="BE63" i="16"/>
  <c r="BE40" i="14"/>
  <c r="AG40" i="14"/>
  <c r="AG63" i="16"/>
  <c r="X40" i="14"/>
  <c r="X63" i="16"/>
  <c r="AH40" i="14"/>
  <c r="AH63" i="16"/>
  <c r="AK63" i="16"/>
  <c r="AK40" i="14"/>
  <c r="AM39" i="20"/>
  <c r="BZ30" i="14"/>
  <c r="BZ53" i="16"/>
  <c r="AV53" i="15"/>
  <c r="AV30" i="13"/>
  <c r="BZ41" i="16"/>
  <c r="BZ18" i="14"/>
  <c r="AV41" i="15"/>
  <c r="AV64" i="17"/>
  <c r="AV18" i="13"/>
  <c r="BZ64" i="18"/>
  <c r="BZ53" i="18"/>
  <c r="AV7" i="13"/>
  <c r="BZ30" i="16"/>
  <c r="AV30" i="15"/>
  <c r="AV53" i="17"/>
  <c r="BZ7" i="14"/>
  <c r="BZ17" i="16"/>
  <c r="AV17" i="15"/>
  <c r="AV40" i="17"/>
  <c r="BZ40" i="18"/>
  <c r="BZ23" i="18"/>
  <c r="AV23" i="17"/>
  <c r="AD39" i="20"/>
  <c r="W63" i="16"/>
  <c r="W40" i="14"/>
  <c r="BW4" i="12"/>
  <c r="AC62" i="20"/>
  <c r="AR39" i="20"/>
  <c r="AT39" i="20"/>
  <c r="AP62" i="20"/>
  <c r="BX6" i="12"/>
  <c r="BX1" i="12"/>
  <c r="BZ36" i="14"/>
  <c r="CA36" i="20" s="1"/>
  <c r="AV36" i="13"/>
  <c r="AV59" i="15"/>
  <c r="BZ59" i="16"/>
  <c r="CA59" i="20" s="1"/>
  <c r="BZ32" i="14"/>
  <c r="CA32" i="20" s="1"/>
  <c r="AV32" i="13"/>
  <c r="AV55" i="15"/>
  <c r="BZ55" i="16"/>
  <c r="BZ74" i="18"/>
  <c r="AV28" i="13"/>
  <c r="AW28" i="20" s="1"/>
  <c r="AV51" i="15"/>
  <c r="AV74" i="17"/>
  <c r="BZ28" i="14"/>
  <c r="CA28" i="20" s="1"/>
  <c r="BZ51" i="16"/>
  <c r="AV24" i="13"/>
  <c r="BZ24" i="14"/>
  <c r="AV47" i="15"/>
  <c r="AV70" i="17"/>
  <c r="BZ70" i="18"/>
  <c r="BZ47" i="16"/>
  <c r="AV19" i="13"/>
  <c r="AW19" i="20" s="1"/>
  <c r="BZ65" i="18"/>
  <c r="AV42" i="15"/>
  <c r="AV65" i="17"/>
  <c r="BZ19" i="14"/>
  <c r="BZ42" i="16"/>
  <c r="BZ39" i="16"/>
  <c r="BZ62" i="18"/>
  <c r="AV39" i="15"/>
  <c r="AV16" i="13"/>
  <c r="AW16" i="20" s="1"/>
  <c r="AV62" i="17"/>
  <c r="AW62" i="20" s="1"/>
  <c r="BZ16" i="14"/>
  <c r="CA16" i="20" s="1"/>
  <c r="BZ35" i="16"/>
  <c r="AV58" i="17"/>
  <c r="BZ12" i="14"/>
  <c r="CA12" i="20" s="1"/>
  <c r="AV12" i="13"/>
  <c r="BZ58" i="18"/>
  <c r="CA58" i="20" s="1"/>
  <c r="AV35" i="15"/>
  <c r="AV54" i="17"/>
  <c r="BZ8" i="14"/>
  <c r="CA8" i="20" s="1"/>
  <c r="AV31" i="15"/>
  <c r="BZ54" i="18"/>
  <c r="BZ31" i="16"/>
  <c r="AV8" i="13"/>
  <c r="AW8" i="20" s="1"/>
  <c r="AV50" i="17"/>
  <c r="BZ27" i="16"/>
  <c r="BZ50" i="18"/>
  <c r="AV27" i="15"/>
  <c r="BZ46" i="18"/>
  <c r="AV23" i="15"/>
  <c r="BZ23" i="16"/>
  <c r="AV46" i="17"/>
  <c r="BZ41" i="18"/>
  <c r="AV18" i="15"/>
  <c r="AV41" i="17"/>
  <c r="BZ18" i="16"/>
  <c r="AV38" i="17"/>
  <c r="BZ38" i="18"/>
  <c r="AV15" i="15"/>
  <c r="BZ15" i="16"/>
  <c r="BZ11" i="16"/>
  <c r="AV34" i="17"/>
  <c r="BZ34" i="18"/>
  <c r="AV11" i="15"/>
  <c r="BZ7" i="16"/>
  <c r="BZ30" i="18"/>
  <c r="AV30" i="17"/>
  <c r="AV7" i="15"/>
  <c r="BZ5" i="16"/>
  <c r="AV5" i="15"/>
  <c r="AV28" i="17"/>
  <c r="BZ28" i="18"/>
  <c r="J73" i="12"/>
  <c r="H73" i="12"/>
  <c r="I73" i="12"/>
  <c r="A75" i="9"/>
  <c r="B76" i="9"/>
  <c r="U75" i="9"/>
  <c r="K75" i="9"/>
  <c r="V75" i="9"/>
  <c r="C75" i="9"/>
  <c r="I75" i="9"/>
  <c r="L75" i="9"/>
  <c r="Y39" i="20"/>
  <c r="Z62" i="20"/>
  <c r="BL40" i="14"/>
  <c r="AH63" i="15"/>
  <c r="AI63" i="20" s="1"/>
  <c r="AH40" i="13"/>
  <c r="BL63" i="16"/>
  <c r="BF40" i="14"/>
  <c r="AB40" i="13"/>
  <c r="BF63" i="16"/>
  <c r="AB63" i="15"/>
  <c r="AU63" i="16"/>
  <c r="AV63" i="20" s="1"/>
  <c r="Q63" i="15"/>
  <c r="R63" i="20" s="1"/>
  <c r="Q40" i="13"/>
  <c r="R40" i="20" s="1"/>
  <c r="AU40" i="14"/>
  <c r="AV40" i="20" s="1"/>
  <c r="BM40" i="14"/>
  <c r="BM63" i="16"/>
  <c r="AI40" i="13"/>
  <c r="AJ40" i="20" s="1"/>
  <c r="AI63" i="15"/>
  <c r="AJ63" i="20" s="1"/>
  <c r="AC63" i="16"/>
  <c r="AC40" i="14"/>
  <c r="AY63" i="16"/>
  <c r="AY40" i="14"/>
  <c r="U63" i="15"/>
  <c r="V63" i="20" s="1"/>
  <c r="U40" i="13"/>
  <c r="V40" i="20" s="1"/>
  <c r="T40" i="14"/>
  <c r="T63" i="16"/>
  <c r="AB63" i="16"/>
  <c r="AB40" i="14"/>
  <c r="BG63" i="16"/>
  <c r="AC63" i="15"/>
  <c r="AD63" i="20" s="1"/>
  <c r="AC40" i="13"/>
  <c r="BG40" i="14"/>
  <c r="P40" i="13"/>
  <c r="Q40" i="20" s="1"/>
  <c r="P63" i="15"/>
  <c r="Q63" i="20" s="1"/>
  <c r="AT40" i="14"/>
  <c r="AT63" i="16"/>
  <c r="BI63" i="16"/>
  <c r="AE40" i="13"/>
  <c r="AE63" i="15"/>
  <c r="BI40" i="14"/>
  <c r="BS40" i="14"/>
  <c r="BT40" i="20" s="1"/>
  <c r="BS63" i="16"/>
  <c r="BT63" i="20" s="1"/>
  <c r="AO40" i="13"/>
  <c r="AP40" i="20" s="1"/>
  <c r="AO63" i="15"/>
  <c r="AP63" i="20" s="1"/>
  <c r="AW40" i="14"/>
  <c r="AW63" i="16"/>
  <c r="S40" i="13"/>
  <c r="T40" i="20" s="1"/>
  <c r="S63" i="15"/>
  <c r="T63" i="20" s="1"/>
  <c r="L40" i="13"/>
  <c r="M40" i="20" s="1"/>
  <c r="L63" i="15"/>
  <c r="M63" i="20" s="1"/>
  <c r="AP63" i="16"/>
  <c r="AP40" i="14"/>
  <c r="Y40" i="14"/>
  <c r="Y63" i="16"/>
  <c r="AD40" i="14"/>
  <c r="AD63" i="16"/>
  <c r="BV12" i="12"/>
  <c r="BV8" i="12"/>
  <c r="BV9" i="12"/>
  <c r="BV14" i="12"/>
  <c r="BV13" i="12"/>
  <c r="BV10" i="12"/>
  <c r="BV11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8" i="12"/>
  <c r="BV37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6" i="12"/>
  <c r="BV55" i="12"/>
  <c r="BV57" i="12"/>
  <c r="BV58" i="12"/>
  <c r="BV59" i="12"/>
  <c r="BV60" i="12"/>
  <c r="BV61" i="12"/>
  <c r="BV62" i="12"/>
  <c r="BV63" i="12"/>
  <c r="BV64" i="12"/>
  <c r="BV65" i="12"/>
  <c r="BV66" i="12"/>
  <c r="BV67" i="12"/>
  <c r="BV69" i="12"/>
  <c r="BV68" i="12"/>
  <c r="BV70" i="12"/>
  <c r="AV61" i="15"/>
  <c r="BZ61" i="16"/>
  <c r="AV38" i="13"/>
  <c r="BZ38" i="14"/>
  <c r="CA38" i="20" s="1"/>
  <c r="AV49" i="15"/>
  <c r="AV26" i="13"/>
  <c r="BZ49" i="16"/>
  <c r="BZ26" i="14"/>
  <c r="CA26" i="20" s="1"/>
  <c r="AV72" i="17"/>
  <c r="BZ72" i="18"/>
  <c r="BZ37" i="16"/>
  <c r="AV60" i="17"/>
  <c r="BZ60" i="18"/>
  <c r="CA60" i="20" s="1"/>
  <c r="AV14" i="13"/>
  <c r="AV37" i="15"/>
  <c r="BZ14" i="14"/>
  <c r="AV25" i="15"/>
  <c r="BZ25" i="16"/>
  <c r="AV48" i="17"/>
  <c r="BZ48" i="18"/>
  <c r="AV36" i="17"/>
  <c r="AV13" i="15"/>
  <c r="BZ36" i="18"/>
  <c r="BZ13" i="16"/>
  <c r="AV24" i="17"/>
  <c r="BZ24" i="18"/>
  <c r="CA62" i="20"/>
  <c r="T62" i="20"/>
  <c r="AI62" i="20"/>
  <c r="BW2" i="12"/>
  <c r="BW3" i="12"/>
  <c r="AN39" i="20"/>
  <c r="AC39" i="20"/>
  <c r="AT62" i="20"/>
  <c r="AV35" i="13"/>
  <c r="AW35" i="20" s="1"/>
  <c r="BZ58" i="16"/>
  <c r="BZ35" i="14"/>
  <c r="AV58" i="15"/>
  <c r="AW58" i="20" s="1"/>
  <c r="BZ31" i="14"/>
  <c r="CA31" i="20" s="1"/>
  <c r="AV54" i="15"/>
  <c r="AV31" i="13"/>
  <c r="AW31" i="20" s="1"/>
  <c r="BZ54" i="16"/>
  <c r="BZ50" i="16"/>
  <c r="BZ27" i="14"/>
  <c r="BZ73" i="18"/>
  <c r="AV27" i="13"/>
  <c r="AV73" i="17"/>
  <c r="AV50" i="15"/>
  <c r="AV46" i="15"/>
  <c r="AV23" i="13"/>
  <c r="BZ69" i="18"/>
  <c r="BZ23" i="14"/>
  <c r="BZ46" i="16"/>
  <c r="AV69" i="17"/>
  <c r="AV66" i="17"/>
  <c r="BZ43" i="16"/>
  <c r="AV43" i="15"/>
  <c r="BZ20" i="14"/>
  <c r="AV20" i="13"/>
  <c r="AW20" i="20" s="1"/>
  <c r="BZ66" i="18"/>
  <c r="AV38" i="15"/>
  <c r="AV61" i="17"/>
  <c r="AV15" i="13"/>
  <c r="AW15" i="20" s="1"/>
  <c r="BZ61" i="18"/>
  <c r="BZ15" i="14"/>
  <c r="CA15" i="20" s="1"/>
  <c r="BZ38" i="16"/>
  <c r="AV33" i="15"/>
  <c r="AV10" i="13"/>
  <c r="BZ33" i="16"/>
  <c r="CA33" i="20" s="1"/>
  <c r="BZ56" i="18"/>
  <c r="BZ10" i="14"/>
  <c r="CA10" i="20" s="1"/>
  <c r="AV56" i="17"/>
  <c r="BZ29" i="16"/>
  <c r="BZ52" i="18"/>
  <c r="AV29" i="15"/>
  <c r="BZ6" i="14"/>
  <c r="CA6" i="20" s="1"/>
  <c r="AV6" i="13"/>
  <c r="AW6" i="20" s="1"/>
  <c r="AV52" i="17"/>
  <c r="AV49" i="17"/>
  <c r="BZ49" i="18"/>
  <c r="AV26" i="15"/>
  <c r="BZ26" i="16"/>
  <c r="BZ45" i="18"/>
  <c r="AV22" i="15"/>
  <c r="AV45" i="17"/>
  <c r="BZ22" i="16"/>
  <c r="BZ19" i="16"/>
  <c r="AV19" i="15"/>
  <c r="BZ42" i="18"/>
  <c r="AV42" i="17"/>
  <c r="AV37" i="17"/>
  <c r="AV14" i="15"/>
  <c r="BZ14" i="16"/>
  <c r="CA14" i="20" s="1"/>
  <c r="BZ37" i="18"/>
  <c r="CA37" i="20" s="1"/>
  <c r="AV33" i="17"/>
  <c r="BZ10" i="16"/>
  <c r="AV10" i="15"/>
  <c r="BZ33" i="18"/>
  <c r="BZ26" i="18"/>
  <c r="AV26" i="17"/>
  <c r="AV27" i="17"/>
  <c r="BZ27" i="18"/>
  <c r="CA27" i="20" s="1"/>
  <c r="AL39" i="20"/>
  <c r="W62" i="20"/>
  <c r="AK62" i="20"/>
  <c r="AD62" i="20"/>
  <c r="AH39" i="20"/>
  <c r="X62" i="20"/>
  <c r="Z39" i="20"/>
  <c r="AJ39" i="20"/>
  <c r="AW39" i="20"/>
  <c r="AQ40" i="13"/>
  <c r="AR40" i="20" s="1"/>
  <c r="BU40" i="14"/>
  <c r="BV40" i="20" s="1"/>
  <c r="BU63" i="16"/>
  <c r="BV63" i="20" s="1"/>
  <c r="AQ63" i="15"/>
  <c r="AR63" i="20" s="1"/>
  <c r="AS63" i="15"/>
  <c r="AT63" i="20" s="1"/>
  <c r="BW63" i="16"/>
  <c r="BX63" i="20" s="1"/>
  <c r="AS40" i="13"/>
  <c r="BW40" i="14"/>
  <c r="BX40" i="20" s="1"/>
  <c r="AN40" i="14"/>
  <c r="J63" i="15"/>
  <c r="K63" i="20" s="1"/>
  <c r="AN63" i="16"/>
  <c r="J40" i="13"/>
  <c r="K40" i="20" s="1"/>
  <c r="BK63" i="16"/>
  <c r="AG63" i="15"/>
  <c r="AH63" i="20" s="1"/>
  <c r="AG40" i="13"/>
  <c r="BK40" i="14"/>
  <c r="AJ40" i="14"/>
  <c r="AJ63" i="16"/>
  <c r="BB63" i="16"/>
  <c r="X63" i="15"/>
  <c r="Y63" i="20" s="1"/>
  <c r="X40" i="13"/>
  <c r="Y40" i="20" s="1"/>
  <c r="BB40" i="14"/>
  <c r="BN63" i="16"/>
  <c r="BN40" i="14"/>
  <c r="AJ63" i="15"/>
  <c r="AK63" i="20" s="1"/>
  <c r="AJ40" i="13"/>
  <c r="Z63" i="16"/>
  <c r="Z40" i="14"/>
  <c r="AP40" i="13"/>
  <c r="AP63" i="15"/>
  <c r="AQ63" i="20" s="1"/>
  <c r="BT63" i="16"/>
  <c r="BU63" i="20" s="1"/>
  <c r="BT40" i="14"/>
  <c r="BU40" i="20" s="1"/>
  <c r="W40" i="13"/>
  <c r="X40" i="20" s="1"/>
  <c r="BA63" i="16"/>
  <c r="BA40" i="14"/>
  <c r="W63" i="15"/>
  <c r="X63" i="20" s="1"/>
  <c r="Y63" i="15"/>
  <c r="Z63" i="20" s="1"/>
  <c r="Y40" i="13"/>
  <c r="Z40" i="20" s="1"/>
  <c r="BC63" i="16"/>
  <c r="BC40" i="14"/>
  <c r="AA63" i="16"/>
  <c r="AA40" i="14"/>
  <c r="AE40" i="14"/>
  <c r="AE63" i="16"/>
  <c r="AV63" i="15"/>
  <c r="AW63" i="20" s="1"/>
  <c r="BZ63" i="16"/>
  <c r="BZ40" i="14"/>
  <c r="CA40" i="20" s="1"/>
  <c r="AV40" i="13"/>
  <c r="AW40" i="20" s="1"/>
  <c r="M63" i="15"/>
  <c r="N63" i="20" s="1"/>
  <c r="AQ40" i="14"/>
  <c r="AQ63" i="16"/>
  <c r="M40" i="13"/>
  <c r="N40" i="20" s="1"/>
  <c r="AW58" i="15" l="1"/>
  <c r="CA58" i="16"/>
  <c r="CA35" i="14"/>
  <c r="CB35" i="20" s="1"/>
  <c r="AW35" i="13"/>
  <c r="CA23" i="14"/>
  <c r="CA69" i="18"/>
  <c r="AW23" i="13"/>
  <c r="AX23" i="20" s="1"/>
  <c r="CA46" i="16"/>
  <c r="AW69" i="17"/>
  <c r="AW46" i="15"/>
  <c r="AW34" i="15"/>
  <c r="CA34" i="16"/>
  <c r="AW11" i="13"/>
  <c r="CA57" i="18"/>
  <c r="CA11" i="14"/>
  <c r="CB11" i="20" s="1"/>
  <c r="AW57" i="17"/>
  <c r="AW22" i="15"/>
  <c r="AW45" i="17"/>
  <c r="CA22" i="16"/>
  <c r="CA45" i="18"/>
  <c r="CA37" i="18"/>
  <c r="AW14" i="15"/>
  <c r="AW37" i="17"/>
  <c r="CA14" i="16"/>
  <c r="AW24" i="17"/>
  <c r="CA24" i="18"/>
  <c r="AC40" i="20"/>
  <c r="B77" i="9"/>
  <c r="V76" i="9"/>
  <c r="K76" i="9"/>
  <c r="U76" i="9"/>
  <c r="I76" i="9" s="1"/>
  <c r="C76" i="9"/>
  <c r="A76" i="9"/>
  <c r="L76" i="9"/>
  <c r="M77" i="12"/>
  <c r="K76" i="12"/>
  <c r="CA34" i="20"/>
  <c r="AW64" i="15"/>
  <c r="CA64" i="16"/>
  <c r="AW41" i="13"/>
  <c r="CA41" i="14"/>
  <c r="CB41" i="20" s="1"/>
  <c r="AY64" i="16"/>
  <c r="U41" i="13"/>
  <c r="U64" i="15"/>
  <c r="AY41" i="14"/>
  <c r="AN41" i="14"/>
  <c r="J64" i="15"/>
  <c r="K64" i="20" s="1"/>
  <c r="J41" i="13"/>
  <c r="K41" i="20" s="1"/>
  <c r="AN64" i="16"/>
  <c r="BW64" i="16"/>
  <c r="BX64" i="20" s="1"/>
  <c r="AS64" i="15"/>
  <c r="BW41" i="14"/>
  <c r="BX41" i="20" s="1"/>
  <c r="AS41" i="13"/>
  <c r="T41" i="14"/>
  <c r="T64" i="16"/>
  <c r="S64" i="16"/>
  <c r="S41" i="14"/>
  <c r="AE64" i="16"/>
  <c r="AE41" i="14"/>
  <c r="AG64" i="16"/>
  <c r="AG41" i="14"/>
  <c r="AK64" i="16"/>
  <c r="AK41" i="14"/>
  <c r="AH40" i="20"/>
  <c r="AT40" i="20"/>
  <c r="AW10" i="20"/>
  <c r="AW38" i="20"/>
  <c r="AW60" i="15"/>
  <c r="AW37" i="13"/>
  <c r="CA37" i="14"/>
  <c r="CB37" i="20" s="1"/>
  <c r="CA60" i="16"/>
  <c r="CA57" i="16"/>
  <c r="AW57" i="15"/>
  <c r="AW34" i="13"/>
  <c r="AX34" i="20" s="1"/>
  <c r="CA34" i="14"/>
  <c r="AW30" i="13"/>
  <c r="CA30" i="14"/>
  <c r="AW53" i="15"/>
  <c r="CA53" i="16"/>
  <c r="CA49" i="16"/>
  <c r="AW26" i="13"/>
  <c r="CA72" i="18"/>
  <c r="AW49" i="15"/>
  <c r="CA26" i="14"/>
  <c r="AW72" i="17"/>
  <c r="CA68" i="18"/>
  <c r="CA45" i="16"/>
  <c r="AW45" i="15"/>
  <c r="AW22" i="13"/>
  <c r="AX22" i="20" s="1"/>
  <c r="CA22" i="14"/>
  <c r="CB22" i="20" s="1"/>
  <c r="AW68" i="17"/>
  <c r="AW41" i="15"/>
  <c r="CA18" i="14"/>
  <c r="CA64" i="18"/>
  <c r="CA41" i="16"/>
  <c r="AW64" i="17"/>
  <c r="AW18" i="13"/>
  <c r="CA60" i="18"/>
  <c r="AW60" i="17"/>
  <c r="AW37" i="15"/>
  <c r="CA37" i="16"/>
  <c r="CA14" i="14"/>
  <c r="CB14" i="20" s="1"/>
  <c r="AW14" i="13"/>
  <c r="AX14" i="20" s="1"/>
  <c r="CA33" i="16"/>
  <c r="AW56" i="17"/>
  <c r="CA56" i="18"/>
  <c r="AW33" i="15"/>
  <c r="AW10" i="13"/>
  <c r="CA10" i="14"/>
  <c r="AW53" i="17"/>
  <c r="CA7" i="14"/>
  <c r="AW30" i="15"/>
  <c r="CA30" i="16"/>
  <c r="CA53" i="18"/>
  <c r="AW7" i="13"/>
  <c r="AW25" i="15"/>
  <c r="CA48" i="18"/>
  <c r="AW48" i="17"/>
  <c r="CA25" i="16"/>
  <c r="AW44" i="17"/>
  <c r="CA21" i="16"/>
  <c r="AW21" i="15"/>
  <c r="CA44" i="18"/>
  <c r="CA40" i="18"/>
  <c r="AW40" i="17"/>
  <c r="CA17" i="16"/>
  <c r="CB17" i="20" s="1"/>
  <c r="AW17" i="15"/>
  <c r="AW36" i="17"/>
  <c r="CA13" i="16"/>
  <c r="AW13" i="15"/>
  <c r="CA36" i="18"/>
  <c r="AW32" i="17"/>
  <c r="CA9" i="16"/>
  <c r="AW9" i="15"/>
  <c r="CA32" i="18"/>
  <c r="AW25" i="17"/>
  <c r="CA25" i="18"/>
  <c r="CA23" i="18"/>
  <c r="AW23" i="17"/>
  <c r="AF63" i="20"/>
  <c r="AD40" i="20"/>
  <c r="M75" i="9"/>
  <c r="W75" i="9"/>
  <c r="CA18" i="20"/>
  <c r="AW12" i="20"/>
  <c r="CA24" i="20"/>
  <c r="AW18" i="20"/>
  <c r="CA30" i="20"/>
  <c r="AL63" i="20"/>
  <c r="AS63" i="20"/>
  <c r="H74" i="12"/>
  <c r="J74" i="12" s="1"/>
  <c r="I74" i="12"/>
  <c r="CA5" i="20"/>
  <c r="AW59" i="20"/>
  <c r="AW29" i="20"/>
  <c r="CA29" i="20"/>
  <c r="AW33" i="20"/>
  <c r="AW37" i="20"/>
  <c r="AU63" i="20"/>
  <c r="W40" i="20"/>
  <c r="L75" i="12"/>
  <c r="G75" i="12"/>
  <c r="CA22" i="20"/>
  <c r="X64" i="15"/>
  <c r="X41" i="13"/>
  <c r="Y41" i="20" s="1"/>
  <c r="BB64" i="16"/>
  <c r="BB41" i="14"/>
  <c r="BD64" i="16"/>
  <c r="BD41" i="14"/>
  <c r="Z41" i="13"/>
  <c r="Z64" i="15"/>
  <c r="AJ41" i="13"/>
  <c r="BN64" i="16"/>
  <c r="BN41" i="14"/>
  <c r="AJ64" i="15"/>
  <c r="BM64" i="16"/>
  <c r="AI64" i="15"/>
  <c r="AJ64" i="20" s="1"/>
  <c r="AI41" i="13"/>
  <c r="BM41" i="14"/>
  <c r="Q41" i="13"/>
  <c r="R41" i="20" s="1"/>
  <c r="AU41" i="14"/>
  <c r="Q64" i="15"/>
  <c r="R64" i="20" s="1"/>
  <c r="AU64" i="16"/>
  <c r="P64" i="15"/>
  <c r="Q64" i="20" s="1"/>
  <c r="AT64" i="16"/>
  <c r="AT41" i="14"/>
  <c r="P41" i="13"/>
  <c r="Q41" i="20" s="1"/>
  <c r="BK41" i="14"/>
  <c r="AG64" i="15"/>
  <c r="AH64" i="20" s="1"/>
  <c r="AG41" i="13"/>
  <c r="BK64" i="16"/>
  <c r="AL64" i="16"/>
  <c r="AL41" i="14"/>
  <c r="BV64" i="16"/>
  <c r="BW64" i="20" s="1"/>
  <c r="BV41" i="14"/>
  <c r="BW41" i="20" s="1"/>
  <c r="AR41" i="13"/>
  <c r="AR64" i="15"/>
  <c r="AF64" i="16"/>
  <c r="AF41" i="14"/>
  <c r="AD64" i="15"/>
  <c r="BH41" i="14"/>
  <c r="BH64" i="16"/>
  <c r="AD41" i="13"/>
  <c r="AT41" i="13"/>
  <c r="AU41" i="20" s="1"/>
  <c r="AT64" i="15"/>
  <c r="AU64" i="20" s="1"/>
  <c r="BX41" i="14"/>
  <c r="BY41" i="20" s="1"/>
  <c r="BX64" i="16"/>
  <c r="BY64" i="20" s="1"/>
  <c r="Z41" i="14"/>
  <c r="Z64" i="16"/>
  <c r="AH41" i="14"/>
  <c r="AH64" i="16"/>
  <c r="AI64" i="16"/>
  <c r="AI41" i="14"/>
  <c r="X41" i="14"/>
  <c r="X64" i="16"/>
  <c r="AD64" i="16"/>
  <c r="AD41" i="14"/>
  <c r="AB64" i="16"/>
  <c r="AB41" i="14"/>
  <c r="CA39" i="14"/>
  <c r="CA62" i="16"/>
  <c r="AW62" i="15"/>
  <c r="AW39" i="13"/>
  <c r="CA50" i="16"/>
  <c r="CA27" i="14"/>
  <c r="AW50" i="15"/>
  <c r="CA73" i="18"/>
  <c r="AW27" i="13"/>
  <c r="AW73" i="17"/>
  <c r="AW15" i="13"/>
  <c r="CA38" i="16"/>
  <c r="AW61" i="17"/>
  <c r="AW38" i="15"/>
  <c r="CA15" i="14"/>
  <c r="CA61" i="18"/>
  <c r="AW52" i="17"/>
  <c r="CA6" i="14"/>
  <c r="CA52" i="18"/>
  <c r="AW29" i="15"/>
  <c r="AW6" i="13"/>
  <c r="AX6" i="20" s="1"/>
  <c r="CA29" i="16"/>
  <c r="CA41" i="18"/>
  <c r="AW18" i="15"/>
  <c r="AW41" i="17"/>
  <c r="CA18" i="16"/>
  <c r="CA26" i="18"/>
  <c r="AW26" i="17"/>
  <c r="W73" i="12"/>
  <c r="AB73" i="12"/>
  <c r="P73" i="12"/>
  <c r="U73" i="12"/>
  <c r="BR73" i="12"/>
  <c r="AR73" i="12"/>
  <c r="Z73" i="12"/>
  <c r="V73" i="12"/>
  <c r="S73" i="12"/>
  <c r="AJ73" i="12"/>
  <c r="BK73" i="12"/>
  <c r="AK73" i="12"/>
  <c r="BC73" i="12"/>
  <c r="AF73" i="12"/>
  <c r="AA73" i="12"/>
  <c r="AC73" i="12"/>
  <c r="BM73" i="12"/>
  <c r="BO73" i="12"/>
  <c r="Q73" i="12"/>
  <c r="AE73" i="12"/>
  <c r="N73" i="12"/>
  <c r="AW73" i="12"/>
  <c r="BV73" i="12"/>
  <c r="AL73" i="12"/>
  <c r="BS73" i="12"/>
  <c r="BB73" i="12"/>
  <c r="AD73" i="12"/>
  <c r="R73" i="12"/>
  <c r="Y73" i="12"/>
  <c r="X73" i="12"/>
  <c r="O73" i="12"/>
  <c r="AY73" i="12"/>
  <c r="T73" i="12"/>
  <c r="BI73" i="12"/>
  <c r="AU73" i="12"/>
  <c r="AG73" i="12"/>
  <c r="BP73" i="12"/>
  <c r="BT73" i="12"/>
  <c r="AS73" i="12"/>
  <c r="BA73" i="12"/>
  <c r="BG73" i="12"/>
  <c r="BF73" i="12"/>
  <c r="AH73" i="12"/>
  <c r="BL73" i="12"/>
  <c r="AI73" i="12"/>
  <c r="BH73" i="12"/>
  <c r="AT73" i="12"/>
  <c r="AX73" i="12"/>
  <c r="BJ73" i="12"/>
  <c r="AO73" i="12"/>
  <c r="AZ73" i="12"/>
  <c r="BW73" i="12"/>
  <c r="AP73" i="12"/>
  <c r="BN73" i="12"/>
  <c r="BU73" i="12"/>
  <c r="BQ73" i="12"/>
  <c r="BE73" i="12"/>
  <c r="AV73" i="12"/>
  <c r="BD73" i="12"/>
  <c r="AM73" i="12"/>
  <c r="AN73" i="12"/>
  <c r="AQ73" i="12"/>
  <c r="CA35" i="20"/>
  <c r="AW60" i="20"/>
  <c r="AF64" i="15"/>
  <c r="AG64" i="20" s="1"/>
  <c r="AF41" i="13"/>
  <c r="AG41" i="20" s="1"/>
  <c r="BJ64" i="16"/>
  <c r="BJ41" i="14"/>
  <c r="BZ41" i="14"/>
  <c r="CA41" i="20" s="1"/>
  <c r="AV41" i="13"/>
  <c r="AV64" i="15"/>
  <c r="BZ64" i="16"/>
  <c r="CA64" i="20" s="1"/>
  <c r="I64" i="15"/>
  <c r="J64" i="20" s="1"/>
  <c r="AM41" i="14"/>
  <c r="AM64" i="16"/>
  <c r="I41" i="13"/>
  <c r="J41" i="20" s="1"/>
  <c r="S41" i="13"/>
  <c r="S64" i="15"/>
  <c r="T64" i="20" s="1"/>
  <c r="AW41" i="14"/>
  <c r="AX41" i="20" s="1"/>
  <c r="AW64" i="16"/>
  <c r="AX64" i="20" s="1"/>
  <c r="AK41" i="13"/>
  <c r="AL41" i="20" s="1"/>
  <c r="AK64" i="15"/>
  <c r="AL64" i="20" s="1"/>
  <c r="BO41" i="14"/>
  <c r="BO64" i="16"/>
  <c r="AL41" i="13"/>
  <c r="AL64" i="15"/>
  <c r="AM64" i="20" s="1"/>
  <c r="BP41" i="14"/>
  <c r="BP64" i="16"/>
  <c r="AK40" i="20"/>
  <c r="CA19" i="20"/>
  <c r="AW14" i="20"/>
  <c r="AW26" i="20"/>
  <c r="CA61" i="20"/>
  <c r="AW61" i="15"/>
  <c r="CA38" i="14"/>
  <c r="CB38" i="20" s="1"/>
  <c r="AW38" i="13"/>
  <c r="CA61" i="16"/>
  <c r="CB61" i="20" s="1"/>
  <c r="AW33" i="13"/>
  <c r="CA33" i="14"/>
  <c r="CA56" i="16"/>
  <c r="AW56" i="15"/>
  <c r="CA52" i="16"/>
  <c r="AW29" i="13"/>
  <c r="AX29" i="20" s="1"/>
  <c r="AW52" i="15"/>
  <c r="CA75" i="18"/>
  <c r="AW75" i="17"/>
  <c r="CA29" i="14"/>
  <c r="CB29" i="20" s="1"/>
  <c r="AW70" i="17"/>
  <c r="CA47" i="16"/>
  <c r="AW24" i="13"/>
  <c r="AX24" i="20" s="1"/>
  <c r="AW47" i="15"/>
  <c r="CA24" i="14"/>
  <c r="CA70" i="18"/>
  <c r="CA21" i="14"/>
  <c r="CB21" i="20" s="1"/>
  <c r="CA44" i="16"/>
  <c r="AW21" i="13"/>
  <c r="AW67" i="17"/>
  <c r="CA67" i="18"/>
  <c r="AW44" i="15"/>
  <c r="AW17" i="13"/>
  <c r="AX17" i="20" s="1"/>
  <c r="CA63" i="18"/>
  <c r="CB63" i="20" s="1"/>
  <c r="AW63" i="17"/>
  <c r="CA40" i="16"/>
  <c r="CB40" i="20" s="1"/>
  <c r="CA17" i="14"/>
  <c r="AW40" i="15"/>
  <c r="AW36" i="15"/>
  <c r="CA13" i="14"/>
  <c r="CB13" i="20" s="1"/>
  <c r="AW59" i="17"/>
  <c r="CA59" i="18"/>
  <c r="AW13" i="13"/>
  <c r="CA36" i="16"/>
  <c r="CB36" i="20" s="1"/>
  <c r="AW9" i="13"/>
  <c r="AW32" i="15"/>
  <c r="CA55" i="18"/>
  <c r="CA9" i="14"/>
  <c r="CB9" i="20" s="1"/>
  <c r="AW55" i="17"/>
  <c r="CA32" i="16"/>
  <c r="AW28" i="15"/>
  <c r="CA28" i="16"/>
  <c r="AW5" i="13"/>
  <c r="CA51" i="18"/>
  <c r="AW51" i="17"/>
  <c r="CA5" i="14"/>
  <c r="CB5" i="20" s="1"/>
  <c r="CA47" i="18"/>
  <c r="AW24" i="15"/>
  <c r="AW47" i="17"/>
  <c r="CA24" i="16"/>
  <c r="CA43" i="18"/>
  <c r="CA20" i="16"/>
  <c r="AW20" i="15"/>
  <c r="AW43" i="17"/>
  <c r="AW16" i="15"/>
  <c r="CA16" i="16"/>
  <c r="CA39" i="18"/>
  <c r="AW39" i="17"/>
  <c r="CA12" i="16"/>
  <c r="AW35" i="17"/>
  <c r="CA35" i="18"/>
  <c r="AW12" i="15"/>
  <c r="AX12" i="20" s="1"/>
  <c r="CA31" i="18"/>
  <c r="AW31" i="17"/>
  <c r="AW8" i="15"/>
  <c r="CA8" i="16"/>
  <c r="AW28" i="17"/>
  <c r="CA5" i="16"/>
  <c r="AW5" i="15"/>
  <c r="CA28" i="18"/>
  <c r="CA27" i="18"/>
  <c r="AW27" i="17"/>
  <c r="AF40" i="20"/>
  <c r="AC63" i="20"/>
  <c r="CA23" i="20"/>
  <c r="AW24" i="20"/>
  <c r="BX3" i="12"/>
  <c r="BX4" i="12" s="1"/>
  <c r="BX2" i="12"/>
  <c r="CA7" i="20"/>
  <c r="AW7" i="20"/>
  <c r="AW30" i="20"/>
  <c r="AE63" i="20"/>
  <c r="AS40" i="20"/>
  <c r="AW5" i="20"/>
  <c r="AW9" i="20"/>
  <c r="AW17" i="20"/>
  <c r="BZ5" i="12"/>
  <c r="CA7" i="12"/>
  <c r="AU40" i="20"/>
  <c r="AO40" i="20"/>
  <c r="CA11" i="20"/>
  <c r="AW11" i="20"/>
  <c r="AW22" i="20"/>
  <c r="AW34" i="20"/>
  <c r="O41" i="13"/>
  <c r="P41" i="20" s="1"/>
  <c r="AS41" i="14"/>
  <c r="AS64" i="16"/>
  <c r="O64" i="15"/>
  <c r="P64" i="20" s="1"/>
  <c r="AV41" i="14"/>
  <c r="AV64" i="16"/>
  <c r="R64" i="15"/>
  <c r="S64" i="20" s="1"/>
  <c r="R41" i="13"/>
  <c r="S41" i="20" s="1"/>
  <c r="AO41" i="13"/>
  <c r="BS41" i="14"/>
  <c r="BT41" i="20" s="1"/>
  <c r="BS64" i="16"/>
  <c r="BT64" i="20" s="1"/>
  <c r="AO64" i="15"/>
  <c r="BT41" i="14"/>
  <c r="BU41" i="20" s="1"/>
  <c r="AP64" i="15"/>
  <c r="AQ64" i="20" s="1"/>
  <c r="AP41" i="13"/>
  <c r="AQ41" i="20" s="1"/>
  <c r="BT64" i="16"/>
  <c r="BU64" i="20" s="1"/>
  <c r="AZ41" i="14"/>
  <c r="V41" i="13"/>
  <c r="W41" i="20" s="1"/>
  <c r="AZ64" i="16"/>
  <c r="V64" i="15"/>
  <c r="AH41" i="13"/>
  <c r="AI41" i="20" s="1"/>
  <c r="AH64" i="15"/>
  <c r="AI64" i="20" s="1"/>
  <c r="BL41" i="14"/>
  <c r="BL64" i="16"/>
  <c r="BC64" i="16"/>
  <c r="Y64" i="15"/>
  <c r="Z64" i="20" s="1"/>
  <c r="BC41" i="14"/>
  <c r="Y41" i="13"/>
  <c r="AA41" i="13"/>
  <c r="AA64" i="15"/>
  <c r="AB64" i="20" s="1"/>
  <c r="BE41" i="14"/>
  <c r="BE64" i="16"/>
  <c r="AM64" i="15"/>
  <c r="BQ41" i="14"/>
  <c r="AM41" i="13"/>
  <c r="AN41" i="20" s="1"/>
  <c r="BQ64" i="16"/>
  <c r="AP64" i="16"/>
  <c r="L41" i="13"/>
  <c r="M41" i="20" s="1"/>
  <c r="L64" i="15"/>
  <c r="M64" i="20" s="1"/>
  <c r="AP41" i="14"/>
  <c r="AJ64" i="16"/>
  <c r="AJ41" i="14"/>
  <c r="BR41" i="14"/>
  <c r="BS41" i="20" s="1"/>
  <c r="AN41" i="13"/>
  <c r="BR64" i="16"/>
  <c r="BS64" i="20" s="1"/>
  <c r="AN64" i="15"/>
  <c r="V64" i="16"/>
  <c r="V41" i="14"/>
  <c r="AA64" i="16"/>
  <c r="AA41" i="14"/>
  <c r="W41" i="14"/>
  <c r="W64" i="16"/>
  <c r="U64" i="16"/>
  <c r="U41" i="14"/>
  <c r="AX63" i="20"/>
  <c r="CA31" i="14"/>
  <c r="CA54" i="16"/>
  <c r="AW54" i="15"/>
  <c r="AW31" i="13"/>
  <c r="CA65" i="18"/>
  <c r="AW19" i="13"/>
  <c r="AW65" i="17"/>
  <c r="CA42" i="16"/>
  <c r="CA19" i="14"/>
  <c r="AW42" i="15"/>
  <c r="CA26" i="16"/>
  <c r="CA49" i="18"/>
  <c r="AW26" i="15"/>
  <c r="AW49" i="17"/>
  <c r="CA10" i="16"/>
  <c r="CA33" i="18"/>
  <c r="AW10" i="15"/>
  <c r="AW33" i="17"/>
  <c r="E75" i="9"/>
  <c r="H75" i="9"/>
  <c r="D75" i="9"/>
  <c r="F75" i="9"/>
  <c r="G75" i="9"/>
  <c r="AQ40" i="20"/>
  <c r="CA20" i="20"/>
  <c r="AW23" i="20"/>
  <c r="AW27" i="20"/>
  <c r="AW61" i="20"/>
  <c r="CA59" i="16"/>
  <c r="CA36" i="14"/>
  <c r="AW36" i="13"/>
  <c r="AX36" i="20" s="1"/>
  <c r="AW59" i="15"/>
  <c r="AX59" i="20" s="1"/>
  <c r="AW55" i="15"/>
  <c r="AW32" i="13"/>
  <c r="AX32" i="20" s="1"/>
  <c r="CA32" i="14"/>
  <c r="CB32" i="20" s="1"/>
  <c r="CA55" i="16"/>
  <c r="CA74" i="18"/>
  <c r="AW74" i="17"/>
  <c r="AW28" i="13"/>
  <c r="AX28" i="20" s="1"/>
  <c r="CA51" i="16"/>
  <c r="CA28" i="14"/>
  <c r="AW51" i="15"/>
  <c r="AW48" i="15"/>
  <c r="AW25" i="13"/>
  <c r="AX25" i="20" s="1"/>
  <c r="CA48" i="16"/>
  <c r="CA71" i="18"/>
  <c r="AW71" i="17"/>
  <c r="CA25" i="14"/>
  <c r="CB25" i="20" s="1"/>
  <c r="AW20" i="13"/>
  <c r="AX20" i="20" s="1"/>
  <c r="AW43" i="15"/>
  <c r="CA43" i="16"/>
  <c r="CA20" i="14"/>
  <c r="CB20" i="20" s="1"/>
  <c r="AW66" i="17"/>
  <c r="CA66" i="18"/>
  <c r="CA39" i="16"/>
  <c r="AW39" i="15"/>
  <c r="AW62" i="17"/>
  <c r="CA16" i="14"/>
  <c r="CB16" i="20" s="1"/>
  <c r="CA62" i="18"/>
  <c r="AW16" i="13"/>
  <c r="AX16" i="20" s="1"/>
  <c r="CA58" i="18"/>
  <c r="AW12" i="13"/>
  <c r="AW35" i="15"/>
  <c r="CA35" i="16"/>
  <c r="CA12" i="14"/>
  <c r="AW58" i="17"/>
  <c r="AW54" i="17"/>
  <c r="CA54" i="18"/>
  <c r="CA8" i="14"/>
  <c r="AW31" i="15"/>
  <c r="AW8" i="13"/>
  <c r="AX8" i="20" s="1"/>
  <c r="CA31" i="16"/>
  <c r="CA27" i="16"/>
  <c r="CA50" i="18"/>
  <c r="AW27" i="15"/>
  <c r="AW50" i="17"/>
  <c r="AW46" i="17"/>
  <c r="CA23" i="16"/>
  <c r="CA46" i="18"/>
  <c r="AW23" i="15"/>
  <c r="AW42" i="17"/>
  <c r="CA19" i="16"/>
  <c r="CA42" i="18"/>
  <c r="AW19" i="15"/>
  <c r="CA15" i="16"/>
  <c r="CA38" i="18"/>
  <c r="AW15" i="15"/>
  <c r="AW38" i="17"/>
  <c r="CA11" i="16"/>
  <c r="CA34" i="18"/>
  <c r="AW11" i="15"/>
  <c r="AW34" i="17"/>
  <c r="AW30" i="17"/>
  <c r="CA7" i="16"/>
  <c r="CA30" i="18"/>
  <c r="AW7" i="15"/>
  <c r="AW6" i="15"/>
  <c r="AW29" i="17"/>
  <c r="CA6" i="16"/>
  <c r="CA29" i="18"/>
  <c r="AI40" i="20"/>
  <c r="AW32" i="20"/>
  <c r="BW55" i="12"/>
  <c r="BW8" i="12"/>
  <c r="AX23" i="17" s="1"/>
  <c r="BW9" i="12"/>
  <c r="AX24" i="17" s="1"/>
  <c r="BW11" i="12"/>
  <c r="AX26" i="17" s="1"/>
  <c r="BW14" i="12"/>
  <c r="BW13" i="12"/>
  <c r="BW12" i="12"/>
  <c r="AX27" i="17" s="1"/>
  <c r="BW10" i="12"/>
  <c r="AX25" i="17" s="1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2" i="12"/>
  <c r="BW41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9" i="12"/>
  <c r="BW68" i="12"/>
  <c r="BW70" i="12"/>
  <c r="BW71" i="12"/>
  <c r="AB40" i="20"/>
  <c r="AE40" i="20"/>
  <c r="CA13" i="20"/>
  <c r="CA63" i="20"/>
  <c r="AW25" i="20"/>
  <c r="BY6" i="12"/>
  <c r="BY1" i="12"/>
  <c r="AM63" i="20"/>
  <c r="U40" i="20"/>
  <c r="AA40" i="20"/>
  <c r="AO63" i="20"/>
  <c r="W63" i="20"/>
  <c r="K64" i="15"/>
  <c r="L64" i="20" s="1"/>
  <c r="AO64" i="16"/>
  <c r="AO41" i="14"/>
  <c r="K41" i="13"/>
  <c r="L41" i="20" s="1"/>
  <c r="AE41" i="13"/>
  <c r="AF41" i="20" s="1"/>
  <c r="BI64" i="16"/>
  <c r="AE64" i="15"/>
  <c r="AF64" i="20" s="1"/>
  <c r="BI41" i="14"/>
  <c r="BG64" i="16"/>
  <c r="AC64" i="15"/>
  <c r="AD64" i="20" s="1"/>
  <c r="BG41" i="14"/>
  <c r="AC41" i="13"/>
  <c r="N64" i="15"/>
  <c r="O64" i="20" s="1"/>
  <c r="AR41" i="14"/>
  <c r="AR64" i="16"/>
  <c r="N41" i="13"/>
  <c r="O41" i="20" s="1"/>
  <c r="AU41" i="13"/>
  <c r="AU64" i="15"/>
  <c r="AV64" i="20" s="1"/>
  <c r="BY41" i="14"/>
  <c r="BZ41" i="20" s="1"/>
  <c r="BY64" i="16"/>
  <c r="BZ64" i="20" s="1"/>
  <c r="AQ64" i="15"/>
  <c r="AQ41" i="13"/>
  <c r="AR41" i="20" s="1"/>
  <c r="BU41" i="14"/>
  <c r="BV41" i="20" s="1"/>
  <c r="BU64" i="16"/>
  <c r="BV64" i="20" s="1"/>
  <c r="AX41" i="14"/>
  <c r="AX64" i="16"/>
  <c r="T41" i="13"/>
  <c r="U41" i="20" s="1"/>
  <c r="T64" i="15"/>
  <c r="U64" i="20" s="1"/>
  <c r="AB64" i="15"/>
  <c r="AC64" i="20" s="1"/>
  <c r="BF64" i="16"/>
  <c r="BF41" i="14"/>
  <c r="AB41" i="13"/>
  <c r="AC41" i="20" s="1"/>
  <c r="AC64" i="16"/>
  <c r="AC41" i="14"/>
  <c r="BW72" i="12"/>
  <c r="Y64" i="16"/>
  <c r="Y41" i="14"/>
  <c r="M41" i="13"/>
  <c r="N41" i="20" s="1"/>
  <c r="AQ64" i="16"/>
  <c r="M64" i="15"/>
  <c r="N64" i="20" s="1"/>
  <c r="AQ41" i="14"/>
  <c r="W41" i="13"/>
  <c r="X41" i="20" s="1"/>
  <c r="BA64" i="16"/>
  <c r="W64" i="15"/>
  <c r="X64" i="20" s="1"/>
  <c r="BA41" i="14"/>
  <c r="AX40" i="20"/>
  <c r="R74" i="12" l="1"/>
  <c r="BC74" i="12"/>
  <c r="AB74" i="12"/>
  <c r="AC74" i="12"/>
  <c r="Y74" i="12"/>
  <c r="AD74" i="12"/>
  <c r="O74" i="12"/>
  <c r="BO74" i="12"/>
  <c r="U74" i="12"/>
  <c r="BU74" i="12"/>
  <c r="AV74" i="12"/>
  <c r="BN74" i="12"/>
  <c r="P74" i="12"/>
  <c r="Q74" i="12"/>
  <c r="AT74" i="12"/>
  <c r="BX74" i="12"/>
  <c r="N74" i="12"/>
  <c r="X74" i="12"/>
  <c r="BJ74" i="12"/>
  <c r="Z74" i="12"/>
  <c r="AF74" i="12"/>
  <c r="W74" i="12"/>
  <c r="BR74" i="12"/>
  <c r="T74" i="12"/>
  <c r="BB74" i="12"/>
  <c r="V74" i="12"/>
  <c r="BS74" i="12"/>
  <c r="AA74" i="12"/>
  <c r="S74" i="12"/>
  <c r="BM74" i="12"/>
  <c r="AE74" i="12"/>
  <c r="BI74" i="12"/>
  <c r="BW74" i="12"/>
  <c r="BF74" i="12"/>
  <c r="AM74" i="12"/>
  <c r="BT74" i="12"/>
  <c r="AZ74" i="12"/>
  <c r="AX74" i="12"/>
  <c r="AG74" i="12"/>
  <c r="BG74" i="12"/>
  <c r="BK74" i="12"/>
  <c r="AW74" i="12"/>
  <c r="AS74" i="12"/>
  <c r="AO74" i="12"/>
  <c r="BL74" i="12"/>
  <c r="BA74" i="12"/>
  <c r="AU74" i="12"/>
  <c r="AI74" i="12"/>
  <c r="BP74" i="12"/>
  <c r="BH74" i="12"/>
  <c r="AP74" i="12"/>
  <c r="BQ74" i="12"/>
  <c r="AJ74" i="12"/>
  <c r="BE74" i="12"/>
  <c r="AL74" i="12"/>
  <c r="AK74" i="12"/>
  <c r="AR74" i="12"/>
  <c r="AY74" i="12"/>
  <c r="AN74" i="12"/>
  <c r="AQ74" i="12"/>
  <c r="BD74" i="12"/>
  <c r="AH74" i="12"/>
  <c r="BV74" i="12"/>
  <c r="BX67" i="12"/>
  <c r="BX14" i="12"/>
  <c r="BX12" i="12"/>
  <c r="AY27" i="17" s="1"/>
  <c r="BX11" i="12"/>
  <c r="AY26" i="17" s="1"/>
  <c r="BX10" i="12"/>
  <c r="AY25" i="17" s="1"/>
  <c r="BX13" i="12"/>
  <c r="BX8" i="12"/>
  <c r="AY23" i="17" s="1"/>
  <c r="BX9" i="12"/>
  <c r="AY24" i="17" s="1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8" i="12"/>
  <c r="BX37" i="12"/>
  <c r="BX39" i="12"/>
  <c r="BX40" i="12"/>
  <c r="BX42" i="12"/>
  <c r="BX41" i="12"/>
  <c r="BX43" i="12"/>
  <c r="BX44" i="12"/>
  <c r="BX45" i="12"/>
  <c r="BX46" i="12"/>
  <c r="BX47" i="12"/>
  <c r="BX48" i="12"/>
  <c r="BX49" i="12"/>
  <c r="BX51" i="12"/>
  <c r="BX50" i="12"/>
  <c r="BX52" i="12"/>
  <c r="BX53" i="12"/>
  <c r="BX54" i="12"/>
  <c r="BX56" i="12"/>
  <c r="BX55" i="12"/>
  <c r="BX57" i="12"/>
  <c r="BX58" i="12"/>
  <c r="BX59" i="12"/>
  <c r="BX60" i="12"/>
  <c r="BX61" i="12"/>
  <c r="BX62" i="12"/>
  <c r="BX63" i="12"/>
  <c r="BX64" i="12"/>
  <c r="BX65" i="12"/>
  <c r="BX66" i="12"/>
  <c r="BX69" i="12"/>
  <c r="BX68" i="12"/>
  <c r="BX70" i="12"/>
  <c r="BX71" i="12"/>
  <c r="BX72" i="12"/>
  <c r="BX73" i="12"/>
  <c r="AX41" i="13"/>
  <c r="AX64" i="15"/>
  <c r="AX40" i="13"/>
  <c r="AX63" i="15"/>
  <c r="AX23" i="13"/>
  <c r="AX46" i="15"/>
  <c r="AX69" i="17"/>
  <c r="AX30" i="15"/>
  <c r="AX7" i="13"/>
  <c r="AX53" i="17"/>
  <c r="AX37" i="17"/>
  <c r="AX14" i="15"/>
  <c r="CA5" i="12"/>
  <c r="CB7" i="12"/>
  <c r="BS42" i="14"/>
  <c r="BT42" i="20" s="1"/>
  <c r="AO65" i="15"/>
  <c r="BS65" i="16"/>
  <c r="BT65" i="20" s="1"/>
  <c r="AO42" i="13"/>
  <c r="BY65" i="16"/>
  <c r="BZ65" i="20" s="1"/>
  <c r="AU42" i="13"/>
  <c r="AU65" i="15"/>
  <c r="BY42" i="14"/>
  <c r="BZ42" i="20" s="1"/>
  <c r="AP65" i="16"/>
  <c r="AP42" i="14"/>
  <c r="L65" i="15"/>
  <c r="M65" i="20" s="1"/>
  <c r="L42" i="13"/>
  <c r="M42" i="20" s="1"/>
  <c r="AB42" i="14"/>
  <c r="AB65" i="16"/>
  <c r="AX27" i="20"/>
  <c r="AS64" i="20"/>
  <c r="J75" i="12"/>
  <c r="I75" i="12"/>
  <c r="H75" i="12"/>
  <c r="AT41" i="20"/>
  <c r="AO64" i="20"/>
  <c r="AX36" i="13"/>
  <c r="AX59" i="15"/>
  <c r="AX65" i="17"/>
  <c r="AX42" i="15"/>
  <c r="AX19" i="13"/>
  <c r="AX26" i="15"/>
  <c r="AX49" i="17"/>
  <c r="AX10" i="15"/>
  <c r="AX33" i="17"/>
  <c r="P65" i="15"/>
  <c r="Q65" i="20" s="1"/>
  <c r="AT65" i="16"/>
  <c r="AT42" i="14"/>
  <c r="P42" i="13"/>
  <c r="Q42" i="20" s="1"/>
  <c r="AJ65" i="15"/>
  <c r="BN65" i="16"/>
  <c r="BN42" i="14"/>
  <c r="AJ42" i="13"/>
  <c r="AK42" i="20" s="1"/>
  <c r="AJ65" i="16"/>
  <c r="AJ42" i="14"/>
  <c r="U65" i="16"/>
  <c r="U42" i="14"/>
  <c r="AX39" i="13"/>
  <c r="AX62" i="15"/>
  <c r="AX54" i="15"/>
  <c r="AX31" i="13"/>
  <c r="AX45" i="15"/>
  <c r="AX22" i="13"/>
  <c r="AX68" i="17"/>
  <c r="AX18" i="13"/>
  <c r="AX41" i="15"/>
  <c r="AX64" i="17"/>
  <c r="AX37" i="15"/>
  <c r="AX14" i="13"/>
  <c r="AY14" i="20" s="1"/>
  <c r="AX60" i="17"/>
  <c r="AX57" i="17"/>
  <c r="AX11" i="13"/>
  <c r="AX34" i="15"/>
  <c r="AX6" i="13"/>
  <c r="AX52" i="17"/>
  <c r="AX29" i="15"/>
  <c r="AX25" i="15"/>
  <c r="AX48" i="17"/>
  <c r="AX21" i="15"/>
  <c r="AX44" i="17"/>
  <c r="AX40" i="17"/>
  <c r="AX17" i="15"/>
  <c r="AX36" i="17"/>
  <c r="AX13" i="15"/>
  <c r="AX9" i="15"/>
  <c r="AX32" i="17"/>
  <c r="AX19" i="20"/>
  <c r="AN64" i="20"/>
  <c r="AB41" i="20"/>
  <c r="AP41" i="20"/>
  <c r="BZ6" i="12"/>
  <c r="BZ1" i="12"/>
  <c r="AX13" i="20"/>
  <c r="AX33" i="20"/>
  <c r="AX61" i="20"/>
  <c r="AW41" i="20"/>
  <c r="O42" i="13"/>
  <c r="P42" i="20" s="1"/>
  <c r="O65" i="15"/>
  <c r="P65" i="20" s="1"/>
  <c r="AS42" i="14"/>
  <c r="AS65" i="16"/>
  <c r="AF42" i="13"/>
  <c r="BJ65" i="16"/>
  <c r="AF65" i="15"/>
  <c r="BJ42" i="14"/>
  <c r="AU42" i="14"/>
  <c r="AV42" i="20" s="1"/>
  <c r="Q65" i="15"/>
  <c r="R65" i="20" s="1"/>
  <c r="AU65" i="16"/>
  <c r="AV65" i="20" s="1"/>
  <c r="Q42" i="13"/>
  <c r="R42" i="20" s="1"/>
  <c r="BO65" i="16"/>
  <c r="AK65" i="15"/>
  <c r="AK42" i="13"/>
  <c r="BO42" i="14"/>
  <c r="J42" i="13"/>
  <c r="K42" i="20" s="1"/>
  <c r="J65" i="15"/>
  <c r="K65" i="20" s="1"/>
  <c r="AN65" i="16"/>
  <c r="AN42" i="14"/>
  <c r="AH65" i="15"/>
  <c r="AH42" i="13"/>
  <c r="BL42" i="14"/>
  <c r="BL65" i="16"/>
  <c r="BU65" i="16"/>
  <c r="BV65" i="20" s="1"/>
  <c r="BU42" i="14"/>
  <c r="BV42" i="20" s="1"/>
  <c r="AQ42" i="13"/>
  <c r="AQ65" i="15"/>
  <c r="T65" i="16"/>
  <c r="T42" i="14"/>
  <c r="W42" i="14"/>
  <c r="W65" i="16"/>
  <c r="CA65" i="16"/>
  <c r="CA42" i="14"/>
  <c r="CB42" i="20" s="1"/>
  <c r="AW65" i="15"/>
  <c r="AW42" i="13"/>
  <c r="V65" i="16"/>
  <c r="V42" i="14"/>
  <c r="BR42" i="14"/>
  <c r="BS42" i="20" s="1"/>
  <c r="AN42" i="13"/>
  <c r="AO42" i="20" s="1"/>
  <c r="BR65" i="16"/>
  <c r="BS65" i="20" s="1"/>
  <c r="AN65" i="15"/>
  <c r="AF42" i="14"/>
  <c r="AF65" i="16"/>
  <c r="BP65" i="16"/>
  <c r="AL65" i="15"/>
  <c r="AL42" i="13"/>
  <c r="BP42" i="14"/>
  <c r="BW42" i="14"/>
  <c r="BX42" i="20" s="1"/>
  <c r="BW65" i="16"/>
  <c r="BX65" i="20" s="1"/>
  <c r="AS65" i="15"/>
  <c r="AT65" i="20" s="1"/>
  <c r="AS42" i="13"/>
  <c r="AT42" i="20" s="1"/>
  <c r="AX39" i="20"/>
  <c r="AE64" i="20"/>
  <c r="AS41" i="20"/>
  <c r="AK41" i="20"/>
  <c r="Y64" i="20"/>
  <c r="CB10" i="20"/>
  <c r="AX18" i="20"/>
  <c r="CB18" i="20"/>
  <c r="AX26" i="20"/>
  <c r="CB30" i="20"/>
  <c r="AX37" i="20"/>
  <c r="V64" i="20"/>
  <c r="L76" i="12"/>
  <c r="G76" i="12"/>
  <c r="W76" i="9"/>
  <c r="M76" i="9"/>
  <c r="CB58" i="20"/>
  <c r="AX74" i="17"/>
  <c r="AX28" i="13"/>
  <c r="AX51" i="15"/>
  <c r="AX61" i="17"/>
  <c r="AX15" i="13"/>
  <c r="AX38" i="15"/>
  <c r="AX22" i="15"/>
  <c r="AX45" i="17"/>
  <c r="AV65" i="16"/>
  <c r="R65" i="15"/>
  <c r="S65" i="20" s="1"/>
  <c r="R42" i="13"/>
  <c r="S42" i="20" s="1"/>
  <c r="AV42" i="14"/>
  <c r="AI65" i="15"/>
  <c r="AI42" i="13"/>
  <c r="BM42" i="14"/>
  <c r="BM65" i="16"/>
  <c r="AD65" i="16"/>
  <c r="AD42" i="14"/>
  <c r="X65" i="16"/>
  <c r="X42" i="14"/>
  <c r="AX58" i="15"/>
  <c r="AX35" i="13"/>
  <c r="AX27" i="13"/>
  <c r="AX50" i="15"/>
  <c r="AX73" i="17"/>
  <c r="AR64" i="20"/>
  <c r="AV41" i="20"/>
  <c r="BY3" i="12"/>
  <c r="BY4" i="12" s="1"/>
  <c r="BY2" i="12"/>
  <c r="AX37" i="13"/>
  <c r="AY37" i="20" s="1"/>
  <c r="AX60" i="15"/>
  <c r="AY60" i="20" s="1"/>
  <c r="AX34" i="13"/>
  <c r="AX57" i="15"/>
  <c r="AX53" i="15"/>
  <c r="AX30" i="13"/>
  <c r="AX26" i="13"/>
  <c r="AY26" i="20" s="1"/>
  <c r="AX49" i="15"/>
  <c r="AX72" i="17"/>
  <c r="AX21" i="13"/>
  <c r="AY21" i="20" s="1"/>
  <c r="AX67" i="17"/>
  <c r="AX44" i="15"/>
  <c r="AX17" i="13"/>
  <c r="AY17" i="20" s="1"/>
  <c r="AX63" i="17"/>
  <c r="AX40" i="15"/>
  <c r="AX36" i="15"/>
  <c r="AX59" i="17"/>
  <c r="AX13" i="13"/>
  <c r="AY13" i="20" s="1"/>
  <c r="AX9" i="13"/>
  <c r="AY9" i="20" s="1"/>
  <c r="AX55" i="17"/>
  <c r="AX32" i="15"/>
  <c r="AX51" i="17"/>
  <c r="AX5" i="13"/>
  <c r="AX28" i="15"/>
  <c r="AX24" i="15"/>
  <c r="AX47" i="17"/>
  <c r="AX20" i="15"/>
  <c r="AX43" i="17"/>
  <c r="AX39" i="17"/>
  <c r="AX16" i="15"/>
  <c r="AX35" i="17"/>
  <c r="AX12" i="15"/>
  <c r="AX8" i="15"/>
  <c r="AX31" i="17"/>
  <c r="AX5" i="15"/>
  <c r="AX28" i="17"/>
  <c r="CB8" i="20"/>
  <c r="CB28" i="20"/>
  <c r="CB19" i="20"/>
  <c r="CB65" i="20"/>
  <c r="CB31" i="20"/>
  <c r="Z41" i="20"/>
  <c r="W64" i="20"/>
  <c r="AP64" i="20"/>
  <c r="CB59" i="20"/>
  <c r="AM41" i="20"/>
  <c r="T41" i="20"/>
  <c r="N42" i="13"/>
  <c r="O42" i="20" s="1"/>
  <c r="AR42" i="14"/>
  <c r="AR65" i="16"/>
  <c r="N65" i="15"/>
  <c r="O65" i="20" s="1"/>
  <c r="BV65" i="16"/>
  <c r="BW65" i="20" s="1"/>
  <c r="AR65" i="15"/>
  <c r="AS65" i="20" s="1"/>
  <c r="AR42" i="13"/>
  <c r="BV42" i="14"/>
  <c r="BW42" i="20" s="1"/>
  <c r="AX65" i="15"/>
  <c r="AX42" i="13"/>
  <c r="BC42" i="14"/>
  <c r="Y42" i="13"/>
  <c r="BC65" i="16"/>
  <c r="Y65" i="15"/>
  <c r="AM65" i="15"/>
  <c r="BQ42" i="14"/>
  <c r="BQ65" i="16"/>
  <c r="AM42" i="13"/>
  <c r="BF65" i="16"/>
  <c r="AB65" i="15"/>
  <c r="AC65" i="20" s="1"/>
  <c r="AB42" i="13"/>
  <c r="AC42" i="20" s="1"/>
  <c r="BF42" i="14"/>
  <c r="AL42" i="14"/>
  <c r="AL65" i="16"/>
  <c r="Y42" i="14"/>
  <c r="Y65" i="16"/>
  <c r="AI42" i="14"/>
  <c r="AI65" i="16"/>
  <c r="BB42" i="14"/>
  <c r="X42" i="13"/>
  <c r="Y42" i="20" s="1"/>
  <c r="X65" i="15"/>
  <c r="Y65" i="20" s="1"/>
  <c r="BB65" i="16"/>
  <c r="BT65" i="16"/>
  <c r="BU65" i="20" s="1"/>
  <c r="BT42" i="14"/>
  <c r="BU42" i="20" s="1"/>
  <c r="AP65" i="15"/>
  <c r="AQ65" i="20" s="1"/>
  <c r="AP42" i="13"/>
  <c r="AQ42" i="20" s="1"/>
  <c r="AK65" i="16"/>
  <c r="AK42" i="14"/>
  <c r="AO42" i="14"/>
  <c r="K42" i="13"/>
  <c r="L42" i="20" s="1"/>
  <c r="K65" i="15"/>
  <c r="L65" i="20" s="1"/>
  <c r="AO65" i="16"/>
  <c r="AA65" i="16"/>
  <c r="AA42" i="14"/>
  <c r="Z65" i="16"/>
  <c r="Z42" i="14"/>
  <c r="CB15" i="20"/>
  <c r="AX15" i="20"/>
  <c r="AX62" i="20"/>
  <c r="AE41" i="20"/>
  <c r="AK64" i="20"/>
  <c r="AA64" i="20"/>
  <c r="AX10" i="20"/>
  <c r="CB33" i="20"/>
  <c r="CB26" i="20"/>
  <c r="AX30" i="20"/>
  <c r="AX60" i="20"/>
  <c r="AT64" i="20"/>
  <c r="V41" i="20"/>
  <c r="CB64" i="20"/>
  <c r="M78" i="12"/>
  <c r="K77" i="12"/>
  <c r="AX11" i="20"/>
  <c r="CB23" i="20"/>
  <c r="AX58" i="20"/>
  <c r="AX55" i="15"/>
  <c r="AX32" i="13"/>
  <c r="AY32" i="20" s="1"/>
  <c r="AX33" i="15"/>
  <c r="AX56" i="17"/>
  <c r="AX10" i="13"/>
  <c r="AY10" i="20" s="1"/>
  <c r="AX41" i="17"/>
  <c r="AX18" i="15"/>
  <c r="AW64" i="20"/>
  <c r="BA65" i="16"/>
  <c r="W42" i="13"/>
  <c r="X42" i="20" s="1"/>
  <c r="W65" i="15"/>
  <c r="X65" i="20" s="1"/>
  <c r="BA42" i="14"/>
  <c r="AG65" i="15"/>
  <c r="BK42" i="14"/>
  <c r="AG42" i="13"/>
  <c r="BK65" i="16"/>
  <c r="BX65" i="16"/>
  <c r="BY65" i="20" s="1"/>
  <c r="AT65" i="15"/>
  <c r="AU65" i="20" s="1"/>
  <c r="AT42" i="13"/>
  <c r="AU42" i="20" s="1"/>
  <c r="BX42" i="14"/>
  <c r="BY42" i="20" s="1"/>
  <c r="S42" i="13"/>
  <c r="AW42" i="14"/>
  <c r="S65" i="15"/>
  <c r="AW65" i="16"/>
  <c r="CB39" i="20"/>
  <c r="AD41" i="20"/>
  <c r="AX38" i="13"/>
  <c r="AY38" i="20" s="1"/>
  <c r="AX61" i="15"/>
  <c r="AY61" i="20" s="1"/>
  <c r="AX56" i="15"/>
  <c r="AX33" i="13"/>
  <c r="AY33" i="20" s="1"/>
  <c r="AX75" i="17"/>
  <c r="AX29" i="13"/>
  <c r="AX52" i="15"/>
  <c r="AX48" i="15"/>
  <c r="AX71" i="17"/>
  <c r="AX25" i="13"/>
  <c r="AY25" i="20" s="1"/>
  <c r="AX20" i="13"/>
  <c r="AY20" i="20" s="1"/>
  <c r="AX66" i="17"/>
  <c r="AX43" i="15"/>
  <c r="AX62" i="17"/>
  <c r="AX39" i="15"/>
  <c r="AX16" i="13"/>
  <c r="AY16" i="20" s="1"/>
  <c r="AX58" i="17"/>
  <c r="AX35" i="15"/>
  <c r="AY35" i="20" s="1"/>
  <c r="AX12" i="13"/>
  <c r="AY12" i="20" s="1"/>
  <c r="AX31" i="15"/>
  <c r="AX54" i="17"/>
  <c r="AX8" i="13"/>
  <c r="AY8" i="20" s="1"/>
  <c r="AX50" i="17"/>
  <c r="AX27" i="15"/>
  <c r="AY27" i="20" s="1"/>
  <c r="AX46" i="17"/>
  <c r="AX23" i="15"/>
  <c r="AX19" i="15"/>
  <c r="AX42" i="17"/>
  <c r="AX15" i="15"/>
  <c r="AX38" i="17"/>
  <c r="AX34" i="17"/>
  <c r="AX11" i="15"/>
  <c r="AX30" i="17"/>
  <c r="AX7" i="15"/>
  <c r="AX6" i="15"/>
  <c r="AX29" i="17"/>
  <c r="AX47" i="15"/>
  <c r="AX24" i="13"/>
  <c r="AY24" i="20" s="1"/>
  <c r="AX70" i="17"/>
  <c r="AX31" i="20"/>
  <c r="CB12" i="20"/>
  <c r="AX5" i="20"/>
  <c r="AX9" i="20"/>
  <c r="AX21" i="20"/>
  <c r="CB24" i="20"/>
  <c r="AX38" i="20"/>
  <c r="BI42" i="14"/>
  <c r="AE65" i="15"/>
  <c r="AE42" i="13"/>
  <c r="BI65" i="16"/>
  <c r="AV42" i="13"/>
  <c r="AW42" i="20" s="1"/>
  <c r="AV65" i="15"/>
  <c r="AW65" i="20" s="1"/>
  <c r="BZ65" i="16"/>
  <c r="CA65" i="20" s="1"/>
  <c r="BZ42" i="14"/>
  <c r="CA42" i="20" s="1"/>
  <c r="AA42" i="13"/>
  <c r="AB42" i="20" s="1"/>
  <c r="AA65" i="15"/>
  <c r="AB65" i="20" s="1"/>
  <c r="BE65" i="16"/>
  <c r="BE42" i="14"/>
  <c r="AY65" i="16"/>
  <c r="AY42" i="14"/>
  <c r="U42" i="13"/>
  <c r="V42" i="20" s="1"/>
  <c r="U65" i="15"/>
  <c r="V65" i="20" s="1"/>
  <c r="AM65" i="16"/>
  <c r="I42" i="13"/>
  <c r="J42" i="20" s="1"/>
  <c r="AM42" i="14"/>
  <c r="I65" i="15"/>
  <c r="J65" i="20" s="1"/>
  <c r="AX42" i="14"/>
  <c r="T42" i="13"/>
  <c r="U42" i="20" s="1"/>
  <c r="T65" i="15"/>
  <c r="U65" i="20" s="1"/>
  <c r="AX65" i="16"/>
  <c r="AZ65" i="16"/>
  <c r="V42" i="13"/>
  <c r="W42" i="20" s="1"/>
  <c r="AZ42" i="14"/>
  <c r="V65" i="15"/>
  <c r="W65" i="20" s="1"/>
  <c r="BD42" i="14"/>
  <c r="Z42" i="13"/>
  <c r="AA42" i="20" s="1"/>
  <c r="BD65" i="16"/>
  <c r="Z65" i="15"/>
  <c r="AA65" i="20" s="1"/>
  <c r="AC42" i="14"/>
  <c r="AC65" i="16"/>
  <c r="BG42" i="14"/>
  <c r="AC42" i="13"/>
  <c r="AD42" i="20" s="1"/>
  <c r="BG65" i="16"/>
  <c r="AC65" i="15"/>
  <c r="AD65" i="20" s="1"/>
  <c r="AQ42" i="14"/>
  <c r="M42" i="13"/>
  <c r="N42" i="20" s="1"/>
  <c r="AQ65" i="16"/>
  <c r="M65" i="15"/>
  <c r="N65" i="20" s="1"/>
  <c r="S65" i="16"/>
  <c r="S42" i="14"/>
  <c r="AH65" i="16"/>
  <c r="AH42" i="14"/>
  <c r="BH65" i="16"/>
  <c r="BH42" i="14"/>
  <c r="AD42" i="13"/>
  <c r="AE42" i="20" s="1"/>
  <c r="AD65" i="15"/>
  <c r="AE65" i="20" s="1"/>
  <c r="AE42" i="14"/>
  <c r="AE65" i="16"/>
  <c r="AG42" i="14"/>
  <c r="AG65" i="16"/>
  <c r="CB6" i="20"/>
  <c r="CB27" i="20"/>
  <c r="CB62" i="20"/>
  <c r="AH41" i="20"/>
  <c r="AJ41" i="20"/>
  <c r="AA41" i="20"/>
  <c r="AX7" i="20"/>
  <c r="CB7" i="20"/>
  <c r="CB34" i="20"/>
  <c r="CB60" i="20"/>
  <c r="AO41" i="20"/>
  <c r="H76" i="9"/>
  <c r="D76" i="9"/>
  <c r="G76" i="9"/>
  <c r="E76" i="9"/>
  <c r="F76" i="9"/>
  <c r="V77" i="9"/>
  <c r="B78" i="9"/>
  <c r="A77" i="9"/>
  <c r="K77" i="9"/>
  <c r="C77" i="9" s="1"/>
  <c r="U77" i="9"/>
  <c r="L77" i="9"/>
  <c r="I77" i="9"/>
  <c r="AX35" i="20"/>
  <c r="G77" i="9" l="1"/>
  <c r="F77" i="9"/>
  <c r="H77" i="9"/>
  <c r="E77" i="9"/>
  <c r="D77" i="9"/>
  <c r="BY13" i="12"/>
  <c r="BY11" i="12"/>
  <c r="AZ26" i="17" s="1"/>
  <c r="BY8" i="12"/>
  <c r="AZ23" i="17" s="1"/>
  <c r="BY10" i="12"/>
  <c r="AZ25" i="17" s="1"/>
  <c r="BY14" i="12"/>
  <c r="BY9" i="12"/>
  <c r="AZ24" i="17" s="1"/>
  <c r="BY12" i="12"/>
  <c r="AZ27" i="17" s="1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8" i="12"/>
  <c r="BY37" i="12"/>
  <c r="BY39" i="12"/>
  <c r="BY40" i="12"/>
  <c r="BY42" i="12"/>
  <c r="BY41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9" i="12"/>
  <c r="BY58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AY29" i="20"/>
  <c r="AN65" i="20"/>
  <c r="AS42" i="20"/>
  <c r="AY5" i="20"/>
  <c r="AY34" i="20"/>
  <c r="AY58" i="20"/>
  <c r="H76" i="12"/>
  <c r="J76" i="12" s="1"/>
  <c r="I76" i="12"/>
  <c r="AI65" i="20"/>
  <c r="AG42" i="20"/>
  <c r="AY11" i="20"/>
  <c r="AK65" i="20"/>
  <c r="AY63" i="20"/>
  <c r="AY42" i="13"/>
  <c r="AY65" i="15"/>
  <c r="AY60" i="15"/>
  <c r="AY37" i="13"/>
  <c r="AY33" i="13"/>
  <c r="AY56" i="15"/>
  <c r="AY52" i="15"/>
  <c r="AY29" i="13"/>
  <c r="AY75" i="17"/>
  <c r="AY47" i="15"/>
  <c r="AY24" i="13"/>
  <c r="AY70" i="17"/>
  <c r="AY44" i="15"/>
  <c r="AY21" i="13"/>
  <c r="AY67" i="17"/>
  <c r="AY17" i="13"/>
  <c r="AY40" i="15"/>
  <c r="AY63" i="17"/>
  <c r="AY13" i="13"/>
  <c r="AY36" i="15"/>
  <c r="AY59" i="17"/>
  <c r="AY9" i="13"/>
  <c r="AY32" i="15"/>
  <c r="AY55" i="17"/>
  <c r="AY28" i="15"/>
  <c r="AY5" i="13"/>
  <c r="AY51" i="17"/>
  <c r="AY24" i="15"/>
  <c r="AY47" i="17"/>
  <c r="AY43" i="17"/>
  <c r="AY20" i="15"/>
  <c r="AY39" i="17"/>
  <c r="AY16" i="15"/>
  <c r="AY12" i="15"/>
  <c r="AY35" i="17"/>
  <c r="AY31" i="17"/>
  <c r="AY8" i="15"/>
  <c r="AY5" i="15"/>
  <c r="AY28" i="17"/>
  <c r="AY29" i="17"/>
  <c r="AY6" i="15"/>
  <c r="AE66" i="15"/>
  <c r="AE43" i="13"/>
  <c r="BI43" i="14"/>
  <c r="BI66" i="16"/>
  <c r="AW43" i="14"/>
  <c r="AW66" i="16"/>
  <c r="S43" i="13"/>
  <c r="S66" i="15"/>
  <c r="AO43" i="14"/>
  <c r="K43" i="13"/>
  <c r="L43" i="20" s="1"/>
  <c r="K66" i="15"/>
  <c r="L66" i="20" s="1"/>
  <c r="AO66" i="16"/>
  <c r="BU43" i="14"/>
  <c r="BV43" i="20" s="1"/>
  <c r="AQ43" i="13"/>
  <c r="AQ66" i="15"/>
  <c r="BU66" i="16"/>
  <c r="BV66" i="20" s="1"/>
  <c r="AM43" i="13"/>
  <c r="AM66" i="15"/>
  <c r="BQ43" i="14"/>
  <c r="BQ66" i="16"/>
  <c r="AL66" i="15"/>
  <c r="BP43" i="14"/>
  <c r="BP66" i="16"/>
  <c r="AL43" i="13"/>
  <c r="BE66" i="16"/>
  <c r="AA43" i="13"/>
  <c r="AA66" i="15"/>
  <c r="BE43" i="14"/>
  <c r="AX43" i="13"/>
  <c r="AX66" i="15"/>
  <c r="BX43" i="14"/>
  <c r="BY43" i="20" s="1"/>
  <c r="AT66" i="15"/>
  <c r="BX66" i="16"/>
  <c r="BY66" i="20" s="1"/>
  <c r="AT43" i="13"/>
  <c r="AC43" i="13"/>
  <c r="BG43" i="14"/>
  <c r="BG66" i="16"/>
  <c r="AC66" i="15"/>
  <c r="AB43" i="14"/>
  <c r="AB66" i="16"/>
  <c r="S66" i="16"/>
  <c r="S43" i="14"/>
  <c r="U66" i="16"/>
  <c r="U43" i="14"/>
  <c r="BA43" i="14"/>
  <c r="BA66" i="16"/>
  <c r="W43" i="13"/>
  <c r="W66" i="15"/>
  <c r="BH66" i="16"/>
  <c r="BH43" i="14"/>
  <c r="AD43" i="13"/>
  <c r="AD66" i="15"/>
  <c r="T65" i="20"/>
  <c r="AH42" i="20"/>
  <c r="L77" i="12"/>
  <c r="G77" i="12"/>
  <c r="AN42" i="20"/>
  <c r="Z65" i="20"/>
  <c r="AY42" i="20"/>
  <c r="AY30" i="20"/>
  <c r="AJ42" i="20"/>
  <c r="AX42" i="20"/>
  <c r="AR65" i="20"/>
  <c r="AY22" i="20"/>
  <c r="AY62" i="20"/>
  <c r="AY59" i="20"/>
  <c r="AP65" i="20"/>
  <c r="CB5" i="12"/>
  <c r="CC7" i="12"/>
  <c r="AY40" i="20"/>
  <c r="AY64" i="15"/>
  <c r="AY41" i="13"/>
  <c r="AY38" i="13"/>
  <c r="AY61" i="15"/>
  <c r="AY55" i="15"/>
  <c r="AY32" i="13"/>
  <c r="AY51" i="15"/>
  <c r="AY28" i="13"/>
  <c r="AZ28" i="20" s="1"/>
  <c r="AY74" i="17"/>
  <c r="AY25" i="13"/>
  <c r="AY48" i="15"/>
  <c r="AY71" i="17"/>
  <c r="AY42" i="15"/>
  <c r="AY19" i="13"/>
  <c r="AZ19" i="20" s="1"/>
  <c r="AY65" i="17"/>
  <c r="AY39" i="15"/>
  <c r="AY16" i="13"/>
  <c r="AZ16" i="20" s="1"/>
  <c r="AY62" i="17"/>
  <c r="AY12" i="13"/>
  <c r="AZ12" i="20" s="1"/>
  <c r="AY58" i="17"/>
  <c r="AY35" i="15"/>
  <c r="AY54" i="17"/>
  <c r="AY8" i="13"/>
  <c r="AZ8" i="20" s="1"/>
  <c r="AY31" i="15"/>
  <c r="AY50" i="17"/>
  <c r="AY27" i="15"/>
  <c r="AY46" i="17"/>
  <c r="AY23" i="15"/>
  <c r="AY19" i="15"/>
  <c r="AY42" i="17"/>
  <c r="AY38" i="17"/>
  <c r="AY15" i="15"/>
  <c r="AY34" i="17"/>
  <c r="AY11" i="15"/>
  <c r="AY30" i="17"/>
  <c r="AY7" i="15"/>
  <c r="AY36" i="13"/>
  <c r="AY59" i="15"/>
  <c r="AZ59" i="20" s="1"/>
  <c r="AV66" i="16"/>
  <c r="AV43" i="14"/>
  <c r="R66" i="15"/>
  <c r="S66" i="20" s="1"/>
  <c r="R43" i="13"/>
  <c r="S43" i="20" s="1"/>
  <c r="AP43" i="14"/>
  <c r="AP66" i="16"/>
  <c r="L66" i="15"/>
  <c r="M66" i="20" s="1"/>
  <c r="L43" i="13"/>
  <c r="M43" i="20" s="1"/>
  <c r="AR66" i="15"/>
  <c r="BV66" i="16"/>
  <c r="BW66" i="20" s="1"/>
  <c r="AR43" i="13"/>
  <c r="BV43" i="14"/>
  <c r="BW43" i="20" s="1"/>
  <c r="AN66" i="16"/>
  <c r="J43" i="13"/>
  <c r="K43" i="20" s="1"/>
  <c r="J66" i="15"/>
  <c r="K66" i="20" s="1"/>
  <c r="AN43" i="14"/>
  <c r="AT66" i="16"/>
  <c r="AU66" i="20" s="1"/>
  <c r="P43" i="13"/>
  <c r="Q43" i="20" s="1"/>
  <c r="AT43" i="14"/>
  <c r="AU43" i="20" s="1"/>
  <c r="P66" i="15"/>
  <c r="Q66" i="20" s="1"/>
  <c r="BL43" i="14"/>
  <c r="AH66" i="15"/>
  <c r="AH43" i="13"/>
  <c r="BL66" i="16"/>
  <c r="AU43" i="13"/>
  <c r="BY66" i="16"/>
  <c r="BZ66" i="20" s="1"/>
  <c r="BY43" i="14"/>
  <c r="BZ43" i="20" s="1"/>
  <c r="AU66" i="15"/>
  <c r="AJ43" i="13"/>
  <c r="BN66" i="16"/>
  <c r="AJ66" i="15"/>
  <c r="BN43" i="14"/>
  <c r="AN43" i="13"/>
  <c r="AO43" i="20" s="1"/>
  <c r="BR43" i="14"/>
  <c r="BS43" i="20" s="1"/>
  <c r="AN66" i="15"/>
  <c r="AO66" i="20" s="1"/>
  <c r="BR66" i="16"/>
  <c r="BS66" i="20" s="1"/>
  <c r="AA66" i="16"/>
  <c r="AA43" i="14"/>
  <c r="AK66" i="16"/>
  <c r="AK43" i="14"/>
  <c r="AY43" i="13"/>
  <c r="AY66" i="15"/>
  <c r="BZ66" i="16"/>
  <c r="CA66" i="20" s="1"/>
  <c r="AV43" i="13"/>
  <c r="AV66" i="15"/>
  <c r="BZ43" i="14"/>
  <c r="CA43" i="20" s="1"/>
  <c r="BT43" i="14"/>
  <c r="BU43" i="20" s="1"/>
  <c r="AP66" i="15"/>
  <c r="AQ66" i="20" s="1"/>
  <c r="AP43" i="13"/>
  <c r="AQ43" i="20" s="1"/>
  <c r="BT66" i="16"/>
  <c r="BU66" i="20" s="1"/>
  <c r="AH66" i="16"/>
  <c r="AH43" i="14"/>
  <c r="W77" i="9"/>
  <c r="M77" i="9"/>
  <c r="A78" i="9"/>
  <c r="B79" i="9"/>
  <c r="U78" i="9"/>
  <c r="K78" i="9"/>
  <c r="V78" i="9"/>
  <c r="C78" i="9"/>
  <c r="I78" i="9"/>
  <c r="L78" i="9"/>
  <c r="AF42" i="20"/>
  <c r="K78" i="12"/>
  <c r="M79" i="12"/>
  <c r="AY65" i="20"/>
  <c r="AJ65" i="20"/>
  <c r="AY28" i="20"/>
  <c r="AM42" i="20"/>
  <c r="AX65" i="20"/>
  <c r="AR42" i="20"/>
  <c r="AL42" i="20"/>
  <c r="AG65" i="20"/>
  <c r="AY6" i="20"/>
  <c r="AY39" i="20"/>
  <c r="AY19" i="20"/>
  <c r="AY36" i="20"/>
  <c r="N75" i="12"/>
  <c r="V75" i="12"/>
  <c r="Y75" i="12"/>
  <c r="AC75" i="12"/>
  <c r="T75" i="12"/>
  <c r="BX75" i="12"/>
  <c r="O75" i="12"/>
  <c r="P75" i="12"/>
  <c r="Z75" i="12"/>
  <c r="AD75" i="12"/>
  <c r="BC75" i="12"/>
  <c r="Q75" i="12"/>
  <c r="U75" i="12"/>
  <c r="AA75" i="12"/>
  <c r="AE75" i="12"/>
  <c r="AF75" i="12"/>
  <c r="W75" i="12"/>
  <c r="S75" i="12"/>
  <c r="X75" i="12"/>
  <c r="AB75" i="12"/>
  <c r="R75" i="12"/>
  <c r="BM75" i="12"/>
  <c r="BY75" i="12"/>
  <c r="BO75" i="12"/>
  <c r="BS75" i="12"/>
  <c r="BI75" i="12"/>
  <c r="AG75" i="12"/>
  <c r="AI75" i="12"/>
  <c r="AT75" i="12"/>
  <c r="AW75" i="12"/>
  <c r="BR75" i="12"/>
  <c r="BL75" i="12"/>
  <c r="AS75" i="12"/>
  <c r="AZ75" i="12"/>
  <c r="AX75" i="12"/>
  <c r="BG75" i="12"/>
  <c r="BH75" i="12"/>
  <c r="AP75" i="12"/>
  <c r="AH75" i="12"/>
  <c r="BQ75" i="12"/>
  <c r="BB75" i="12"/>
  <c r="AR75" i="12"/>
  <c r="AV75" i="12"/>
  <c r="BT75" i="12"/>
  <c r="AU75" i="12"/>
  <c r="BW75" i="12"/>
  <c r="BP75" i="12"/>
  <c r="AM75" i="12"/>
  <c r="BJ75" i="12"/>
  <c r="AO75" i="12"/>
  <c r="BA75" i="12"/>
  <c r="BF75" i="12"/>
  <c r="BK75" i="12"/>
  <c r="BV75" i="12"/>
  <c r="BN75" i="12"/>
  <c r="BD75" i="12"/>
  <c r="AY75" i="12"/>
  <c r="AL75" i="12"/>
  <c r="BU75" i="12"/>
  <c r="AN75" i="12"/>
  <c r="AJ75" i="12"/>
  <c r="BE75" i="12"/>
  <c r="AK75" i="12"/>
  <c r="AQ75" i="12"/>
  <c r="CA6" i="12"/>
  <c r="CA1" i="12"/>
  <c r="AY64" i="20"/>
  <c r="AY63" i="15"/>
  <c r="AZ63" i="20" s="1"/>
  <c r="AY40" i="13"/>
  <c r="AY58" i="15"/>
  <c r="AZ58" i="20" s="1"/>
  <c r="AY35" i="13"/>
  <c r="AZ35" i="20" s="1"/>
  <c r="AY31" i="13"/>
  <c r="AZ31" i="20" s="1"/>
  <c r="AY54" i="15"/>
  <c r="AY73" i="17"/>
  <c r="AY50" i="15"/>
  <c r="AY27" i="13"/>
  <c r="AZ27" i="20" s="1"/>
  <c r="AY46" i="15"/>
  <c r="AY69" i="17"/>
  <c r="AY23" i="13"/>
  <c r="AZ23" i="20" s="1"/>
  <c r="AY43" i="15"/>
  <c r="AY66" i="17"/>
  <c r="AY20" i="13"/>
  <c r="AZ20" i="20" s="1"/>
  <c r="AY38" i="15"/>
  <c r="AY15" i="13"/>
  <c r="AZ15" i="20" s="1"/>
  <c r="AY61" i="17"/>
  <c r="AY33" i="15"/>
  <c r="AY56" i="17"/>
  <c r="AY10" i="13"/>
  <c r="AZ10" i="20" s="1"/>
  <c r="AY29" i="15"/>
  <c r="AY6" i="13"/>
  <c r="AZ6" i="20" s="1"/>
  <c r="AY52" i="17"/>
  <c r="AY26" i="15"/>
  <c r="AY49" i="17"/>
  <c r="AY45" i="17"/>
  <c r="AY22" i="15"/>
  <c r="AY41" i="17"/>
  <c r="AY18" i="15"/>
  <c r="AY37" i="17"/>
  <c r="AY14" i="15"/>
  <c r="AY33" i="17"/>
  <c r="AY10" i="15"/>
  <c r="AW43" i="13"/>
  <c r="AX43" i="20" s="1"/>
  <c r="CA66" i="16"/>
  <c r="CB66" i="20" s="1"/>
  <c r="CA43" i="14"/>
  <c r="CB43" i="20" s="1"/>
  <c r="AW66" i="15"/>
  <c r="AX66" i="20" s="1"/>
  <c r="O43" i="13"/>
  <c r="P43" i="20" s="1"/>
  <c r="O66" i="15"/>
  <c r="P66" i="20" s="1"/>
  <c r="AS43" i="14"/>
  <c r="AS66" i="16"/>
  <c r="M43" i="13"/>
  <c r="N43" i="20" s="1"/>
  <c r="AQ43" i="14"/>
  <c r="M66" i="15"/>
  <c r="N66" i="20" s="1"/>
  <c r="AQ66" i="16"/>
  <c r="AU66" i="16"/>
  <c r="AU43" i="14"/>
  <c r="Q43" i="13"/>
  <c r="R43" i="20" s="1"/>
  <c r="Q66" i="15"/>
  <c r="R66" i="20" s="1"/>
  <c r="V66" i="15"/>
  <c r="AZ43" i="14"/>
  <c r="V43" i="13"/>
  <c r="AZ66" i="16"/>
  <c r="AX43" i="14"/>
  <c r="AY43" i="20" s="1"/>
  <c r="AX66" i="16"/>
  <c r="AY66" i="20" s="1"/>
  <c r="T43" i="13"/>
  <c r="T66" i="15"/>
  <c r="AL43" i="14"/>
  <c r="AL66" i="16"/>
  <c r="N66" i="15"/>
  <c r="O66" i="20" s="1"/>
  <c r="AR66" i="16"/>
  <c r="AR43" i="14"/>
  <c r="N43" i="13"/>
  <c r="O43" i="20" s="1"/>
  <c r="X66" i="16"/>
  <c r="X43" i="14"/>
  <c r="Y66" i="16"/>
  <c r="Y43" i="14"/>
  <c r="AE43" i="14"/>
  <c r="AE66" i="16"/>
  <c r="AC66" i="16"/>
  <c r="AC43" i="14"/>
  <c r="AY43" i="14"/>
  <c r="U66" i="15"/>
  <c r="V66" i="20" s="1"/>
  <c r="U43" i="13"/>
  <c r="V43" i="20" s="1"/>
  <c r="AY66" i="16"/>
  <c r="T43" i="14"/>
  <c r="T66" i="16"/>
  <c r="AI66" i="16"/>
  <c r="AI43" i="14"/>
  <c r="AG66" i="16"/>
  <c r="AG43" i="14"/>
  <c r="W66" i="16"/>
  <c r="W43" i="14"/>
  <c r="AF65" i="20"/>
  <c r="T42" i="20"/>
  <c r="AH65" i="20"/>
  <c r="Z42" i="20"/>
  <c r="AY15" i="20"/>
  <c r="AM65" i="20"/>
  <c r="AO65" i="20"/>
  <c r="AI42" i="20"/>
  <c r="AL65" i="20"/>
  <c r="BZ3" i="12"/>
  <c r="BZ4" i="12" s="1"/>
  <c r="BZ2" i="12"/>
  <c r="AY18" i="20"/>
  <c r="AY31" i="20"/>
  <c r="AP42" i="20"/>
  <c r="AY7" i="20"/>
  <c r="AY23" i="20"/>
  <c r="AY41" i="20"/>
  <c r="AY62" i="15"/>
  <c r="AZ62" i="20" s="1"/>
  <c r="AY39" i="13"/>
  <c r="AZ39" i="20" s="1"/>
  <c r="AY34" i="13"/>
  <c r="AY57" i="15"/>
  <c r="AY53" i="15"/>
  <c r="AY30" i="13"/>
  <c r="AY72" i="17"/>
  <c r="AY26" i="13"/>
  <c r="AZ26" i="20" s="1"/>
  <c r="AY49" i="15"/>
  <c r="AY68" i="17"/>
  <c r="AY45" i="15"/>
  <c r="AY22" i="13"/>
  <c r="AZ22" i="20" s="1"/>
  <c r="AY18" i="13"/>
  <c r="AZ18" i="20" s="1"/>
  <c r="AY64" i="17"/>
  <c r="AY41" i="15"/>
  <c r="AZ41" i="20" s="1"/>
  <c r="AY37" i="15"/>
  <c r="AZ37" i="20" s="1"/>
  <c r="AY60" i="17"/>
  <c r="AZ60" i="20" s="1"/>
  <c r="AY14" i="13"/>
  <c r="AZ14" i="20" s="1"/>
  <c r="AY57" i="17"/>
  <c r="AY34" i="15"/>
  <c r="AZ34" i="20" s="1"/>
  <c r="AY11" i="13"/>
  <c r="AZ11" i="20" s="1"/>
  <c r="AY53" i="17"/>
  <c r="AY7" i="13"/>
  <c r="AZ7" i="20" s="1"/>
  <c r="AY30" i="15"/>
  <c r="AZ30" i="20" s="1"/>
  <c r="AY48" i="17"/>
  <c r="AY25" i="15"/>
  <c r="AY44" i="17"/>
  <c r="AY21" i="15"/>
  <c r="AY17" i="15"/>
  <c r="AY40" i="17"/>
  <c r="AY13" i="15"/>
  <c r="AY36" i="17"/>
  <c r="AY9" i="15"/>
  <c r="AY32" i="17"/>
  <c r="AM66" i="16"/>
  <c r="AM43" i="14"/>
  <c r="I43" i="13"/>
  <c r="J43" i="20" s="1"/>
  <c r="I66" i="15"/>
  <c r="J66" i="20" s="1"/>
  <c r="Z43" i="13"/>
  <c r="BD43" i="14"/>
  <c r="BD66" i="16"/>
  <c r="Z66" i="15"/>
  <c r="AF43" i="13"/>
  <c r="BJ43" i="14"/>
  <c r="BJ66" i="16"/>
  <c r="AF66" i="15"/>
  <c r="AI43" i="13"/>
  <c r="AJ43" i="20" s="1"/>
  <c r="BM43" i="14"/>
  <c r="BM66" i="16"/>
  <c r="AI66" i="15"/>
  <c r="AJ66" i="20" s="1"/>
  <c r="AB66" i="15"/>
  <c r="AC66" i="20" s="1"/>
  <c r="AB43" i="13"/>
  <c r="AC43" i="20" s="1"/>
  <c r="BF66" i="16"/>
  <c r="BF43" i="14"/>
  <c r="X43" i="13"/>
  <c r="Y43" i="20" s="1"/>
  <c r="X66" i="15"/>
  <c r="Y66" i="20" s="1"/>
  <c r="BB66" i="16"/>
  <c r="BB43" i="14"/>
  <c r="Y43" i="13"/>
  <c r="Z43" i="20" s="1"/>
  <c r="BC43" i="14"/>
  <c r="Y66" i="15"/>
  <c r="Z66" i="20" s="1"/>
  <c r="BC66" i="16"/>
  <c r="AG43" i="13"/>
  <c r="AH43" i="20" s="1"/>
  <c r="BK66" i="16"/>
  <c r="BK43" i="14"/>
  <c r="AG66" i="15"/>
  <c r="AH66" i="20" s="1"/>
  <c r="AJ66" i="16"/>
  <c r="AJ43" i="14"/>
  <c r="AF43" i="14"/>
  <c r="AF66" i="16"/>
  <c r="BW43" i="14"/>
  <c r="BX43" i="20" s="1"/>
  <c r="BW66" i="16"/>
  <c r="BX66" i="20" s="1"/>
  <c r="AS66" i="15"/>
  <c r="AS43" i="13"/>
  <c r="AK43" i="13"/>
  <c r="AL43" i="20" s="1"/>
  <c r="BO66" i="16"/>
  <c r="BO43" i="14"/>
  <c r="AK66" i="15"/>
  <c r="AL66" i="20" s="1"/>
  <c r="V43" i="14"/>
  <c r="V66" i="16"/>
  <c r="AO43" i="13"/>
  <c r="AP43" i="20" s="1"/>
  <c r="BS43" i="14"/>
  <c r="BT43" i="20" s="1"/>
  <c r="BS66" i="16"/>
  <c r="BT66" i="20" s="1"/>
  <c r="AO66" i="15"/>
  <c r="Z66" i="16"/>
  <c r="Z43" i="14"/>
  <c r="AD43" i="14"/>
  <c r="AD66" i="16"/>
  <c r="BZ8" i="12" l="1"/>
  <c r="BA23" i="17" s="1"/>
  <c r="BZ9" i="12"/>
  <c r="BA24" i="17" s="1"/>
  <c r="BZ14" i="12"/>
  <c r="BZ13" i="12"/>
  <c r="BZ10" i="12"/>
  <c r="BA25" i="17" s="1"/>
  <c r="BZ11" i="12"/>
  <c r="BA26" i="17" s="1"/>
  <c r="BZ12" i="12"/>
  <c r="BA27" i="17" s="1"/>
  <c r="BZ15" i="12"/>
  <c r="BZ16" i="12"/>
  <c r="BZ17" i="12"/>
  <c r="BZ18" i="12"/>
  <c r="BZ19" i="12"/>
  <c r="BZ20" i="12"/>
  <c r="BZ21" i="12"/>
  <c r="BZ22" i="12"/>
  <c r="BZ23" i="12"/>
  <c r="BZ24" i="12"/>
  <c r="BZ25" i="12"/>
  <c r="BZ27" i="12"/>
  <c r="BZ26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2" i="12"/>
  <c r="BZ41" i="12"/>
  <c r="BZ43" i="12"/>
  <c r="BZ44" i="12"/>
  <c r="BZ45" i="12"/>
  <c r="BZ46" i="12"/>
  <c r="BZ47" i="12"/>
  <c r="BZ48" i="12"/>
  <c r="BZ49" i="12"/>
  <c r="BZ51" i="12"/>
  <c r="BZ50" i="12"/>
  <c r="BZ52" i="12"/>
  <c r="BZ53" i="12"/>
  <c r="BZ54" i="12"/>
  <c r="BZ55" i="12"/>
  <c r="BZ56" i="12"/>
  <c r="BZ57" i="12"/>
  <c r="BZ59" i="12"/>
  <c r="BZ58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P76" i="12"/>
  <c r="V76" i="12"/>
  <c r="Y76" i="12"/>
  <c r="AF76" i="12"/>
  <c r="R76" i="12"/>
  <c r="W76" i="12"/>
  <c r="Z76" i="12"/>
  <c r="AE76" i="12"/>
  <c r="AD76" i="12"/>
  <c r="S76" i="12"/>
  <c r="BC76" i="12"/>
  <c r="AC76" i="12"/>
  <c r="BM76" i="12"/>
  <c r="N76" i="12"/>
  <c r="T76" i="12"/>
  <c r="X76" i="12"/>
  <c r="AB76" i="12"/>
  <c r="BU76" i="12"/>
  <c r="AA76" i="12"/>
  <c r="O76" i="12"/>
  <c r="BS76" i="12"/>
  <c r="AY76" i="12"/>
  <c r="BJ76" i="12"/>
  <c r="BX76" i="12"/>
  <c r="U76" i="12"/>
  <c r="BO76" i="12"/>
  <c r="AW76" i="12"/>
  <c r="Q76" i="12"/>
  <c r="BY76" i="12"/>
  <c r="BZ76" i="12"/>
  <c r="BR76" i="12"/>
  <c r="AZ76" i="12"/>
  <c r="AO76" i="12"/>
  <c r="BG76" i="12"/>
  <c r="BH76" i="12"/>
  <c r="AT76" i="12"/>
  <c r="BQ76" i="12"/>
  <c r="BI76" i="12"/>
  <c r="AS76" i="12"/>
  <c r="AX76" i="12"/>
  <c r="AG76" i="12"/>
  <c r="AI76" i="12"/>
  <c r="BP76" i="12"/>
  <c r="BF76" i="12"/>
  <c r="BA76" i="12"/>
  <c r="BL76" i="12"/>
  <c r="BB76" i="12"/>
  <c r="AR76" i="12"/>
  <c r="AV76" i="12"/>
  <c r="BT76" i="12"/>
  <c r="AU76" i="12"/>
  <c r="BW76" i="12"/>
  <c r="AP76" i="12"/>
  <c r="AM76" i="12"/>
  <c r="AH76" i="12"/>
  <c r="BK76" i="12"/>
  <c r="AL76" i="12"/>
  <c r="AK76" i="12"/>
  <c r="BV76" i="12"/>
  <c r="BN76" i="12"/>
  <c r="AQ76" i="12"/>
  <c r="AJ76" i="12"/>
  <c r="AN76" i="12"/>
  <c r="BD76" i="12"/>
  <c r="BE76" i="12"/>
  <c r="AG66" i="20"/>
  <c r="AA66" i="20"/>
  <c r="W66" i="20"/>
  <c r="BJ44" i="14"/>
  <c r="AF44" i="13"/>
  <c r="BJ67" i="16"/>
  <c r="AF67" i="15"/>
  <c r="AQ67" i="16"/>
  <c r="M44" i="13"/>
  <c r="N44" i="20" s="1"/>
  <c r="M67" i="15"/>
  <c r="N67" i="20" s="1"/>
  <c r="AQ44" i="14"/>
  <c r="AW44" i="13"/>
  <c r="AW67" i="15"/>
  <c r="CA67" i="16"/>
  <c r="CB67" i="20" s="1"/>
  <c r="CA44" i="14"/>
  <c r="CB44" i="20" s="1"/>
  <c r="AT44" i="14"/>
  <c r="P44" i="13"/>
  <c r="Q44" i="20" s="1"/>
  <c r="P67" i="15"/>
  <c r="Q67" i="20" s="1"/>
  <c r="AT67" i="16"/>
  <c r="AX44" i="13"/>
  <c r="AX67" i="15"/>
  <c r="AW44" i="14"/>
  <c r="AW67" i="16"/>
  <c r="S44" i="13"/>
  <c r="S67" i="15"/>
  <c r="Q67" i="15"/>
  <c r="R67" i="20" s="1"/>
  <c r="AU44" i="14"/>
  <c r="AU67" i="16"/>
  <c r="Q44" i="13"/>
  <c r="R44" i="20" s="1"/>
  <c r="BE44" i="14"/>
  <c r="BE67" i="16"/>
  <c r="AA67" i="15"/>
  <c r="AA44" i="13"/>
  <c r="BB67" i="16"/>
  <c r="X44" i="13"/>
  <c r="BB44" i="14"/>
  <c r="X67" i="15"/>
  <c r="AJ67" i="15"/>
  <c r="BN44" i="14"/>
  <c r="AJ44" i="13"/>
  <c r="BN67" i="16"/>
  <c r="AG67" i="16"/>
  <c r="AG44" i="14"/>
  <c r="AK44" i="14"/>
  <c r="AK67" i="16"/>
  <c r="V67" i="16"/>
  <c r="V44" i="14"/>
  <c r="AE44" i="14"/>
  <c r="AE67" i="16"/>
  <c r="AD44" i="14"/>
  <c r="AD67" i="16"/>
  <c r="L78" i="12"/>
  <c r="G78" i="12"/>
  <c r="W78" i="9"/>
  <c r="M78" i="9"/>
  <c r="AK66" i="20"/>
  <c r="AI43" i="20"/>
  <c r="AS43" i="20"/>
  <c r="AZ36" i="20"/>
  <c r="AZ64" i="20"/>
  <c r="AD66" i="20"/>
  <c r="AB43" i="20"/>
  <c r="AN66" i="20"/>
  <c r="AR43" i="20"/>
  <c r="AF43" i="20"/>
  <c r="AZ13" i="20"/>
  <c r="AZ24" i="20"/>
  <c r="AZ65" i="15"/>
  <c r="AZ42" i="13"/>
  <c r="AZ38" i="13"/>
  <c r="AZ61" i="15"/>
  <c r="AZ34" i="13"/>
  <c r="AZ57" i="15"/>
  <c r="AZ30" i="13"/>
  <c r="AZ53" i="15"/>
  <c r="AZ72" i="17"/>
  <c r="AZ49" i="15"/>
  <c r="AZ26" i="13"/>
  <c r="AZ22" i="13"/>
  <c r="AZ45" i="15"/>
  <c r="AZ68" i="17"/>
  <c r="AZ64" i="17"/>
  <c r="AZ18" i="13"/>
  <c r="AZ41" i="15"/>
  <c r="AZ60" i="17"/>
  <c r="AZ14" i="13"/>
  <c r="AZ37" i="15"/>
  <c r="AZ11" i="13"/>
  <c r="AZ57" i="17"/>
  <c r="AZ34" i="15"/>
  <c r="AZ7" i="13"/>
  <c r="AZ30" i="15"/>
  <c r="AZ53" i="17"/>
  <c r="AZ25" i="15"/>
  <c r="AZ48" i="17"/>
  <c r="AZ44" i="17"/>
  <c r="AZ21" i="15"/>
  <c r="AZ17" i="15"/>
  <c r="AZ40" i="17"/>
  <c r="AZ13" i="15"/>
  <c r="AZ36" i="17"/>
  <c r="AZ32" i="17"/>
  <c r="AZ9" i="15"/>
  <c r="U66" i="20"/>
  <c r="AT66" i="20"/>
  <c r="AZ66" i="20"/>
  <c r="AZ40" i="20"/>
  <c r="CA2" i="12"/>
  <c r="CA3" i="12"/>
  <c r="CA4" i="12" s="1"/>
  <c r="AO67" i="16"/>
  <c r="K67" i="15"/>
  <c r="L67" i="20" s="1"/>
  <c r="AO44" i="14"/>
  <c r="K44" i="13"/>
  <c r="L44" i="20" s="1"/>
  <c r="Z44" i="13"/>
  <c r="Z67" i="15"/>
  <c r="BD44" i="14"/>
  <c r="BD67" i="16"/>
  <c r="BP67" i="16"/>
  <c r="AL44" i="13"/>
  <c r="AL67" i="15"/>
  <c r="BP44" i="14"/>
  <c r="BO44" i="14"/>
  <c r="AK44" i="13"/>
  <c r="AL44" i="20" s="1"/>
  <c r="AK67" i="15"/>
  <c r="AL67" i="20" s="1"/>
  <c r="BO67" i="16"/>
  <c r="V67" i="15"/>
  <c r="W67" i="20" s="1"/>
  <c r="AZ44" i="14"/>
  <c r="V44" i="13"/>
  <c r="W44" i="20" s="1"/>
  <c r="AZ67" i="16"/>
  <c r="AC44" i="13"/>
  <c r="AC67" i="15"/>
  <c r="AD67" i="20" s="1"/>
  <c r="BG44" i="14"/>
  <c r="BG67" i="16"/>
  <c r="BM67" i="16"/>
  <c r="BM44" i="14"/>
  <c r="AI67" i="15"/>
  <c r="AI44" i="13"/>
  <c r="T67" i="15"/>
  <c r="AX44" i="14"/>
  <c r="T44" i="13"/>
  <c r="AX67" i="16"/>
  <c r="U44" i="13"/>
  <c r="U67" i="15"/>
  <c r="AY44" i="14"/>
  <c r="AY67" i="16"/>
  <c r="BX44" i="14"/>
  <c r="BY44" i="20" s="1"/>
  <c r="AT44" i="13"/>
  <c r="AU44" i="20" s="1"/>
  <c r="AT67" i="15"/>
  <c r="AU67" i="20" s="1"/>
  <c r="BX67" i="16"/>
  <c r="BY67" i="20" s="1"/>
  <c r="AC67" i="16"/>
  <c r="AC44" i="14"/>
  <c r="AJ44" i="14"/>
  <c r="AJ67" i="16"/>
  <c r="U44" i="14"/>
  <c r="U67" i="16"/>
  <c r="AY44" i="13"/>
  <c r="AY67" i="15"/>
  <c r="AZ67" i="20" s="1"/>
  <c r="AA44" i="14"/>
  <c r="AA67" i="16"/>
  <c r="AI66" i="20"/>
  <c r="AW43" i="20"/>
  <c r="AZ61" i="20"/>
  <c r="AM66" i="20"/>
  <c r="AN43" i="20"/>
  <c r="AF66" i="20"/>
  <c r="AZ5" i="20"/>
  <c r="AZ9" i="20"/>
  <c r="AZ21" i="20"/>
  <c r="AZ65" i="20"/>
  <c r="AZ41" i="13"/>
  <c r="AZ64" i="15"/>
  <c r="BA64" i="20" s="1"/>
  <c r="AZ60" i="15"/>
  <c r="BA60" i="20" s="1"/>
  <c r="AZ37" i="13"/>
  <c r="AZ33" i="13"/>
  <c r="AZ56" i="15"/>
  <c r="AZ52" i="15"/>
  <c r="AZ75" i="17"/>
  <c r="AZ29" i="13"/>
  <c r="AZ25" i="13"/>
  <c r="BA25" i="20" s="1"/>
  <c r="AZ71" i="17"/>
  <c r="AZ48" i="15"/>
  <c r="AZ44" i="15"/>
  <c r="AZ21" i="13"/>
  <c r="AZ67" i="17"/>
  <c r="AZ63" i="17"/>
  <c r="AZ17" i="13"/>
  <c r="BA17" i="20" s="1"/>
  <c r="AZ40" i="15"/>
  <c r="AZ59" i="17"/>
  <c r="AZ13" i="13"/>
  <c r="BA13" i="20" s="1"/>
  <c r="AZ36" i="15"/>
  <c r="AZ32" i="15"/>
  <c r="AZ55" i="17"/>
  <c r="AZ9" i="13"/>
  <c r="BA9" i="20" s="1"/>
  <c r="AZ5" i="13"/>
  <c r="AZ28" i="15"/>
  <c r="AZ51" i="17"/>
  <c r="AZ47" i="17"/>
  <c r="AZ24" i="15"/>
  <c r="AZ43" i="17"/>
  <c r="AZ20" i="15"/>
  <c r="AZ16" i="15"/>
  <c r="AZ39" i="17"/>
  <c r="AZ35" i="17"/>
  <c r="AZ12" i="15"/>
  <c r="AZ31" i="17"/>
  <c r="AZ8" i="15"/>
  <c r="AZ29" i="17"/>
  <c r="AZ6" i="15"/>
  <c r="AZ5" i="15"/>
  <c r="AZ28" i="17"/>
  <c r="U43" i="20"/>
  <c r="W43" i="20"/>
  <c r="AT43" i="20"/>
  <c r="AZ43" i="20"/>
  <c r="R44" i="13"/>
  <c r="S44" i="20" s="1"/>
  <c r="AV67" i="16"/>
  <c r="AV44" i="14"/>
  <c r="R67" i="15"/>
  <c r="S67" i="20" s="1"/>
  <c r="AS44" i="14"/>
  <c r="AS67" i="16"/>
  <c r="O44" i="13"/>
  <c r="P44" i="20" s="1"/>
  <c r="O67" i="15"/>
  <c r="P67" i="20" s="1"/>
  <c r="AE67" i="15"/>
  <c r="AF67" i="20" s="1"/>
  <c r="AE44" i="13"/>
  <c r="AF44" i="20" s="1"/>
  <c r="BI44" i="14"/>
  <c r="BI67" i="16"/>
  <c r="BK67" i="16"/>
  <c r="AG67" i="15"/>
  <c r="AH67" i="20" s="1"/>
  <c r="BK44" i="14"/>
  <c r="AG44" i="13"/>
  <c r="AH44" i="20" s="1"/>
  <c r="N67" i="15"/>
  <c r="O67" i="20" s="1"/>
  <c r="AR44" i="14"/>
  <c r="AR67" i="16"/>
  <c r="N44" i="13"/>
  <c r="O44" i="20" s="1"/>
  <c r="AU67" i="15"/>
  <c r="AV67" i="20" s="1"/>
  <c r="BY67" i="16"/>
  <c r="BZ67" i="20" s="1"/>
  <c r="AU44" i="13"/>
  <c r="AV44" i="20" s="1"/>
  <c r="BY44" i="14"/>
  <c r="BZ44" i="20" s="1"/>
  <c r="AR67" i="15"/>
  <c r="AR44" i="13"/>
  <c r="AS44" i="20" s="1"/>
  <c r="BV44" i="14"/>
  <c r="BW44" i="20" s="1"/>
  <c r="BV67" i="16"/>
  <c r="BW67" i="20" s="1"/>
  <c r="BL44" i="14"/>
  <c r="AH67" i="15"/>
  <c r="BL67" i="16"/>
  <c r="AH44" i="13"/>
  <c r="AM44" i="13"/>
  <c r="BQ67" i="16"/>
  <c r="BQ44" i="14"/>
  <c r="AM67" i="15"/>
  <c r="J67" i="15"/>
  <c r="K67" i="20" s="1"/>
  <c r="J44" i="13"/>
  <c r="K44" i="20" s="1"/>
  <c r="AN44" i="14"/>
  <c r="AN67" i="16"/>
  <c r="BT44" i="14"/>
  <c r="BU44" i="20" s="1"/>
  <c r="AP67" i="15"/>
  <c r="BT67" i="16"/>
  <c r="BU67" i="20" s="1"/>
  <c r="AP44" i="13"/>
  <c r="AN44" i="13"/>
  <c r="BR67" i="16"/>
  <c r="BS67" i="20" s="1"/>
  <c r="BR44" i="14"/>
  <c r="BS44" i="20" s="1"/>
  <c r="AN67" i="15"/>
  <c r="AO67" i="20" s="1"/>
  <c r="X44" i="14"/>
  <c r="X67" i="16"/>
  <c r="AF44" i="14"/>
  <c r="AF67" i="16"/>
  <c r="AD44" i="13"/>
  <c r="AE44" i="20" s="1"/>
  <c r="AD67" i="15"/>
  <c r="AE67" i="20" s="1"/>
  <c r="BH44" i="14"/>
  <c r="BH67" i="16"/>
  <c r="T44" i="14"/>
  <c r="T67" i="16"/>
  <c r="Y67" i="16"/>
  <c r="Y44" i="14"/>
  <c r="S67" i="16"/>
  <c r="S44" i="14"/>
  <c r="AK43" i="20"/>
  <c r="AV43" i="20"/>
  <c r="AS66" i="20"/>
  <c r="AW66" i="20"/>
  <c r="AZ38" i="20"/>
  <c r="CC5" i="12"/>
  <c r="CD7" i="12"/>
  <c r="AE66" i="20"/>
  <c r="X66" i="20"/>
  <c r="AM43" i="20"/>
  <c r="AP66" i="20"/>
  <c r="T66" i="20"/>
  <c r="AZ33" i="20"/>
  <c r="AZ42" i="20"/>
  <c r="AZ63" i="15"/>
  <c r="BA63" i="20" s="1"/>
  <c r="AZ40" i="13"/>
  <c r="BA40" i="20" s="1"/>
  <c r="AZ36" i="13"/>
  <c r="BA36" i="20" s="1"/>
  <c r="AZ59" i="15"/>
  <c r="BA59" i="20" s="1"/>
  <c r="AZ32" i="13"/>
  <c r="BA32" i="20" s="1"/>
  <c r="AZ55" i="15"/>
  <c r="AZ27" i="13"/>
  <c r="AZ73" i="17"/>
  <c r="AZ50" i="15"/>
  <c r="AZ70" i="17"/>
  <c r="AZ47" i="15"/>
  <c r="AZ24" i="13"/>
  <c r="BA24" i="20" s="1"/>
  <c r="AZ20" i="13"/>
  <c r="BA20" i="20" s="1"/>
  <c r="AZ66" i="17"/>
  <c r="AZ43" i="15"/>
  <c r="AZ16" i="13"/>
  <c r="BA16" i="20" s="1"/>
  <c r="AZ62" i="17"/>
  <c r="AZ39" i="15"/>
  <c r="AZ58" i="17"/>
  <c r="AZ35" i="15"/>
  <c r="AZ12" i="13"/>
  <c r="BA12" i="20" s="1"/>
  <c r="AZ31" i="15"/>
  <c r="AZ54" i="17"/>
  <c r="AZ8" i="13"/>
  <c r="BA8" i="20" s="1"/>
  <c r="AZ50" i="17"/>
  <c r="AZ27" i="15"/>
  <c r="AZ23" i="15"/>
  <c r="AZ46" i="17"/>
  <c r="AZ42" i="17"/>
  <c r="AZ19" i="15"/>
  <c r="AZ38" i="17"/>
  <c r="AZ15" i="15"/>
  <c r="AZ34" i="17"/>
  <c r="AZ11" i="15"/>
  <c r="AZ30" i="17"/>
  <c r="AZ7" i="15"/>
  <c r="AG43" i="20"/>
  <c r="AA43" i="20"/>
  <c r="AP44" i="14"/>
  <c r="L67" i="15"/>
  <c r="M67" i="20" s="1"/>
  <c r="AP67" i="16"/>
  <c r="L44" i="13"/>
  <c r="M44" i="20" s="1"/>
  <c r="AV44" i="13"/>
  <c r="AW44" i="20" s="1"/>
  <c r="BZ67" i="16"/>
  <c r="CA67" i="20" s="1"/>
  <c r="BZ44" i="14"/>
  <c r="CA44" i="20" s="1"/>
  <c r="AV67" i="15"/>
  <c r="AW67" i="20" s="1"/>
  <c r="AO67" i="15"/>
  <c r="AP67" i="20" s="1"/>
  <c r="BS44" i="14"/>
  <c r="BT44" i="20" s="1"/>
  <c r="BS67" i="16"/>
  <c r="BT67" i="20" s="1"/>
  <c r="AO44" i="13"/>
  <c r="AP44" i="20" s="1"/>
  <c r="BF67" i="16"/>
  <c r="BF44" i="14"/>
  <c r="AB67" i="15"/>
  <c r="AB44" i="13"/>
  <c r="BU44" i="14"/>
  <c r="BV44" i="20" s="1"/>
  <c r="AQ67" i="15"/>
  <c r="AR67" i="20" s="1"/>
  <c r="BU67" i="16"/>
  <c r="BV67" i="20" s="1"/>
  <c r="AQ44" i="13"/>
  <c r="BA67" i="16"/>
  <c r="W44" i="13"/>
  <c r="W67" i="15"/>
  <c r="BA44" i="14"/>
  <c r="AM44" i="14"/>
  <c r="I44" i="13"/>
  <c r="J44" i="20" s="1"/>
  <c r="AM67" i="16"/>
  <c r="I67" i="15"/>
  <c r="J67" i="20" s="1"/>
  <c r="Y67" i="15"/>
  <c r="Z67" i="20" s="1"/>
  <c r="Y44" i="13"/>
  <c r="Z44" i="20" s="1"/>
  <c r="BC67" i="16"/>
  <c r="BC44" i="14"/>
  <c r="AS44" i="13"/>
  <c r="AT44" i="20" s="1"/>
  <c r="BW44" i="14"/>
  <c r="BX44" i="20" s="1"/>
  <c r="BW67" i="16"/>
  <c r="BX67" i="20" s="1"/>
  <c r="AS67" i="15"/>
  <c r="AT67" i="20" s="1"/>
  <c r="AL44" i="14"/>
  <c r="AL67" i="16"/>
  <c r="AZ67" i="15"/>
  <c r="BA67" i="20" s="1"/>
  <c r="AZ44" i="13"/>
  <c r="BA44" i="20" s="1"/>
  <c r="W67" i="16"/>
  <c r="W44" i="14"/>
  <c r="AB44" i="14"/>
  <c r="AB67" i="16"/>
  <c r="Z44" i="14"/>
  <c r="Z67" i="16"/>
  <c r="AI44" i="14"/>
  <c r="AI67" i="16"/>
  <c r="AH67" i="16"/>
  <c r="AH44" i="14"/>
  <c r="K79" i="12"/>
  <c r="M80" i="12"/>
  <c r="F78" i="9"/>
  <c r="E78" i="9"/>
  <c r="D78" i="9"/>
  <c r="G78" i="9"/>
  <c r="H78" i="9"/>
  <c r="U79" i="9"/>
  <c r="K79" i="9"/>
  <c r="V79" i="9"/>
  <c r="L79" i="9"/>
  <c r="I79" i="9"/>
  <c r="B80" i="9"/>
  <c r="A79" i="9"/>
  <c r="C79" i="9"/>
  <c r="AV66" i="20"/>
  <c r="AZ25" i="20"/>
  <c r="AZ32" i="20"/>
  <c r="CB6" i="12"/>
  <c r="CB1" i="12"/>
  <c r="H77" i="12"/>
  <c r="J77" i="12" s="1"/>
  <c r="I77" i="12"/>
  <c r="AE43" i="20"/>
  <c r="X43" i="20"/>
  <c r="AD43" i="20"/>
  <c r="AB66" i="20"/>
  <c r="AR66" i="20"/>
  <c r="T43" i="20"/>
  <c r="AZ17" i="20"/>
  <c r="AZ29" i="20"/>
  <c r="AZ66" i="15"/>
  <c r="BA66" i="20" s="1"/>
  <c r="AZ43" i="13"/>
  <c r="BA43" i="20" s="1"/>
  <c r="AZ39" i="13"/>
  <c r="BA39" i="20" s="1"/>
  <c r="AZ62" i="15"/>
  <c r="BA62" i="20" s="1"/>
  <c r="AZ58" i="15"/>
  <c r="BA58" i="20" s="1"/>
  <c r="AZ35" i="13"/>
  <c r="BA35" i="20" s="1"/>
  <c r="AZ54" i="15"/>
  <c r="AZ31" i="13"/>
  <c r="BA31" i="20" s="1"/>
  <c r="AZ28" i="13"/>
  <c r="BA28" i="20" s="1"/>
  <c r="AZ51" i="15"/>
  <c r="AZ74" i="17"/>
  <c r="AZ23" i="13"/>
  <c r="BA23" i="20" s="1"/>
  <c r="AZ46" i="15"/>
  <c r="AZ69" i="17"/>
  <c r="AZ42" i="15"/>
  <c r="AZ65" i="17"/>
  <c r="AZ19" i="13"/>
  <c r="BA19" i="20" s="1"/>
  <c r="AZ15" i="13"/>
  <c r="BA15" i="20" s="1"/>
  <c r="AZ61" i="17"/>
  <c r="AZ38" i="15"/>
  <c r="AZ10" i="13"/>
  <c r="AZ56" i="17"/>
  <c r="AZ33" i="15"/>
  <c r="AZ29" i="15"/>
  <c r="BA29" i="20" s="1"/>
  <c r="AZ52" i="17"/>
  <c r="AZ6" i="13"/>
  <c r="BA6" i="20" s="1"/>
  <c r="AZ26" i="15"/>
  <c r="AZ49" i="17"/>
  <c r="AZ22" i="15"/>
  <c r="AZ45" i="17"/>
  <c r="AZ18" i="15"/>
  <c r="AZ41" i="17"/>
  <c r="AZ37" i="17"/>
  <c r="AZ14" i="15"/>
  <c r="AZ10" i="15"/>
  <c r="AZ33" i="17"/>
  <c r="T77" i="12" l="1"/>
  <c r="CA77" i="12"/>
  <c r="O77" i="12"/>
  <c r="V77" i="12"/>
  <c r="P77" i="12"/>
  <c r="BM77" i="12"/>
  <c r="S77" i="12"/>
  <c r="AA77" i="12"/>
  <c r="W77" i="12"/>
  <c r="AC77" i="12"/>
  <c r="AR77" i="12"/>
  <c r="AE77" i="12"/>
  <c r="Z77" i="12"/>
  <c r="BA77" i="12"/>
  <c r="X77" i="12"/>
  <c r="R77" i="12"/>
  <c r="AF77" i="12"/>
  <c r="U77" i="12"/>
  <c r="AQ77" i="12"/>
  <c r="Y77" i="12"/>
  <c r="BU77" i="12"/>
  <c r="AK77" i="12"/>
  <c r="BC77" i="12"/>
  <c r="BD77" i="12"/>
  <c r="BS77" i="12"/>
  <c r="Q77" i="12"/>
  <c r="AD77" i="12"/>
  <c r="N77" i="12"/>
  <c r="AB77" i="12"/>
  <c r="BX77" i="12"/>
  <c r="BZ77" i="12"/>
  <c r="AJ77" i="12"/>
  <c r="BY77" i="12"/>
  <c r="BO77" i="12"/>
  <c r="BV77" i="12"/>
  <c r="BL77" i="12"/>
  <c r="BJ77" i="12"/>
  <c r="AO77" i="12"/>
  <c r="AG77" i="12"/>
  <c r="BW77" i="12"/>
  <c r="BH77" i="12"/>
  <c r="AT77" i="12"/>
  <c r="AX77" i="12"/>
  <c r="BI77" i="12"/>
  <c r="AS77" i="12"/>
  <c r="AM77" i="12"/>
  <c r="BF77" i="12"/>
  <c r="BR77" i="12"/>
  <c r="BT77" i="12"/>
  <c r="AI77" i="12"/>
  <c r="AU77" i="12"/>
  <c r="AP77" i="12"/>
  <c r="AZ77" i="12"/>
  <c r="BG77" i="12"/>
  <c r="AH77" i="12"/>
  <c r="BP77" i="12"/>
  <c r="BK77" i="12"/>
  <c r="BQ77" i="12"/>
  <c r="AY77" i="12"/>
  <c r="AN77" i="12"/>
  <c r="BB77" i="12"/>
  <c r="AW77" i="12"/>
  <c r="BN77" i="12"/>
  <c r="AL77" i="12"/>
  <c r="AV77" i="12"/>
  <c r="BE77" i="12"/>
  <c r="CA14" i="12"/>
  <c r="CA11" i="12"/>
  <c r="BB26" i="17" s="1"/>
  <c r="CA9" i="12"/>
  <c r="BB24" i="17" s="1"/>
  <c r="CA12" i="12"/>
  <c r="BB27" i="17" s="1"/>
  <c r="CA13" i="12"/>
  <c r="CA8" i="12"/>
  <c r="BB23" i="17" s="1"/>
  <c r="CA10" i="12"/>
  <c r="BB25" i="17" s="1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2" i="12"/>
  <c r="CA41" i="12"/>
  <c r="CA43" i="12"/>
  <c r="CA44" i="12"/>
  <c r="CA45" i="12"/>
  <c r="CA46" i="12"/>
  <c r="CA47" i="12"/>
  <c r="CA48" i="12"/>
  <c r="CA49" i="12"/>
  <c r="CA51" i="12"/>
  <c r="CA50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X67" i="20"/>
  <c r="AC67" i="20"/>
  <c r="CD5" i="12"/>
  <c r="CE7" i="12"/>
  <c r="AO44" i="20"/>
  <c r="AN44" i="20"/>
  <c r="AS67" i="20"/>
  <c r="AJ44" i="20"/>
  <c r="BA11" i="20"/>
  <c r="BA34" i="20"/>
  <c r="BA65" i="20"/>
  <c r="Y44" i="20"/>
  <c r="AR44" i="20"/>
  <c r="AG67" i="20"/>
  <c r="BI68" i="16"/>
  <c r="BI45" i="14"/>
  <c r="AE68" i="15"/>
  <c r="AE45" i="13"/>
  <c r="AO68" i="15"/>
  <c r="BS68" i="16"/>
  <c r="BT68" i="20" s="1"/>
  <c r="BS45" i="14"/>
  <c r="BT45" i="20" s="1"/>
  <c r="AO45" i="13"/>
  <c r="BP68" i="16"/>
  <c r="AL45" i="13"/>
  <c r="AL68" i="15"/>
  <c r="BP45" i="14"/>
  <c r="AX68" i="15"/>
  <c r="AX45" i="13"/>
  <c r="AW45" i="14"/>
  <c r="AW68" i="16"/>
  <c r="S68" i="15"/>
  <c r="S45" i="13"/>
  <c r="AG68" i="15"/>
  <c r="BK45" i="14"/>
  <c r="BK68" i="16"/>
  <c r="AG45" i="13"/>
  <c r="AH45" i="20" s="1"/>
  <c r="BC45" i="14"/>
  <c r="BC68" i="16"/>
  <c r="Y45" i="13"/>
  <c r="Y68" i="15"/>
  <c r="U68" i="15"/>
  <c r="U45" i="13"/>
  <c r="AY45" i="14"/>
  <c r="AY68" i="16"/>
  <c r="AA45" i="13"/>
  <c r="BE45" i="14"/>
  <c r="BE68" i="16"/>
  <c r="AA68" i="15"/>
  <c r="V68" i="16"/>
  <c r="V45" i="14"/>
  <c r="AP68" i="15"/>
  <c r="BT68" i="16"/>
  <c r="BU68" i="20" s="1"/>
  <c r="BT45" i="14"/>
  <c r="BU45" i="20" s="1"/>
  <c r="AP45" i="13"/>
  <c r="AK68" i="15"/>
  <c r="BO45" i="14"/>
  <c r="BO68" i="16"/>
  <c r="AK45" i="13"/>
  <c r="AL45" i="20" s="1"/>
  <c r="T45" i="14"/>
  <c r="T68" i="16"/>
  <c r="AG45" i="14"/>
  <c r="AG68" i="16"/>
  <c r="X45" i="14"/>
  <c r="X68" i="16"/>
  <c r="AB68" i="16"/>
  <c r="AB45" i="14"/>
  <c r="AK45" i="14"/>
  <c r="AK68" i="16"/>
  <c r="BA43" i="13"/>
  <c r="BA66" i="15"/>
  <c r="BB66" i="20" s="1"/>
  <c r="BA62" i="15"/>
  <c r="BA39" i="13"/>
  <c r="BA35" i="13"/>
  <c r="BA58" i="15"/>
  <c r="BA54" i="15"/>
  <c r="BA31" i="13"/>
  <c r="BA74" i="17"/>
  <c r="BA51" i="15"/>
  <c r="BA28" i="13"/>
  <c r="BA23" i="13"/>
  <c r="BA69" i="17"/>
  <c r="BA46" i="15"/>
  <c r="BA66" i="17"/>
  <c r="BA20" i="13"/>
  <c r="BA43" i="15"/>
  <c r="BA61" i="17"/>
  <c r="BA15" i="13"/>
  <c r="BA38" i="15"/>
  <c r="BA56" i="17"/>
  <c r="BA33" i="15"/>
  <c r="BA10" i="13"/>
  <c r="BA53" i="17"/>
  <c r="BA30" i="15"/>
  <c r="BA7" i="13"/>
  <c r="BA26" i="15"/>
  <c r="BA49" i="17"/>
  <c r="BA45" i="17"/>
  <c r="BA22" i="15"/>
  <c r="BA42" i="17"/>
  <c r="BA19" i="15"/>
  <c r="BA37" i="17"/>
  <c r="BA14" i="15"/>
  <c r="BA10" i="15"/>
  <c r="BA33" i="17"/>
  <c r="BA6" i="15"/>
  <c r="BA29" i="17"/>
  <c r="CB3" i="12"/>
  <c r="CB4" i="12" s="1"/>
  <c r="CB2" i="12"/>
  <c r="E79" i="9"/>
  <c r="H79" i="9"/>
  <c r="D79" i="9"/>
  <c r="F79" i="9"/>
  <c r="G79" i="9"/>
  <c r="X44" i="20"/>
  <c r="CC6" i="12"/>
  <c r="CC1" i="12"/>
  <c r="AQ44" i="20"/>
  <c r="AN67" i="20"/>
  <c r="AI44" i="20"/>
  <c r="BA5" i="20"/>
  <c r="BA33" i="20"/>
  <c r="BA41" i="20"/>
  <c r="AZ44" i="20"/>
  <c r="U44" i="20"/>
  <c r="AJ67" i="20"/>
  <c r="AM67" i="20"/>
  <c r="BA7" i="20"/>
  <c r="BA18" i="20"/>
  <c r="BA22" i="20"/>
  <c r="BA61" i="20"/>
  <c r="AK67" i="20"/>
  <c r="AS45" i="14"/>
  <c r="O68" i="15"/>
  <c r="P68" i="20" s="1"/>
  <c r="AS68" i="16"/>
  <c r="O45" i="13"/>
  <c r="P45" i="20" s="1"/>
  <c r="CA45" i="14"/>
  <c r="CB45" i="20" s="1"/>
  <c r="CA68" i="16"/>
  <c r="CB68" i="20" s="1"/>
  <c r="AW68" i="15"/>
  <c r="AX68" i="20" s="1"/>
  <c r="AW45" i="13"/>
  <c r="AX45" i="20" s="1"/>
  <c r="AM68" i="16"/>
  <c r="I68" i="15"/>
  <c r="J68" i="20" s="1"/>
  <c r="I45" i="13"/>
  <c r="J45" i="20" s="1"/>
  <c r="AM45" i="14"/>
  <c r="V45" i="13"/>
  <c r="W45" i="20" s="1"/>
  <c r="V68" i="15"/>
  <c r="W68" i="20" s="1"/>
  <c r="AZ45" i="14"/>
  <c r="AZ68" i="16"/>
  <c r="AC45" i="13"/>
  <c r="BG45" i="14"/>
  <c r="AC68" i="15"/>
  <c r="BG68" i="16"/>
  <c r="BU68" i="16"/>
  <c r="BV68" i="20" s="1"/>
  <c r="AQ45" i="13"/>
  <c r="BU45" i="14"/>
  <c r="BV45" i="20" s="1"/>
  <c r="AQ68" i="15"/>
  <c r="AX45" i="14"/>
  <c r="T68" i="15"/>
  <c r="U68" i="20" s="1"/>
  <c r="T45" i="13"/>
  <c r="U45" i="20" s="1"/>
  <c r="AX68" i="16"/>
  <c r="AI45" i="13"/>
  <c r="AI68" i="15"/>
  <c r="AJ68" i="20" s="1"/>
  <c r="BM45" i="14"/>
  <c r="BM68" i="16"/>
  <c r="BW68" i="16"/>
  <c r="BX68" i="20" s="1"/>
  <c r="BW45" i="14"/>
  <c r="BX45" i="20" s="1"/>
  <c r="AS45" i="13"/>
  <c r="AT45" i="20" s="1"/>
  <c r="AS68" i="15"/>
  <c r="AT68" i="20" s="1"/>
  <c r="BB45" i="14"/>
  <c r="X68" i="15"/>
  <c r="Y68" i="20" s="1"/>
  <c r="X45" i="13"/>
  <c r="Y45" i="20" s="1"/>
  <c r="BB68" i="16"/>
  <c r="AF45" i="14"/>
  <c r="AF68" i="16"/>
  <c r="AC68" i="16"/>
  <c r="AC45" i="14"/>
  <c r="AN68" i="15"/>
  <c r="AN45" i="13"/>
  <c r="BR68" i="16"/>
  <c r="BS68" i="20" s="1"/>
  <c r="BR45" i="14"/>
  <c r="BS45" i="20" s="1"/>
  <c r="AI68" i="16"/>
  <c r="AI45" i="14"/>
  <c r="W45" i="14"/>
  <c r="W68" i="16"/>
  <c r="AD68" i="16"/>
  <c r="AD45" i="14"/>
  <c r="BA42" i="13"/>
  <c r="BA65" i="15"/>
  <c r="BA61" i="15"/>
  <c r="BB61" i="20" s="1"/>
  <c r="BA38" i="13"/>
  <c r="BA57" i="15"/>
  <c r="BA34" i="13"/>
  <c r="BA53" i="15"/>
  <c r="BA30" i="13"/>
  <c r="BA26" i="13"/>
  <c r="BB26" i="20" s="1"/>
  <c r="BA72" i="17"/>
  <c r="BA49" i="15"/>
  <c r="BA68" i="17"/>
  <c r="BA22" i="13"/>
  <c r="BB22" i="20" s="1"/>
  <c r="BA45" i="15"/>
  <c r="BA41" i="15"/>
  <c r="BA64" i="17"/>
  <c r="BA18" i="13"/>
  <c r="BA60" i="17"/>
  <c r="BA14" i="13"/>
  <c r="BB14" i="20" s="1"/>
  <c r="BA37" i="15"/>
  <c r="BA34" i="15"/>
  <c r="BA57" i="17"/>
  <c r="BA11" i="13"/>
  <c r="BA29" i="15"/>
  <c r="BA52" i="17"/>
  <c r="BA6" i="13"/>
  <c r="BB6" i="20" s="1"/>
  <c r="BA48" i="17"/>
  <c r="BA25" i="15"/>
  <c r="BA44" i="17"/>
  <c r="BA21" i="15"/>
  <c r="BA40" i="17"/>
  <c r="BA17" i="15"/>
  <c r="BA36" i="17"/>
  <c r="BA13" i="15"/>
  <c r="BA9" i="15"/>
  <c r="BA32" i="17"/>
  <c r="W79" i="9"/>
  <c r="M79" i="9"/>
  <c r="K80" i="12"/>
  <c r="M81" i="12"/>
  <c r="BA37" i="20"/>
  <c r="V67" i="20"/>
  <c r="AM44" i="20"/>
  <c r="AA67" i="20"/>
  <c r="BA14" i="20"/>
  <c r="BA26" i="20"/>
  <c r="BA30" i="20"/>
  <c r="BA38" i="20"/>
  <c r="Y67" i="20"/>
  <c r="AB44" i="20"/>
  <c r="T67" i="20"/>
  <c r="AY67" i="20"/>
  <c r="AX67" i="20"/>
  <c r="AG44" i="20"/>
  <c r="AO68" i="16"/>
  <c r="AO45" i="14"/>
  <c r="K45" i="13"/>
  <c r="L45" i="20" s="1"/>
  <c r="K68" i="15"/>
  <c r="L68" i="20" s="1"/>
  <c r="L45" i="13"/>
  <c r="M45" i="20" s="1"/>
  <c r="AP68" i="16"/>
  <c r="L68" i="15"/>
  <c r="M68" i="20" s="1"/>
  <c r="AP45" i="14"/>
  <c r="AR68" i="16"/>
  <c r="N45" i="13"/>
  <c r="O45" i="20" s="1"/>
  <c r="AR45" i="14"/>
  <c r="N68" i="15"/>
  <c r="O68" i="20" s="1"/>
  <c r="AU45" i="13"/>
  <c r="AU68" i="15"/>
  <c r="BY68" i="16"/>
  <c r="BZ68" i="20" s="1"/>
  <c r="BY45" i="14"/>
  <c r="BZ45" i="20" s="1"/>
  <c r="AM68" i="15"/>
  <c r="AN68" i="20" s="1"/>
  <c r="AM45" i="13"/>
  <c r="AN45" i="20" s="1"/>
  <c r="BQ68" i="16"/>
  <c r="BQ45" i="14"/>
  <c r="J45" i="13"/>
  <c r="K45" i="20" s="1"/>
  <c r="J68" i="15"/>
  <c r="K68" i="20" s="1"/>
  <c r="AN45" i="14"/>
  <c r="AN68" i="16"/>
  <c r="AJ68" i="15"/>
  <c r="BN68" i="16"/>
  <c r="BN45" i="14"/>
  <c r="AJ45" i="13"/>
  <c r="AK45" i="20" s="1"/>
  <c r="AH68" i="15"/>
  <c r="AI68" i="20" s="1"/>
  <c r="BL45" i="14"/>
  <c r="BL68" i="16"/>
  <c r="AH45" i="13"/>
  <c r="BA68" i="15"/>
  <c r="BA45" i="13"/>
  <c r="Z68" i="16"/>
  <c r="Z45" i="14"/>
  <c r="Z45" i="13"/>
  <c r="AA45" i="20" s="1"/>
  <c r="BD68" i="16"/>
  <c r="BD45" i="14"/>
  <c r="Z68" i="15"/>
  <c r="BZ68" i="16"/>
  <c r="CA68" i="20" s="1"/>
  <c r="AV68" i="15"/>
  <c r="BZ45" i="14"/>
  <c r="CA45" i="20" s="1"/>
  <c r="AV45" i="13"/>
  <c r="Y45" i="14"/>
  <c r="Y68" i="16"/>
  <c r="AH45" i="14"/>
  <c r="AH68" i="16"/>
  <c r="AJ68" i="16"/>
  <c r="AJ45" i="14"/>
  <c r="AA68" i="16"/>
  <c r="AA45" i="14"/>
  <c r="BA41" i="13"/>
  <c r="BA64" i="15"/>
  <c r="BA60" i="15"/>
  <c r="BA37" i="13"/>
  <c r="BA33" i="13"/>
  <c r="BB33" i="20" s="1"/>
  <c r="BA56" i="15"/>
  <c r="BA29" i="13"/>
  <c r="BB29" i="20" s="1"/>
  <c r="BA52" i="15"/>
  <c r="BA75" i="17"/>
  <c r="BA48" i="15"/>
  <c r="BA25" i="13"/>
  <c r="BB25" i="20" s="1"/>
  <c r="BA71" i="17"/>
  <c r="BA67" i="17"/>
  <c r="BA21" i="13"/>
  <c r="BB21" i="20" s="1"/>
  <c r="BA44" i="15"/>
  <c r="BA40" i="15"/>
  <c r="BA63" i="17"/>
  <c r="BA17" i="13"/>
  <c r="BB17" i="20" s="1"/>
  <c r="BA59" i="17"/>
  <c r="BA13" i="13"/>
  <c r="BB13" i="20" s="1"/>
  <c r="BA36" i="15"/>
  <c r="BA32" i="15"/>
  <c r="BA9" i="13"/>
  <c r="BB9" i="20" s="1"/>
  <c r="BA55" i="17"/>
  <c r="BA28" i="15"/>
  <c r="BA51" i="17"/>
  <c r="BA5" i="13"/>
  <c r="BA47" i="17"/>
  <c r="BA24" i="15"/>
  <c r="BA20" i="15"/>
  <c r="BA43" i="17"/>
  <c r="BB43" i="20" s="1"/>
  <c r="BA39" i="17"/>
  <c r="BA16" i="15"/>
  <c r="BA35" i="17"/>
  <c r="BA12" i="15"/>
  <c r="BA31" i="17"/>
  <c r="BA8" i="15"/>
  <c r="BA10" i="20"/>
  <c r="K80" i="9"/>
  <c r="C80" i="9"/>
  <c r="V80" i="9"/>
  <c r="A80" i="9"/>
  <c r="L80" i="9"/>
  <c r="B81" i="9"/>
  <c r="U80" i="9"/>
  <c r="I80" i="9" s="1"/>
  <c r="L79" i="12"/>
  <c r="G79" i="12"/>
  <c r="AC44" i="20"/>
  <c r="BA27" i="20"/>
  <c r="AQ67" i="20"/>
  <c r="AI67" i="20"/>
  <c r="V44" i="20"/>
  <c r="U67" i="20"/>
  <c r="AD44" i="20"/>
  <c r="AA44" i="20"/>
  <c r="BA21" i="20"/>
  <c r="BA42" i="20"/>
  <c r="I78" i="12"/>
  <c r="H78" i="12"/>
  <c r="J78" i="12" s="1"/>
  <c r="AK44" i="20"/>
  <c r="AB67" i="20"/>
  <c r="T44" i="20"/>
  <c r="AY44" i="20"/>
  <c r="AX44" i="20"/>
  <c r="BJ68" i="16"/>
  <c r="AF45" i="13"/>
  <c r="AG45" i="20" s="1"/>
  <c r="BJ45" i="14"/>
  <c r="AF68" i="15"/>
  <c r="AG68" i="20" s="1"/>
  <c r="R45" i="13"/>
  <c r="S45" i="20" s="1"/>
  <c r="R68" i="15"/>
  <c r="S68" i="20" s="1"/>
  <c r="AV45" i="14"/>
  <c r="AV68" i="16"/>
  <c r="M68" i="15"/>
  <c r="N68" i="20" s="1"/>
  <c r="M45" i="13"/>
  <c r="N45" i="20" s="1"/>
  <c r="AQ45" i="14"/>
  <c r="AQ68" i="16"/>
  <c r="AU45" i="14"/>
  <c r="AU68" i="16"/>
  <c r="Q68" i="15"/>
  <c r="R68" i="20" s="1"/>
  <c r="Q45" i="13"/>
  <c r="R45" i="20" s="1"/>
  <c r="BA68" i="16"/>
  <c r="BA45" i="14"/>
  <c r="W68" i="15"/>
  <c r="X68" i="20" s="1"/>
  <c r="W45" i="13"/>
  <c r="X45" i="20" s="1"/>
  <c r="BF68" i="16"/>
  <c r="AB45" i="13"/>
  <c r="AC45" i="20" s="1"/>
  <c r="BF45" i="14"/>
  <c r="AB68" i="15"/>
  <c r="AC68" i="20" s="1"/>
  <c r="AL45" i="14"/>
  <c r="AL68" i="16"/>
  <c r="BV45" i="14"/>
  <c r="BW45" i="20" s="1"/>
  <c r="AR45" i="13"/>
  <c r="AS45" i="20" s="1"/>
  <c r="AR68" i="15"/>
  <c r="AS68" i="20" s="1"/>
  <c r="BV68" i="16"/>
  <c r="BW68" i="20" s="1"/>
  <c r="P45" i="13"/>
  <c r="Q45" i="20" s="1"/>
  <c r="P68" i="15"/>
  <c r="Q68" i="20" s="1"/>
  <c r="AT68" i="16"/>
  <c r="AT45" i="14"/>
  <c r="AZ45" i="13"/>
  <c r="BA45" i="20" s="1"/>
  <c r="AZ68" i="15"/>
  <c r="BA68" i="20" s="1"/>
  <c r="AY68" i="15"/>
  <c r="AY45" i="13"/>
  <c r="AT45" i="13"/>
  <c r="BX45" i="14"/>
  <c r="BY45" i="20" s="1"/>
  <c r="BX68" i="16"/>
  <c r="BY68" i="20" s="1"/>
  <c r="AT68" i="15"/>
  <c r="AU68" i="20" s="1"/>
  <c r="S68" i="16"/>
  <c r="S45" i="14"/>
  <c r="AD68" i="15"/>
  <c r="AE68" i="20" s="1"/>
  <c r="BH45" i="14"/>
  <c r="AD45" i="13"/>
  <c r="AE45" i="20" s="1"/>
  <c r="BH68" i="16"/>
  <c r="AE45" i="14"/>
  <c r="AE68" i="16"/>
  <c r="U45" i="14"/>
  <c r="U68" i="16"/>
  <c r="BA67" i="15"/>
  <c r="BB67" i="20" s="1"/>
  <c r="BA44" i="13"/>
  <c r="BB44" i="20" s="1"/>
  <c r="BA63" i="15"/>
  <c r="BA40" i="13"/>
  <c r="BB40" i="20" s="1"/>
  <c r="BA36" i="13"/>
  <c r="BB36" i="20" s="1"/>
  <c r="BA59" i="15"/>
  <c r="BB59" i="20" s="1"/>
  <c r="BA55" i="15"/>
  <c r="BA32" i="13"/>
  <c r="BB32" i="20" s="1"/>
  <c r="BA27" i="13"/>
  <c r="BA73" i="17"/>
  <c r="BA50" i="15"/>
  <c r="BA24" i="13"/>
  <c r="BB24" i="20" s="1"/>
  <c r="BA70" i="17"/>
  <c r="BA47" i="15"/>
  <c r="BA42" i="15"/>
  <c r="BA19" i="13"/>
  <c r="BB19" i="20" s="1"/>
  <c r="BA65" i="17"/>
  <c r="BA39" i="15"/>
  <c r="BA16" i="13"/>
  <c r="BB16" i="20" s="1"/>
  <c r="BA62" i="17"/>
  <c r="BA58" i="17"/>
  <c r="BA35" i="15"/>
  <c r="BA12" i="13"/>
  <c r="BB12" i="20" s="1"/>
  <c r="BA8" i="13"/>
  <c r="BB8" i="20" s="1"/>
  <c r="BA31" i="15"/>
  <c r="BA54" i="17"/>
  <c r="BA27" i="15"/>
  <c r="BA50" i="17"/>
  <c r="BA23" i="15"/>
  <c r="BA46" i="17"/>
  <c r="BA41" i="17"/>
  <c r="BA18" i="15"/>
  <c r="BA15" i="15"/>
  <c r="BA38" i="17"/>
  <c r="BA34" i="17"/>
  <c r="BA11" i="15"/>
  <c r="BA7" i="15"/>
  <c r="BA30" i="17"/>
  <c r="BA28" i="17"/>
  <c r="BA5" i="15"/>
  <c r="O78" i="12" l="1"/>
  <c r="AE78" i="12"/>
  <c r="BX78" i="12"/>
  <c r="Y78" i="12"/>
  <c r="AD78" i="12"/>
  <c r="CB78" i="12"/>
  <c r="Q78" i="12"/>
  <c r="T78" i="12"/>
  <c r="BS78" i="12"/>
  <c r="N78" i="12"/>
  <c r="S78" i="12"/>
  <c r="AC78" i="12"/>
  <c r="CA78" i="12"/>
  <c r="AF78" i="12"/>
  <c r="AO78" i="12"/>
  <c r="U78" i="12"/>
  <c r="BI78" i="12"/>
  <c r="BV78" i="12"/>
  <c r="AZ78" i="12"/>
  <c r="W78" i="12"/>
  <c r="BT78" i="12"/>
  <c r="BC78" i="12"/>
  <c r="AY78" i="12"/>
  <c r="BE78" i="12"/>
  <c r="BP78" i="12"/>
  <c r="BY78" i="12"/>
  <c r="AN78" i="12"/>
  <c r="V78" i="12"/>
  <c r="R78" i="12"/>
  <c r="AB78" i="12"/>
  <c r="X78" i="12"/>
  <c r="P78" i="12"/>
  <c r="BO78" i="12"/>
  <c r="AQ78" i="12"/>
  <c r="AA78" i="12"/>
  <c r="BK78" i="12"/>
  <c r="BZ78" i="12"/>
  <c r="AW78" i="12"/>
  <c r="BW78" i="12"/>
  <c r="BM78" i="12"/>
  <c r="AL78" i="12"/>
  <c r="BU78" i="12"/>
  <c r="Z78" i="12"/>
  <c r="AV78" i="12"/>
  <c r="BJ78" i="12"/>
  <c r="BB78" i="12"/>
  <c r="AU78" i="12"/>
  <c r="AI78" i="12"/>
  <c r="AH78" i="12"/>
  <c r="AR78" i="12"/>
  <c r="AS78" i="12"/>
  <c r="BA78" i="12"/>
  <c r="BG78" i="12"/>
  <c r="AP78" i="12"/>
  <c r="AM78" i="12"/>
  <c r="BR78" i="12"/>
  <c r="AX78" i="12"/>
  <c r="BF78" i="12"/>
  <c r="AT78" i="12"/>
  <c r="AG78" i="12"/>
  <c r="BL78" i="12"/>
  <c r="BH78" i="12"/>
  <c r="BQ78" i="12"/>
  <c r="AK78" i="12"/>
  <c r="BN78" i="12"/>
  <c r="BD78" i="12"/>
  <c r="AJ78" i="12"/>
  <c r="CB9" i="12"/>
  <c r="BC24" i="17" s="1"/>
  <c r="CB10" i="12"/>
  <c r="BC25" i="17" s="1"/>
  <c r="CB8" i="12"/>
  <c r="BC23" i="17" s="1"/>
  <c r="CB11" i="12"/>
  <c r="BC26" i="17" s="1"/>
  <c r="CB12" i="12"/>
  <c r="BC27" i="17" s="1"/>
  <c r="CB14" i="12"/>
  <c r="CB13" i="12"/>
  <c r="CB15" i="12"/>
  <c r="CB16" i="12"/>
  <c r="CB17" i="12"/>
  <c r="CB18" i="12"/>
  <c r="CB19" i="12"/>
  <c r="CB20" i="12"/>
  <c r="CB21" i="12"/>
  <c r="CB22" i="12"/>
  <c r="CB23" i="12"/>
  <c r="CB24" i="12"/>
  <c r="CB25" i="12"/>
  <c r="CB27" i="12"/>
  <c r="CB26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2" i="12"/>
  <c r="CB41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9" i="12"/>
  <c r="CB58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H79" i="12"/>
  <c r="J79" i="12"/>
  <c r="I79" i="12"/>
  <c r="M80" i="9"/>
  <c r="W80" i="9"/>
  <c r="BB63" i="20"/>
  <c r="BB68" i="20"/>
  <c r="AK68" i="20"/>
  <c r="AV45" i="20"/>
  <c r="BB60" i="20"/>
  <c r="BB34" i="20"/>
  <c r="BB65" i="20"/>
  <c r="AR68" i="20"/>
  <c r="CC4" i="12"/>
  <c r="CC3" i="12"/>
  <c r="CC2" i="12"/>
  <c r="BB7" i="20"/>
  <c r="BB58" i="20"/>
  <c r="AQ45" i="20"/>
  <c r="V45" i="20"/>
  <c r="AP45" i="20"/>
  <c r="AF45" i="20"/>
  <c r="BB65" i="15"/>
  <c r="BB42" i="13"/>
  <c r="BB38" i="13"/>
  <c r="BB61" i="15"/>
  <c r="BB57" i="15"/>
  <c r="BB34" i="13"/>
  <c r="BB30" i="13"/>
  <c r="BB53" i="15"/>
  <c r="BB72" i="17"/>
  <c r="BB26" i="13"/>
  <c r="BB49" i="15"/>
  <c r="BB22" i="13"/>
  <c r="BB45" i="15"/>
  <c r="BB68" i="17"/>
  <c r="BB18" i="13"/>
  <c r="BB41" i="15"/>
  <c r="BB64" i="17"/>
  <c r="BB60" i="17"/>
  <c r="BB14" i="13"/>
  <c r="BB37" i="15"/>
  <c r="BB34" i="15"/>
  <c r="BB11" i="13"/>
  <c r="BB57" i="17"/>
  <c r="BB6" i="13"/>
  <c r="BB29" i="15"/>
  <c r="BB52" i="17"/>
  <c r="BB25" i="15"/>
  <c r="BB48" i="17"/>
  <c r="BB44" i="17"/>
  <c r="BB21" i="15"/>
  <c r="BB17" i="15"/>
  <c r="BB40" i="17"/>
  <c r="BB36" i="17"/>
  <c r="BB13" i="15"/>
  <c r="BB9" i="15"/>
  <c r="BB32" i="17"/>
  <c r="AO46" i="13"/>
  <c r="AP46" i="20" s="1"/>
  <c r="AO69" i="15"/>
  <c r="BS69" i="16"/>
  <c r="BT69" i="20" s="1"/>
  <c r="BS46" i="14"/>
  <c r="BT46" i="20" s="1"/>
  <c r="BD69" i="16"/>
  <c r="BD46" i="14"/>
  <c r="Z69" i="15"/>
  <c r="Z46" i="13"/>
  <c r="AM69" i="16"/>
  <c r="I69" i="15"/>
  <c r="J69" i="20" s="1"/>
  <c r="AM46" i="14"/>
  <c r="I46" i="13"/>
  <c r="J46" i="20" s="1"/>
  <c r="V46" i="13"/>
  <c r="V69" i="15"/>
  <c r="AZ46" i="14"/>
  <c r="AZ69" i="16"/>
  <c r="AG69" i="15"/>
  <c r="AH69" i="20" s="1"/>
  <c r="AG46" i="13"/>
  <c r="AH46" i="20" s="1"/>
  <c r="BK69" i="16"/>
  <c r="BK46" i="14"/>
  <c r="Y69" i="15"/>
  <c r="BC69" i="16"/>
  <c r="BC46" i="14"/>
  <c r="Y46" i="13"/>
  <c r="AL69" i="16"/>
  <c r="AL46" i="14"/>
  <c r="CA69" i="16"/>
  <c r="CB69" i="20" s="1"/>
  <c r="CA46" i="14"/>
  <c r="CB46" i="20" s="1"/>
  <c r="AW69" i="15"/>
  <c r="AW46" i="13"/>
  <c r="K69" i="15"/>
  <c r="L69" i="20" s="1"/>
  <c r="AO46" i="14"/>
  <c r="K46" i="13"/>
  <c r="L46" i="20" s="1"/>
  <c r="AO69" i="16"/>
  <c r="AG46" i="14"/>
  <c r="AG69" i="16"/>
  <c r="V69" i="16"/>
  <c r="V46" i="14"/>
  <c r="BI69" i="16"/>
  <c r="BI46" i="14"/>
  <c r="AE69" i="15"/>
  <c r="AF69" i="20" s="1"/>
  <c r="AE46" i="13"/>
  <c r="AF46" i="20" s="1"/>
  <c r="L69" i="15"/>
  <c r="M69" i="20" s="1"/>
  <c r="AP69" i="16"/>
  <c r="AP46" i="14"/>
  <c r="L46" i="13"/>
  <c r="M46" i="20" s="1"/>
  <c r="AE69" i="16"/>
  <c r="AE46" i="14"/>
  <c r="U46" i="14"/>
  <c r="U69" i="16"/>
  <c r="BB46" i="13"/>
  <c r="BB69" i="15"/>
  <c r="BB27" i="20"/>
  <c r="AW45" i="20"/>
  <c r="AA68" i="20"/>
  <c r="AI45" i="20"/>
  <c r="M82" i="12"/>
  <c r="K81" i="12"/>
  <c r="BB18" i="20"/>
  <c r="BB42" i="20"/>
  <c r="AD68" i="20"/>
  <c r="BB35" i="20"/>
  <c r="AB45" i="20"/>
  <c r="V68" i="20"/>
  <c r="AH68" i="20"/>
  <c r="AM68" i="20"/>
  <c r="AF68" i="20"/>
  <c r="BB45" i="13"/>
  <c r="BB68" i="15"/>
  <c r="BC68" i="20" s="1"/>
  <c r="BB64" i="15"/>
  <c r="BC64" i="20" s="1"/>
  <c r="BB41" i="13"/>
  <c r="BB37" i="13"/>
  <c r="BB60" i="15"/>
  <c r="BC60" i="20" s="1"/>
  <c r="BB56" i="15"/>
  <c r="BB33" i="13"/>
  <c r="BB52" i="15"/>
  <c r="BB75" i="17"/>
  <c r="BB29" i="13"/>
  <c r="BB71" i="17"/>
  <c r="BB25" i="13"/>
  <c r="BC25" i="20" s="1"/>
  <c r="BB48" i="15"/>
  <c r="BB21" i="13"/>
  <c r="BC21" i="20" s="1"/>
  <c r="BB44" i="15"/>
  <c r="BB67" i="17"/>
  <c r="BB17" i="13"/>
  <c r="BC17" i="20" s="1"/>
  <c r="BB40" i="15"/>
  <c r="BB63" i="17"/>
  <c r="BB36" i="15"/>
  <c r="BB59" i="17"/>
  <c r="BB13" i="13"/>
  <c r="BC13" i="20" s="1"/>
  <c r="BB32" i="15"/>
  <c r="BB9" i="13"/>
  <c r="BC9" i="20" s="1"/>
  <c r="BB55" i="17"/>
  <c r="BB51" i="17"/>
  <c r="BB28" i="15"/>
  <c r="BB5" i="13"/>
  <c r="BB47" i="17"/>
  <c r="BB24" i="15"/>
  <c r="BB20" i="15"/>
  <c r="BB43" i="17"/>
  <c r="BB16" i="15"/>
  <c r="BB39" i="17"/>
  <c r="BB12" i="15"/>
  <c r="BB35" i="17"/>
  <c r="BB31" i="17"/>
  <c r="BB8" i="15"/>
  <c r="BB28" i="17"/>
  <c r="BB5" i="15"/>
  <c r="BB6" i="15"/>
  <c r="BB29" i="17"/>
  <c r="AF46" i="13"/>
  <c r="BJ69" i="16"/>
  <c r="AF69" i="15"/>
  <c r="AG69" i="20" s="1"/>
  <c r="BJ46" i="14"/>
  <c r="BB46" i="14"/>
  <c r="X69" i="15"/>
  <c r="BB69" i="16"/>
  <c r="X46" i="13"/>
  <c r="BV46" i="14"/>
  <c r="BW46" i="20" s="1"/>
  <c r="AR69" i="15"/>
  <c r="BV69" i="16"/>
  <c r="BW69" i="20" s="1"/>
  <c r="AR46" i="13"/>
  <c r="BL46" i="14"/>
  <c r="BL69" i="16"/>
  <c r="AH69" i="15"/>
  <c r="AH46" i="13"/>
  <c r="J69" i="15"/>
  <c r="K69" i="20" s="1"/>
  <c r="AN46" i="14"/>
  <c r="AN69" i="16"/>
  <c r="J46" i="13"/>
  <c r="K46" i="20" s="1"/>
  <c r="AR69" i="16"/>
  <c r="AR46" i="14"/>
  <c r="AS46" i="20" s="1"/>
  <c r="N69" i="15"/>
  <c r="O69" i="20" s="1"/>
  <c r="N46" i="13"/>
  <c r="O46" i="20" s="1"/>
  <c r="U69" i="15"/>
  <c r="V69" i="20" s="1"/>
  <c r="AY69" i="16"/>
  <c r="U46" i="13"/>
  <c r="V46" i="20" s="1"/>
  <c r="AY46" i="14"/>
  <c r="AT69" i="16"/>
  <c r="P46" i="13"/>
  <c r="Q46" i="20" s="1"/>
  <c r="AT46" i="14"/>
  <c r="P69" i="15"/>
  <c r="Q69" i="20" s="1"/>
  <c r="AP69" i="15"/>
  <c r="AQ69" i="20" s="1"/>
  <c r="BT69" i="16"/>
  <c r="BU69" i="20" s="1"/>
  <c r="AP46" i="13"/>
  <c r="AQ46" i="20" s="1"/>
  <c r="BT46" i="14"/>
  <c r="BU46" i="20" s="1"/>
  <c r="BA46" i="13"/>
  <c r="BA69" i="15"/>
  <c r="S46" i="14"/>
  <c r="S69" i="16"/>
  <c r="AT46" i="13"/>
  <c r="BX46" i="14"/>
  <c r="BY46" i="20" s="1"/>
  <c r="BX69" i="16"/>
  <c r="BY69" i="20" s="1"/>
  <c r="AT69" i="15"/>
  <c r="AU69" i="20" s="1"/>
  <c r="BZ46" i="14"/>
  <c r="CA46" i="20" s="1"/>
  <c r="BZ69" i="16"/>
  <c r="CA69" i="20" s="1"/>
  <c r="AV46" i="13"/>
  <c r="AV69" i="15"/>
  <c r="Z46" i="14"/>
  <c r="Z69" i="16"/>
  <c r="AH69" i="16"/>
  <c r="AH46" i="14"/>
  <c r="AF69" i="16"/>
  <c r="AF46" i="14"/>
  <c r="Y69" i="16"/>
  <c r="Y46" i="14"/>
  <c r="K81" i="9"/>
  <c r="U81" i="9"/>
  <c r="I81" i="9" s="1"/>
  <c r="C81" i="9"/>
  <c r="L81" i="9"/>
  <c r="V81" i="9"/>
  <c r="B82" i="9"/>
  <c r="A81" i="9"/>
  <c r="E80" i="9"/>
  <c r="F80" i="9"/>
  <c r="H80" i="9"/>
  <c r="D80" i="9"/>
  <c r="G80" i="9"/>
  <c r="BB5" i="20"/>
  <c r="L80" i="12"/>
  <c r="G80" i="12"/>
  <c r="BB37" i="20"/>
  <c r="BB64" i="20"/>
  <c r="BB30" i="20"/>
  <c r="BB38" i="20"/>
  <c r="AO45" i="20"/>
  <c r="AR45" i="20"/>
  <c r="BB20" i="20"/>
  <c r="BB23" i="20"/>
  <c r="BB31" i="20"/>
  <c r="BB39" i="20"/>
  <c r="AB68" i="20"/>
  <c r="AZ68" i="20"/>
  <c r="Z68" i="20"/>
  <c r="T45" i="20"/>
  <c r="AY45" i="20"/>
  <c r="AM45" i="20"/>
  <c r="CE5" i="12"/>
  <c r="CF7" i="12"/>
  <c r="BB44" i="13"/>
  <c r="BC44" i="20" s="1"/>
  <c r="BB67" i="15"/>
  <c r="BC67" i="20" s="1"/>
  <c r="BB40" i="13"/>
  <c r="BC40" i="20" s="1"/>
  <c r="BB63" i="15"/>
  <c r="BC63" i="20" s="1"/>
  <c r="BB36" i="13"/>
  <c r="BC36" i="20" s="1"/>
  <c r="BB59" i="15"/>
  <c r="BC59" i="20" s="1"/>
  <c r="BB55" i="15"/>
  <c r="BB32" i="13"/>
  <c r="BC32" i="20" s="1"/>
  <c r="BB51" i="15"/>
  <c r="BB28" i="13"/>
  <c r="BC28" i="20" s="1"/>
  <c r="BB74" i="17"/>
  <c r="BB70" i="17"/>
  <c r="BB47" i="15"/>
  <c r="BB24" i="13"/>
  <c r="BC24" i="20" s="1"/>
  <c r="BB65" i="17"/>
  <c r="BB42" i="15"/>
  <c r="BB19" i="13"/>
  <c r="BB39" i="15"/>
  <c r="BB62" i="17"/>
  <c r="BB16" i="13"/>
  <c r="BC16" i="20" s="1"/>
  <c r="BB35" i="15"/>
  <c r="BB12" i="13"/>
  <c r="BC12" i="20" s="1"/>
  <c r="BB58" i="17"/>
  <c r="BB31" i="15"/>
  <c r="BB54" i="17"/>
  <c r="BB8" i="13"/>
  <c r="BC8" i="20" s="1"/>
  <c r="BB27" i="15"/>
  <c r="BB50" i="17"/>
  <c r="BB23" i="15"/>
  <c r="BB46" i="17"/>
  <c r="BB42" i="17"/>
  <c r="BB19" i="15"/>
  <c r="BB38" i="17"/>
  <c r="BB15" i="15"/>
  <c r="BB11" i="15"/>
  <c r="BB34" i="17"/>
  <c r="BB30" i="17"/>
  <c r="BB7" i="15"/>
  <c r="W46" i="13"/>
  <c r="W69" i="15"/>
  <c r="BA46" i="14"/>
  <c r="BA69" i="16"/>
  <c r="AC46" i="13"/>
  <c r="BG69" i="16"/>
  <c r="BG46" i="14"/>
  <c r="AC69" i="15"/>
  <c r="AD69" i="20" s="1"/>
  <c r="BP69" i="16"/>
  <c r="AL46" i="13"/>
  <c r="AM46" i="20" s="1"/>
  <c r="BP46" i="14"/>
  <c r="AL69" i="15"/>
  <c r="AM69" i="20" s="1"/>
  <c r="BE69" i="16"/>
  <c r="BE46" i="14"/>
  <c r="AA69" i="15"/>
  <c r="AB69" i="20" s="1"/>
  <c r="AA46" i="13"/>
  <c r="BY46" i="14"/>
  <c r="BZ46" i="20" s="1"/>
  <c r="AU69" i="15"/>
  <c r="AU46" i="13"/>
  <c r="BY69" i="16"/>
  <c r="BZ69" i="20" s="1"/>
  <c r="AX46" i="14"/>
  <c r="T46" i="13"/>
  <c r="AX69" i="16"/>
  <c r="T69" i="15"/>
  <c r="BM46" i="14"/>
  <c r="AI69" i="15"/>
  <c r="AI46" i="13"/>
  <c r="BM69" i="16"/>
  <c r="AK46" i="13"/>
  <c r="BO46" i="14"/>
  <c r="BO69" i="16"/>
  <c r="AK69" i="15"/>
  <c r="AZ46" i="13"/>
  <c r="BA46" i="20" s="1"/>
  <c r="AZ69" i="15"/>
  <c r="BA69" i="20" s="1"/>
  <c r="AY46" i="13"/>
  <c r="AZ46" i="20" s="1"/>
  <c r="AY69" i="15"/>
  <c r="AD69" i="16"/>
  <c r="AD46" i="14"/>
  <c r="AK46" i="14"/>
  <c r="AK69" i="16"/>
  <c r="AC69" i="16"/>
  <c r="AC46" i="14"/>
  <c r="AJ69" i="16"/>
  <c r="AJ46" i="14"/>
  <c r="AB46" i="14"/>
  <c r="AB69" i="16"/>
  <c r="X46" i="14"/>
  <c r="X69" i="16"/>
  <c r="AA69" i="16"/>
  <c r="AA46" i="14"/>
  <c r="AU45" i="20"/>
  <c r="AW68" i="20"/>
  <c r="BB45" i="20"/>
  <c r="AV68" i="20"/>
  <c r="BB11" i="20"/>
  <c r="BB41" i="20"/>
  <c r="AO68" i="20"/>
  <c r="AJ45" i="20"/>
  <c r="AD45" i="20"/>
  <c r="BB10" i="20"/>
  <c r="BB15" i="20"/>
  <c r="BB28" i="20"/>
  <c r="BB62" i="20"/>
  <c r="AL68" i="20"/>
  <c r="AQ68" i="20"/>
  <c r="AZ45" i="20"/>
  <c r="Z45" i="20"/>
  <c r="T68" i="20"/>
  <c r="AY68" i="20"/>
  <c r="AP68" i="20"/>
  <c r="CD6" i="12"/>
  <c r="CD1" i="12"/>
  <c r="BB43" i="13"/>
  <c r="BB66" i="15"/>
  <c r="BB62" i="15"/>
  <c r="BC62" i="20" s="1"/>
  <c r="BB39" i="13"/>
  <c r="BC39" i="20" s="1"/>
  <c r="BB58" i="15"/>
  <c r="BC58" i="20" s="1"/>
  <c r="BB35" i="13"/>
  <c r="BB31" i="13"/>
  <c r="BC31" i="20" s="1"/>
  <c r="BB54" i="15"/>
  <c r="BB27" i="13"/>
  <c r="BC27" i="20" s="1"/>
  <c r="BB50" i="15"/>
  <c r="BB73" i="17"/>
  <c r="BB69" i="17"/>
  <c r="BB46" i="15"/>
  <c r="BB23" i="13"/>
  <c r="BB20" i="13"/>
  <c r="BC20" i="20" s="1"/>
  <c r="BB43" i="15"/>
  <c r="BB66" i="17"/>
  <c r="BB61" i="17"/>
  <c r="BB15" i="13"/>
  <c r="BC15" i="20" s="1"/>
  <c r="BB38" i="15"/>
  <c r="BB33" i="15"/>
  <c r="BB10" i="13"/>
  <c r="BB56" i="17"/>
  <c r="BB53" i="17"/>
  <c r="BB30" i="15"/>
  <c r="BB7" i="13"/>
  <c r="BC7" i="20" s="1"/>
  <c r="BB26" i="15"/>
  <c r="BB49" i="17"/>
  <c r="BB22" i="15"/>
  <c r="BB45" i="17"/>
  <c r="BB18" i="15"/>
  <c r="BB41" i="17"/>
  <c r="BB14" i="15"/>
  <c r="BB37" i="17"/>
  <c r="BB33" i="17"/>
  <c r="BB10" i="15"/>
  <c r="AQ69" i="16"/>
  <c r="AQ46" i="14"/>
  <c r="M46" i="13"/>
  <c r="N46" i="20" s="1"/>
  <c r="M69" i="15"/>
  <c r="N69" i="20" s="1"/>
  <c r="AS69" i="16"/>
  <c r="O46" i="13"/>
  <c r="P46" i="20" s="1"/>
  <c r="O69" i="15"/>
  <c r="P69" i="20" s="1"/>
  <c r="AS46" i="14"/>
  <c r="BU46" i="14"/>
  <c r="BV46" i="20" s="1"/>
  <c r="AQ46" i="13"/>
  <c r="AR46" i="20" s="1"/>
  <c r="BU69" i="16"/>
  <c r="BV69" i="20" s="1"/>
  <c r="AQ69" i="15"/>
  <c r="AR69" i="20" s="1"/>
  <c r="AU46" i="14"/>
  <c r="Q46" i="13"/>
  <c r="R46" i="20" s="1"/>
  <c r="AU69" i="16"/>
  <c r="Q69" i="15"/>
  <c r="R69" i="20" s="1"/>
  <c r="AS69" i="15"/>
  <c r="AT69" i="20" s="1"/>
  <c r="AS46" i="13"/>
  <c r="BW46" i="14"/>
  <c r="BX46" i="20" s="1"/>
  <c r="BW69" i="16"/>
  <c r="BX69" i="20" s="1"/>
  <c r="BN46" i="14"/>
  <c r="AJ69" i="15"/>
  <c r="BN69" i="16"/>
  <c r="AJ46" i="13"/>
  <c r="AK46" i="20" s="1"/>
  <c r="AX69" i="15"/>
  <c r="AY69" i="20" s="1"/>
  <c r="AX46" i="13"/>
  <c r="AY46" i="20" s="1"/>
  <c r="AM46" i="13"/>
  <c r="AN46" i="20" s="1"/>
  <c r="BQ46" i="14"/>
  <c r="AM69" i="15"/>
  <c r="AN69" i="20" s="1"/>
  <c r="BQ69" i="16"/>
  <c r="AI46" i="14"/>
  <c r="AI69" i="16"/>
  <c r="AD46" i="13"/>
  <c r="AE46" i="20" s="1"/>
  <c r="BH69" i="16"/>
  <c r="BH46" i="14"/>
  <c r="AD69" i="15"/>
  <c r="AE69" i="20" s="1"/>
  <c r="R69" i="15"/>
  <c r="S69" i="20" s="1"/>
  <c r="AV46" i="14"/>
  <c r="AV69" i="16"/>
  <c r="R46" i="13"/>
  <c r="S46" i="20" s="1"/>
  <c r="W69" i="16"/>
  <c r="W46" i="14"/>
  <c r="AB69" i="15"/>
  <c r="AC69" i="20" s="1"/>
  <c r="BF46" i="14"/>
  <c r="BF69" i="16"/>
  <c r="AB46" i="13"/>
  <c r="AC46" i="20" s="1"/>
  <c r="S69" i="15"/>
  <c r="T69" i="20" s="1"/>
  <c r="AW69" i="16"/>
  <c r="AW46" i="14"/>
  <c r="S46" i="13"/>
  <c r="T46" i="20" s="1"/>
  <c r="AN46" i="13"/>
  <c r="AO46" i="20" s="1"/>
  <c r="BR69" i="16"/>
  <c r="BS69" i="20" s="1"/>
  <c r="BR46" i="14"/>
  <c r="BS46" i="20" s="1"/>
  <c r="AN69" i="15"/>
  <c r="AO69" i="20" s="1"/>
  <c r="T69" i="16"/>
  <c r="T46" i="14"/>
  <c r="CD3" i="12" l="1"/>
  <c r="CD4" i="12"/>
  <c r="CD2" i="12"/>
  <c r="AK69" i="20"/>
  <c r="AT46" i="20"/>
  <c r="BC10" i="20"/>
  <c r="BC23" i="20"/>
  <c r="BC35" i="20"/>
  <c r="BC66" i="20"/>
  <c r="AL46" i="20"/>
  <c r="AD46" i="20"/>
  <c r="X46" i="20"/>
  <c r="CE6" i="12"/>
  <c r="CE1" i="12"/>
  <c r="H80" i="12"/>
  <c r="J80" i="12" s="1"/>
  <c r="I80" i="12"/>
  <c r="AU46" i="20"/>
  <c r="BB46" i="20"/>
  <c r="AS69" i="20"/>
  <c r="BC46" i="20"/>
  <c r="AG46" i="20"/>
  <c r="BC33" i="20"/>
  <c r="BC41" i="20"/>
  <c r="K82" i="12"/>
  <c r="M83" i="12"/>
  <c r="Z46" i="20"/>
  <c r="AA46" i="20"/>
  <c r="BC6" i="20"/>
  <c r="BC22" i="20"/>
  <c r="BC61" i="20"/>
  <c r="BC67" i="15"/>
  <c r="BC44" i="13"/>
  <c r="BC63" i="15"/>
  <c r="BC40" i="13"/>
  <c r="BC59" i="15"/>
  <c r="BC36" i="13"/>
  <c r="BC55" i="15"/>
  <c r="BC32" i="13"/>
  <c r="BC73" i="17"/>
  <c r="BC27" i="13"/>
  <c r="BC50" i="15"/>
  <c r="BC70" i="17"/>
  <c r="BC24" i="13"/>
  <c r="BC47" i="15"/>
  <c r="BC43" i="15"/>
  <c r="BC20" i="13"/>
  <c r="BC66" i="17"/>
  <c r="BC62" i="17"/>
  <c r="BC16" i="13"/>
  <c r="BC39" i="15"/>
  <c r="BC35" i="15"/>
  <c r="BC12" i="13"/>
  <c r="BC58" i="17"/>
  <c r="BC54" i="17"/>
  <c r="BC31" i="15"/>
  <c r="BC8" i="13"/>
  <c r="BC50" i="17"/>
  <c r="BC27" i="15"/>
  <c r="BC23" i="15"/>
  <c r="BC46" i="17"/>
  <c r="BC18" i="15"/>
  <c r="BC41" i="17"/>
  <c r="BC38" i="17"/>
  <c r="BC15" i="15"/>
  <c r="BC34" i="17"/>
  <c r="BC11" i="15"/>
  <c r="BC7" i="15"/>
  <c r="BC30" i="17"/>
  <c r="BI70" i="16"/>
  <c r="AE70" i="15"/>
  <c r="AE47" i="13"/>
  <c r="BI47" i="14"/>
  <c r="BM70" i="16"/>
  <c r="BM47" i="14"/>
  <c r="AI47" i="13"/>
  <c r="AI70" i="15"/>
  <c r="AG70" i="15"/>
  <c r="AG47" i="13"/>
  <c r="BK47" i="14"/>
  <c r="BK70" i="16"/>
  <c r="Q70" i="15"/>
  <c r="R70" i="20" s="1"/>
  <c r="AU47" i="14"/>
  <c r="Q47" i="13"/>
  <c r="R47" i="20" s="1"/>
  <c r="AU70" i="16"/>
  <c r="S47" i="13"/>
  <c r="S70" i="15"/>
  <c r="AW47" i="14"/>
  <c r="AW70" i="16"/>
  <c r="BG47" i="14"/>
  <c r="AC70" i="15"/>
  <c r="AC47" i="13"/>
  <c r="BG70" i="16"/>
  <c r="AV70" i="15"/>
  <c r="BZ47" i="14"/>
  <c r="CA47" i="20" s="1"/>
  <c r="BZ70" i="16"/>
  <c r="CA70" i="20" s="1"/>
  <c r="AV47" i="13"/>
  <c r="AX70" i="15"/>
  <c r="AX47" i="13"/>
  <c r="BP47" i="14"/>
  <c r="BP70" i="16"/>
  <c r="AL70" i="15"/>
  <c r="AL47" i="13"/>
  <c r="AS47" i="14"/>
  <c r="O47" i="13"/>
  <c r="P47" i="20" s="1"/>
  <c r="O70" i="15"/>
  <c r="P70" i="20" s="1"/>
  <c r="AS70" i="16"/>
  <c r="Z47" i="13"/>
  <c r="BD70" i="16"/>
  <c r="Z70" i="15"/>
  <c r="BD47" i="14"/>
  <c r="AU47" i="13"/>
  <c r="AV47" i="20" s="1"/>
  <c r="BY70" i="16"/>
  <c r="BZ70" i="20" s="1"/>
  <c r="BY47" i="14"/>
  <c r="BZ47" i="20" s="1"/>
  <c r="AU70" i="15"/>
  <c r="AV70" i="20" s="1"/>
  <c r="AW70" i="15"/>
  <c r="AX70" i="20" s="1"/>
  <c r="AW47" i="13"/>
  <c r="AX47" i="20" s="1"/>
  <c r="CA47" i="14"/>
  <c r="CB47" i="20" s="1"/>
  <c r="CA70" i="16"/>
  <c r="CB70" i="20" s="1"/>
  <c r="AK47" i="14"/>
  <c r="AK70" i="16"/>
  <c r="X47" i="14"/>
  <c r="X70" i="16"/>
  <c r="V70" i="16"/>
  <c r="V47" i="14"/>
  <c r="BC43" i="20"/>
  <c r="AL69" i="20"/>
  <c r="U69" i="20"/>
  <c r="AB46" i="20"/>
  <c r="W81" i="9"/>
  <c r="M81" i="9"/>
  <c r="AW69" i="20"/>
  <c r="AI46" i="20"/>
  <c r="Y46" i="20"/>
  <c r="BC29" i="20"/>
  <c r="AA69" i="20"/>
  <c r="BC14" i="20"/>
  <c r="BC18" i="20"/>
  <c r="BC30" i="20"/>
  <c r="BC38" i="20"/>
  <c r="CC12" i="12"/>
  <c r="BD27" i="17" s="1"/>
  <c r="CC10" i="12"/>
  <c r="BD25" i="17" s="1"/>
  <c r="CC13" i="12"/>
  <c r="CC14" i="12"/>
  <c r="CC8" i="12"/>
  <c r="BD23" i="17" s="1"/>
  <c r="CC9" i="12"/>
  <c r="BD24" i="17" s="1"/>
  <c r="CC11" i="12"/>
  <c r="BD26" i="17" s="1"/>
  <c r="CC15" i="12"/>
  <c r="CC16" i="12"/>
  <c r="CC17" i="12"/>
  <c r="CC18" i="12"/>
  <c r="CC19" i="12"/>
  <c r="CC20" i="12"/>
  <c r="CC21" i="12"/>
  <c r="CC22" i="12"/>
  <c r="CC23" i="12"/>
  <c r="CC24" i="12"/>
  <c r="CC25" i="12"/>
  <c r="CC27" i="12"/>
  <c r="CC26" i="12"/>
  <c r="CC28" i="12"/>
  <c r="CC29" i="12"/>
  <c r="CC30" i="12"/>
  <c r="CC31" i="12"/>
  <c r="CC32" i="12"/>
  <c r="CC33" i="12"/>
  <c r="CC34" i="12"/>
  <c r="CC35" i="12"/>
  <c r="CC36" i="12"/>
  <c r="CC38" i="12"/>
  <c r="CC37" i="12"/>
  <c r="CC39" i="12"/>
  <c r="CC40" i="12"/>
  <c r="CC42" i="12"/>
  <c r="CC41" i="12"/>
  <c r="CC43" i="12"/>
  <c r="CC44" i="12"/>
  <c r="CC45" i="12"/>
  <c r="CC46" i="12"/>
  <c r="CC47" i="12"/>
  <c r="CC48" i="12"/>
  <c r="CC49" i="12"/>
  <c r="CC51" i="12"/>
  <c r="CC50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BC43" i="13"/>
  <c r="BC66" i="15"/>
  <c r="BD66" i="20" s="1"/>
  <c r="BC39" i="13"/>
  <c r="BC62" i="15"/>
  <c r="BC58" i="15"/>
  <c r="BD58" i="20" s="1"/>
  <c r="BC35" i="13"/>
  <c r="BC54" i="15"/>
  <c r="BC31" i="13"/>
  <c r="BC51" i="15"/>
  <c r="BC74" i="17"/>
  <c r="BC28" i="13"/>
  <c r="BC46" i="15"/>
  <c r="BC69" i="17"/>
  <c r="BC23" i="13"/>
  <c r="BD23" i="20" s="1"/>
  <c r="BC65" i="17"/>
  <c r="BC42" i="15"/>
  <c r="BC19" i="13"/>
  <c r="BD19" i="20" s="1"/>
  <c r="BC61" i="17"/>
  <c r="BC38" i="15"/>
  <c r="BC15" i="13"/>
  <c r="BD15" i="20" s="1"/>
  <c r="BC10" i="13"/>
  <c r="BD10" i="20" s="1"/>
  <c r="BC56" i="17"/>
  <c r="BC33" i="15"/>
  <c r="BC30" i="15"/>
  <c r="BC7" i="13"/>
  <c r="BD7" i="20" s="1"/>
  <c r="BC53" i="17"/>
  <c r="BC49" i="17"/>
  <c r="BC26" i="15"/>
  <c r="BC45" i="17"/>
  <c r="BC22" i="15"/>
  <c r="BC19" i="15"/>
  <c r="BC42" i="17"/>
  <c r="BC37" i="17"/>
  <c r="BC14" i="15"/>
  <c r="BC10" i="15"/>
  <c r="BC33" i="17"/>
  <c r="BC28" i="17"/>
  <c r="BC5" i="15"/>
  <c r="AO70" i="15"/>
  <c r="BS47" i="14"/>
  <c r="BT47" i="20" s="1"/>
  <c r="BS70" i="16"/>
  <c r="BT70" i="20" s="1"/>
  <c r="AO47" i="13"/>
  <c r="AM47" i="13"/>
  <c r="BQ47" i="14"/>
  <c r="BQ70" i="16"/>
  <c r="AM70" i="15"/>
  <c r="Y47" i="13"/>
  <c r="Y70" i="15"/>
  <c r="BC47" i="14"/>
  <c r="BC70" i="16"/>
  <c r="BL70" i="16"/>
  <c r="AH47" i="13"/>
  <c r="BL47" i="14"/>
  <c r="AH70" i="15"/>
  <c r="I47" i="13"/>
  <c r="J47" i="20" s="1"/>
  <c r="I70" i="15"/>
  <c r="J70" i="20" s="1"/>
  <c r="AM70" i="16"/>
  <c r="AM47" i="14"/>
  <c r="BO47" i="14"/>
  <c r="AK70" i="15"/>
  <c r="AL70" i="20" s="1"/>
  <c r="BO70" i="16"/>
  <c r="AK47" i="13"/>
  <c r="AL47" i="20" s="1"/>
  <c r="BB70" i="16"/>
  <c r="X70" i="15"/>
  <c r="Y70" i="20" s="1"/>
  <c r="BB47" i="14"/>
  <c r="X47" i="13"/>
  <c r="Y47" i="20" s="1"/>
  <c r="AF47" i="14"/>
  <c r="AF70" i="16"/>
  <c r="AP47" i="13"/>
  <c r="AP70" i="15"/>
  <c r="BT47" i="14"/>
  <c r="BU47" i="20" s="1"/>
  <c r="BT70" i="16"/>
  <c r="BU70" i="20" s="1"/>
  <c r="AG70" i="16"/>
  <c r="AG47" i="14"/>
  <c r="AZ47" i="13"/>
  <c r="AZ70" i="15"/>
  <c r="AB70" i="16"/>
  <c r="AB47" i="14"/>
  <c r="AJ47" i="13"/>
  <c r="BN70" i="16"/>
  <c r="BN47" i="14"/>
  <c r="AJ70" i="15"/>
  <c r="S70" i="16"/>
  <c r="S47" i="14"/>
  <c r="BC70" i="15"/>
  <c r="BC47" i="13"/>
  <c r="AY70" i="15"/>
  <c r="AY47" i="13"/>
  <c r="AJ46" i="20"/>
  <c r="AV46" i="20"/>
  <c r="BC19" i="20"/>
  <c r="C82" i="9"/>
  <c r="K82" i="9"/>
  <c r="U82" i="9"/>
  <c r="L82" i="9"/>
  <c r="I82" i="9"/>
  <c r="A82" i="9"/>
  <c r="V82" i="9"/>
  <c r="B83" i="9"/>
  <c r="F81" i="9"/>
  <c r="H81" i="9"/>
  <c r="E81" i="9"/>
  <c r="D81" i="9"/>
  <c r="G81" i="9"/>
  <c r="AW46" i="20"/>
  <c r="AI69" i="20"/>
  <c r="BC69" i="20"/>
  <c r="AX46" i="20"/>
  <c r="W69" i="20"/>
  <c r="AP69" i="20"/>
  <c r="BC11" i="20"/>
  <c r="BC26" i="20"/>
  <c r="BC42" i="20"/>
  <c r="BC46" i="13"/>
  <c r="BD46" i="20" s="1"/>
  <c r="BC69" i="15"/>
  <c r="BD69" i="20" s="1"/>
  <c r="BC65" i="15"/>
  <c r="BD65" i="20" s="1"/>
  <c r="BC42" i="13"/>
  <c r="BD42" i="20" s="1"/>
  <c r="BC61" i="15"/>
  <c r="BD61" i="20" s="1"/>
  <c r="BC38" i="13"/>
  <c r="BD38" i="20" s="1"/>
  <c r="BC57" i="15"/>
  <c r="BC34" i="13"/>
  <c r="BC53" i="15"/>
  <c r="BC30" i="13"/>
  <c r="BD30" i="20" s="1"/>
  <c r="BC72" i="17"/>
  <c r="BC49" i="15"/>
  <c r="BC26" i="13"/>
  <c r="BD26" i="20" s="1"/>
  <c r="BC45" i="15"/>
  <c r="BC68" i="17"/>
  <c r="BC22" i="13"/>
  <c r="BD22" i="20" s="1"/>
  <c r="BC41" i="15"/>
  <c r="BC64" i="17"/>
  <c r="BC18" i="13"/>
  <c r="BD18" i="20" s="1"/>
  <c r="BC60" i="17"/>
  <c r="BC14" i="13"/>
  <c r="BD14" i="20" s="1"/>
  <c r="BC37" i="15"/>
  <c r="BC34" i="15"/>
  <c r="BC57" i="17"/>
  <c r="BC11" i="13"/>
  <c r="BD11" i="20" s="1"/>
  <c r="BC52" i="17"/>
  <c r="BC6" i="13"/>
  <c r="BD6" i="20" s="1"/>
  <c r="BC29" i="15"/>
  <c r="BC48" i="17"/>
  <c r="BC25" i="15"/>
  <c r="BC44" i="17"/>
  <c r="BC21" i="15"/>
  <c r="BC17" i="15"/>
  <c r="BC40" i="17"/>
  <c r="BC36" i="17"/>
  <c r="BC13" i="15"/>
  <c r="BC9" i="15"/>
  <c r="BC32" i="17"/>
  <c r="BC29" i="17"/>
  <c r="BC6" i="15"/>
  <c r="L47" i="13"/>
  <c r="M47" i="20" s="1"/>
  <c r="L70" i="15"/>
  <c r="M70" i="20" s="1"/>
  <c r="AP47" i="14"/>
  <c r="AQ47" i="20" s="1"/>
  <c r="AP70" i="16"/>
  <c r="AQ70" i="20" s="1"/>
  <c r="AL47" i="14"/>
  <c r="AL70" i="16"/>
  <c r="BW70" i="16"/>
  <c r="BX70" i="20" s="1"/>
  <c r="BW47" i="14"/>
  <c r="BX47" i="20" s="1"/>
  <c r="AS70" i="15"/>
  <c r="AT70" i="20" s="1"/>
  <c r="AS47" i="13"/>
  <c r="AT47" i="20" s="1"/>
  <c r="BF70" i="16"/>
  <c r="AB47" i="13"/>
  <c r="AC47" i="20" s="1"/>
  <c r="BF47" i="14"/>
  <c r="AB70" i="15"/>
  <c r="AC70" i="20" s="1"/>
  <c r="J70" i="15"/>
  <c r="K70" i="20" s="1"/>
  <c r="AN47" i="14"/>
  <c r="J47" i="13"/>
  <c r="K47" i="20" s="1"/>
  <c r="AN70" i="16"/>
  <c r="BA70" i="16"/>
  <c r="W47" i="13"/>
  <c r="W70" i="15"/>
  <c r="BA47" i="14"/>
  <c r="AQ70" i="16"/>
  <c r="M47" i="13"/>
  <c r="N47" i="20" s="1"/>
  <c r="AQ47" i="14"/>
  <c r="M70" i="15"/>
  <c r="N70" i="20" s="1"/>
  <c r="R70" i="15"/>
  <c r="S70" i="20" s="1"/>
  <c r="R47" i="13"/>
  <c r="S47" i="20" s="1"/>
  <c r="AV47" i="14"/>
  <c r="AV70" i="16"/>
  <c r="U70" i="16"/>
  <c r="U47" i="14"/>
  <c r="W47" i="14"/>
  <c r="W70" i="16"/>
  <c r="AQ70" i="15"/>
  <c r="AR70" i="20" s="1"/>
  <c r="AQ47" i="13"/>
  <c r="AR47" i="20" s="1"/>
  <c r="BU47" i="14"/>
  <c r="BV47" i="20" s="1"/>
  <c r="BU70" i="16"/>
  <c r="BV70" i="20" s="1"/>
  <c r="BH70" i="16"/>
  <c r="AD70" i="15"/>
  <c r="AD47" i="13"/>
  <c r="BH47" i="14"/>
  <c r="BE47" i="14"/>
  <c r="AA70" i="15"/>
  <c r="AA47" i="13"/>
  <c r="BE70" i="16"/>
  <c r="Z47" i="14"/>
  <c r="Z70" i="16"/>
  <c r="BB47" i="13"/>
  <c r="BC47" i="20" s="1"/>
  <c r="BB70" i="15"/>
  <c r="BC70" i="20" s="1"/>
  <c r="BX47" i="14"/>
  <c r="BY47" i="20" s="1"/>
  <c r="BX70" i="16"/>
  <c r="BY70" i="20" s="1"/>
  <c r="AT70" i="15"/>
  <c r="AT47" i="13"/>
  <c r="AI70" i="16"/>
  <c r="AI47" i="14"/>
  <c r="AJ70" i="16"/>
  <c r="AJ47" i="14"/>
  <c r="AJ69" i="20"/>
  <c r="U46" i="20"/>
  <c r="AV69" i="20"/>
  <c r="X69" i="20"/>
  <c r="CG7" i="12"/>
  <c r="CF5" i="12"/>
  <c r="BB69" i="20"/>
  <c r="AZ69" i="20"/>
  <c r="Y69" i="20"/>
  <c r="BC5" i="20"/>
  <c r="BC37" i="20"/>
  <c r="BC45" i="20"/>
  <c r="L81" i="12"/>
  <c r="G81" i="12"/>
  <c r="AX69" i="20"/>
  <c r="Z69" i="20"/>
  <c r="W46" i="20"/>
  <c r="BC34" i="20"/>
  <c r="BC65" i="20"/>
  <c r="T79" i="12"/>
  <c r="Y79" i="12"/>
  <c r="AC79" i="12"/>
  <c r="S79" i="12"/>
  <c r="V79" i="12"/>
  <c r="CC79" i="12"/>
  <c r="P79" i="12"/>
  <c r="U79" i="12"/>
  <c r="Z79" i="12"/>
  <c r="AD79" i="12"/>
  <c r="W79" i="12"/>
  <c r="BM79" i="12"/>
  <c r="BZ79" i="12"/>
  <c r="N79" i="12"/>
  <c r="O79" i="12"/>
  <c r="AA79" i="12"/>
  <c r="AE79" i="12"/>
  <c r="AF79" i="12"/>
  <c r="BX79" i="12"/>
  <c r="CD79" i="12"/>
  <c r="R79" i="12"/>
  <c r="X79" i="12"/>
  <c r="AB79" i="12"/>
  <c r="Q79" i="12"/>
  <c r="BC79" i="12"/>
  <c r="CB79" i="12"/>
  <c r="BY79" i="12"/>
  <c r="CA79" i="12"/>
  <c r="BS79" i="12"/>
  <c r="BW79" i="12"/>
  <c r="BR79" i="12"/>
  <c r="BJ79" i="12"/>
  <c r="BF79" i="12"/>
  <c r="AP79" i="12"/>
  <c r="BB79" i="12"/>
  <c r="AR79" i="12"/>
  <c r="AV79" i="12"/>
  <c r="AU79" i="12"/>
  <c r="AG79" i="12"/>
  <c r="BH79" i="12"/>
  <c r="BO79" i="12"/>
  <c r="BK79" i="12"/>
  <c r="BT79" i="12"/>
  <c r="AZ79" i="12"/>
  <c r="BA79" i="12"/>
  <c r="BP79" i="12"/>
  <c r="AT79" i="12"/>
  <c r="AM79" i="12"/>
  <c r="AH79" i="12"/>
  <c r="BQ79" i="12"/>
  <c r="BI79" i="12"/>
  <c r="AW79" i="12"/>
  <c r="BL79" i="12"/>
  <c r="AS79" i="12"/>
  <c r="AX79" i="12"/>
  <c r="AO79" i="12"/>
  <c r="AI79" i="12"/>
  <c r="BG79" i="12"/>
  <c r="BE79" i="12"/>
  <c r="BD79" i="12"/>
  <c r="AQ79" i="12"/>
  <c r="AL79" i="12"/>
  <c r="BU79" i="12"/>
  <c r="BN79" i="12"/>
  <c r="AN79" i="12"/>
  <c r="AK79" i="12"/>
  <c r="AY79" i="12"/>
  <c r="AJ79" i="12"/>
  <c r="BV79" i="12"/>
  <c r="BC68" i="15"/>
  <c r="BC45" i="13"/>
  <c r="BD45" i="20" s="1"/>
  <c r="BC41" i="13"/>
  <c r="BD41" i="20" s="1"/>
  <c r="BC64" i="15"/>
  <c r="BD64" i="20" s="1"/>
  <c r="BC37" i="13"/>
  <c r="BD37" i="20" s="1"/>
  <c r="BC60" i="15"/>
  <c r="BD60" i="20" s="1"/>
  <c r="BC33" i="13"/>
  <c r="BC56" i="15"/>
  <c r="BC29" i="13"/>
  <c r="BD29" i="20" s="1"/>
  <c r="BC52" i="15"/>
  <c r="BC75" i="17"/>
  <c r="BC25" i="13"/>
  <c r="BC48" i="15"/>
  <c r="BC71" i="17"/>
  <c r="BC44" i="15"/>
  <c r="BC67" i="17"/>
  <c r="BC21" i="13"/>
  <c r="BD21" i="20" s="1"/>
  <c r="BC63" i="17"/>
  <c r="BC40" i="15"/>
  <c r="BC17" i="13"/>
  <c r="BD17" i="20" s="1"/>
  <c r="BC59" i="17"/>
  <c r="BC13" i="13"/>
  <c r="BD13" i="20" s="1"/>
  <c r="BC36" i="15"/>
  <c r="BC9" i="13"/>
  <c r="BD9" i="20" s="1"/>
  <c r="BC55" i="17"/>
  <c r="BC32" i="15"/>
  <c r="BC28" i="15"/>
  <c r="BC51" i="17"/>
  <c r="BC5" i="13"/>
  <c r="BD5" i="20" s="1"/>
  <c r="BC47" i="17"/>
  <c r="BC24" i="15"/>
  <c r="BC20" i="15"/>
  <c r="BC43" i="17"/>
  <c r="BD43" i="20" s="1"/>
  <c r="BC16" i="15"/>
  <c r="BC39" i="17"/>
  <c r="BC12" i="15"/>
  <c r="BC35" i="17"/>
  <c r="BC31" i="17"/>
  <c r="BC8" i="15"/>
  <c r="AO47" i="14"/>
  <c r="K47" i="13"/>
  <c r="L47" i="20" s="1"/>
  <c r="K70" i="15"/>
  <c r="L70" i="20" s="1"/>
  <c r="AO70" i="16"/>
  <c r="BV70" i="16"/>
  <c r="BW70" i="20" s="1"/>
  <c r="AR70" i="15"/>
  <c r="BV47" i="14"/>
  <c r="BW47" i="20" s="1"/>
  <c r="AR47" i="13"/>
  <c r="U70" i="15"/>
  <c r="V70" i="20" s="1"/>
  <c r="AY70" i="16"/>
  <c r="AY47" i="14"/>
  <c r="U47" i="13"/>
  <c r="V47" i="20" s="1"/>
  <c r="N47" i="13"/>
  <c r="O47" i="20" s="1"/>
  <c r="N70" i="15"/>
  <c r="O70" i="20" s="1"/>
  <c r="AR70" i="16"/>
  <c r="AR47" i="14"/>
  <c r="T47" i="13"/>
  <c r="AX47" i="14"/>
  <c r="AX70" i="16"/>
  <c r="T70" i="15"/>
  <c r="U70" i="20" s="1"/>
  <c r="AZ70" i="16"/>
  <c r="V70" i="15"/>
  <c r="W70" i="20" s="1"/>
  <c r="AZ47" i="14"/>
  <c r="V47" i="13"/>
  <c r="W47" i="20" s="1"/>
  <c r="AE47" i="14"/>
  <c r="AE70" i="16"/>
  <c r="BR70" i="16"/>
  <c r="BS70" i="20" s="1"/>
  <c r="AN70" i="15"/>
  <c r="AN47" i="13"/>
  <c r="AO47" i="20" s="1"/>
  <c r="BR47" i="14"/>
  <c r="BS47" i="20" s="1"/>
  <c r="BA47" i="13"/>
  <c r="BB47" i="20" s="1"/>
  <c r="BA70" i="15"/>
  <c r="BB70" i="20" s="1"/>
  <c r="AC47" i="14"/>
  <c r="AC70" i="16"/>
  <c r="AA70" i="16"/>
  <c r="AA47" i="14"/>
  <c r="AF70" i="15"/>
  <c r="AG70" i="20" s="1"/>
  <c r="AF47" i="13"/>
  <c r="AG47" i="20" s="1"/>
  <c r="BJ70" i="16"/>
  <c r="BJ47" i="14"/>
  <c r="CC78" i="12"/>
  <c r="AT70" i="16"/>
  <c r="AT47" i="14"/>
  <c r="P70" i="15"/>
  <c r="Q70" i="20" s="1"/>
  <c r="P47" i="13"/>
  <c r="Q47" i="20" s="1"/>
  <c r="AH47" i="14"/>
  <c r="AH70" i="16"/>
  <c r="Y70" i="16"/>
  <c r="Y47" i="14"/>
  <c r="AD47" i="14"/>
  <c r="AD70" i="16"/>
  <c r="T47" i="14"/>
  <c r="T70" i="16"/>
  <c r="O80" i="12" l="1"/>
  <c r="U80" i="12"/>
  <c r="Z80" i="12"/>
  <c r="BM80" i="12"/>
  <c r="CD80" i="12"/>
  <c r="Q80" i="12"/>
  <c r="W80" i="12"/>
  <c r="AB80" i="12"/>
  <c r="BX80" i="12"/>
  <c r="BY80" i="12"/>
  <c r="S80" i="12"/>
  <c r="BC80" i="12"/>
  <c r="AE80" i="12"/>
  <c r="CB80" i="12"/>
  <c r="N80" i="12"/>
  <c r="T80" i="12"/>
  <c r="X80" i="12"/>
  <c r="AA80" i="12"/>
  <c r="AC80" i="12"/>
  <c r="CC80" i="12"/>
  <c r="BS80" i="12"/>
  <c r="Y80" i="12"/>
  <c r="P80" i="12"/>
  <c r="BB80" i="12"/>
  <c r="AD80" i="12"/>
  <c r="V80" i="12"/>
  <c r="AF80" i="12"/>
  <c r="R80" i="12"/>
  <c r="BZ80" i="12"/>
  <c r="CA80" i="12"/>
  <c r="AI80" i="12"/>
  <c r="BW80" i="12"/>
  <c r="AH80" i="12"/>
  <c r="BK80" i="12"/>
  <c r="BJ80" i="12"/>
  <c r="BH80" i="12"/>
  <c r="BL80" i="12"/>
  <c r="AS80" i="12"/>
  <c r="AU80" i="12"/>
  <c r="AX80" i="12"/>
  <c r="AO80" i="12"/>
  <c r="AG80" i="12"/>
  <c r="BF80" i="12"/>
  <c r="AT80" i="12"/>
  <c r="AP80" i="12"/>
  <c r="AM80" i="12"/>
  <c r="BO80" i="12"/>
  <c r="AR80" i="12"/>
  <c r="BR80" i="12"/>
  <c r="BT80" i="12"/>
  <c r="AZ80" i="12"/>
  <c r="BP80" i="12"/>
  <c r="BG80" i="12"/>
  <c r="BQ80" i="12"/>
  <c r="AW80" i="12"/>
  <c r="AK80" i="12"/>
  <c r="AY80" i="12"/>
  <c r="AQ80" i="12"/>
  <c r="AJ80" i="12"/>
  <c r="AV80" i="12"/>
  <c r="BN80" i="12"/>
  <c r="BD80" i="12"/>
  <c r="AL80" i="12"/>
  <c r="BV80" i="12"/>
  <c r="AN80" i="12"/>
  <c r="BE80" i="12"/>
  <c r="BI80" i="12"/>
  <c r="BU80" i="12"/>
  <c r="BA80" i="12"/>
  <c r="BD70" i="15"/>
  <c r="BD47" i="13"/>
  <c r="U47" i="20"/>
  <c r="CA71" i="16"/>
  <c r="CB71" i="20" s="1"/>
  <c r="CA48" i="14"/>
  <c r="CB48" i="20" s="1"/>
  <c r="AW48" i="13"/>
  <c r="AW71" i="15"/>
  <c r="O71" i="15"/>
  <c r="P71" i="20" s="1"/>
  <c r="AS48" i="14"/>
  <c r="AS71" i="16"/>
  <c r="O48" i="13"/>
  <c r="P48" i="20" s="1"/>
  <c r="AV71" i="16"/>
  <c r="R48" i="13"/>
  <c r="S48" i="20" s="1"/>
  <c r="AV48" i="14"/>
  <c r="R71" i="15"/>
  <c r="S71" i="20" s="1"/>
  <c r="J71" i="15"/>
  <c r="K71" i="20" s="1"/>
  <c r="J48" i="13"/>
  <c r="K48" i="20" s="1"/>
  <c r="AN48" i="14"/>
  <c r="AN71" i="16"/>
  <c r="BQ48" i="14"/>
  <c r="AM71" i="15"/>
  <c r="AN71" i="20" s="1"/>
  <c r="BQ71" i="16"/>
  <c r="AM48" i="13"/>
  <c r="AM71" i="16"/>
  <c r="I71" i="15"/>
  <c r="J71" i="20" s="1"/>
  <c r="I48" i="13"/>
  <c r="J48" i="20" s="1"/>
  <c r="AM48" i="14"/>
  <c r="AB48" i="13"/>
  <c r="AB71" i="15"/>
  <c r="BF71" i="16"/>
  <c r="BF48" i="14"/>
  <c r="AP71" i="15"/>
  <c r="BT71" i="16"/>
  <c r="BU71" i="20" s="1"/>
  <c r="AP48" i="13"/>
  <c r="BT48" i="14"/>
  <c r="BU48" i="20" s="1"/>
  <c r="W48" i="13"/>
  <c r="W71" i="15"/>
  <c r="BA71" i="16"/>
  <c r="BA48" i="14"/>
  <c r="AG71" i="15"/>
  <c r="BK71" i="16"/>
  <c r="BK48" i="14"/>
  <c r="AG48" i="13"/>
  <c r="BX71" i="16"/>
  <c r="BY71" i="20" s="1"/>
  <c r="BX48" i="14"/>
  <c r="BY48" i="20" s="1"/>
  <c r="AT71" i="15"/>
  <c r="AT48" i="13"/>
  <c r="BC71" i="15"/>
  <c r="BC48" i="13"/>
  <c r="AC48" i="14"/>
  <c r="AC71" i="16"/>
  <c r="AK71" i="16"/>
  <c r="AK48" i="14"/>
  <c r="S48" i="14"/>
  <c r="S71" i="16"/>
  <c r="AN48" i="13"/>
  <c r="AO48" i="20" s="1"/>
  <c r="BR71" i="16"/>
  <c r="BS71" i="20" s="1"/>
  <c r="BR48" i="14"/>
  <c r="BS48" i="20" s="1"/>
  <c r="AN71" i="15"/>
  <c r="Z48" i="14"/>
  <c r="Z71" i="16"/>
  <c r="AA48" i="14"/>
  <c r="AA71" i="16"/>
  <c r="Y71" i="16"/>
  <c r="Y48" i="14"/>
  <c r="CF6" i="12"/>
  <c r="CF1" i="12"/>
  <c r="AB70" i="20"/>
  <c r="AE70" i="20"/>
  <c r="X47" i="20"/>
  <c r="BD34" i="20"/>
  <c r="W82" i="9"/>
  <c r="M82" i="9"/>
  <c r="AK70" i="20"/>
  <c r="AI70" i="20"/>
  <c r="BD70" i="20"/>
  <c r="AN70" i="20"/>
  <c r="AP47" i="20"/>
  <c r="BD35" i="20"/>
  <c r="BD44" i="13"/>
  <c r="BD67" i="15"/>
  <c r="BD63" i="15"/>
  <c r="BD40" i="13"/>
  <c r="BD36" i="13"/>
  <c r="BD59" i="15"/>
  <c r="BD55" i="15"/>
  <c r="BD32" i="13"/>
  <c r="BD74" i="17"/>
  <c r="BD28" i="13"/>
  <c r="BD51" i="15"/>
  <c r="BD24" i="13"/>
  <c r="BD47" i="15"/>
  <c r="BD70" i="17"/>
  <c r="BD19" i="13"/>
  <c r="BD65" i="17"/>
  <c r="BD42" i="15"/>
  <c r="BD62" i="17"/>
  <c r="BD39" i="15"/>
  <c r="BD16" i="13"/>
  <c r="BD58" i="17"/>
  <c r="BD12" i="13"/>
  <c r="BD35" i="15"/>
  <c r="BD8" i="13"/>
  <c r="BD54" i="17"/>
  <c r="BD31" i="15"/>
  <c r="BD50" i="17"/>
  <c r="BD27" i="15"/>
  <c r="BD46" i="17"/>
  <c r="BD23" i="15"/>
  <c r="BD18" i="15"/>
  <c r="BD41" i="17"/>
  <c r="BD38" i="17"/>
  <c r="BD15" i="15"/>
  <c r="BD11" i="15"/>
  <c r="BD34" i="17"/>
  <c r="BD30" i="17"/>
  <c r="BD7" i="15"/>
  <c r="BD29" i="17"/>
  <c r="BD6" i="15"/>
  <c r="AA47" i="20"/>
  <c r="AD47" i="20"/>
  <c r="AJ47" i="20"/>
  <c r="AF47" i="20"/>
  <c r="BD24" i="20"/>
  <c r="BD59" i="20"/>
  <c r="BD67" i="20"/>
  <c r="AS47" i="20"/>
  <c r="AO48" i="14"/>
  <c r="K71" i="15"/>
  <c r="L71" i="20" s="1"/>
  <c r="K48" i="13"/>
  <c r="L48" i="20" s="1"/>
  <c r="AO71" i="16"/>
  <c r="BS71" i="16"/>
  <c r="BT71" i="20" s="1"/>
  <c r="AO71" i="15"/>
  <c r="AP71" i="20" s="1"/>
  <c r="AO48" i="13"/>
  <c r="BS48" i="14"/>
  <c r="BT48" i="20" s="1"/>
  <c r="BI48" i="14"/>
  <c r="BI71" i="16"/>
  <c r="AE71" i="15"/>
  <c r="AE48" i="13"/>
  <c r="AT71" i="16"/>
  <c r="AU71" i="20" s="1"/>
  <c r="AT48" i="14"/>
  <c r="P48" i="13"/>
  <c r="Q48" i="20" s="1"/>
  <c r="P71" i="15"/>
  <c r="Q71" i="20" s="1"/>
  <c r="X71" i="15"/>
  <c r="Y71" i="20" s="1"/>
  <c r="X48" i="13"/>
  <c r="BB48" i="14"/>
  <c r="BB71" i="16"/>
  <c r="AR48" i="14"/>
  <c r="AR71" i="16"/>
  <c r="N48" i="13"/>
  <c r="O48" i="20" s="1"/>
  <c r="N71" i="15"/>
  <c r="O71" i="20" s="1"/>
  <c r="AA71" i="15"/>
  <c r="AB71" i="20" s="1"/>
  <c r="AA48" i="13"/>
  <c r="AB48" i="20" s="1"/>
  <c r="BE48" i="14"/>
  <c r="BE71" i="16"/>
  <c r="BM48" i="14"/>
  <c r="AI48" i="13"/>
  <c r="AI71" i="15"/>
  <c r="BM71" i="16"/>
  <c r="AW48" i="14"/>
  <c r="S48" i="13"/>
  <c r="T48" i="20" s="1"/>
  <c r="S71" i="15"/>
  <c r="T71" i="20" s="1"/>
  <c r="AW71" i="16"/>
  <c r="AK71" i="15"/>
  <c r="AL71" i="20" s="1"/>
  <c r="AK48" i="13"/>
  <c r="BO48" i="14"/>
  <c r="BO71" i="16"/>
  <c r="BH48" i="14"/>
  <c r="BH71" i="16"/>
  <c r="AD48" i="13"/>
  <c r="AD71" i="15"/>
  <c r="W48" i="14"/>
  <c r="W71" i="16"/>
  <c r="AJ48" i="14"/>
  <c r="AJ71" i="16"/>
  <c r="AB48" i="14"/>
  <c r="AB71" i="16"/>
  <c r="U48" i="14"/>
  <c r="U71" i="16"/>
  <c r="X48" i="14"/>
  <c r="X71" i="16"/>
  <c r="H81" i="12"/>
  <c r="I81" i="12"/>
  <c r="J81" i="12"/>
  <c r="CG5" i="12"/>
  <c r="CH7" i="12"/>
  <c r="BD68" i="20"/>
  <c r="H82" i="9"/>
  <c r="G82" i="9"/>
  <c r="D82" i="9"/>
  <c r="F82" i="9"/>
  <c r="E82" i="9"/>
  <c r="BD47" i="20"/>
  <c r="BD43" i="13"/>
  <c r="BD66" i="15"/>
  <c r="BE66" i="20" s="1"/>
  <c r="BD39" i="13"/>
  <c r="BD62" i="15"/>
  <c r="BE62" i="20" s="1"/>
  <c r="BD35" i="13"/>
  <c r="BD58" i="15"/>
  <c r="BE58" i="20" s="1"/>
  <c r="BD54" i="15"/>
  <c r="BD31" i="13"/>
  <c r="BD50" i="15"/>
  <c r="BD73" i="17"/>
  <c r="BD27" i="13"/>
  <c r="BE27" i="20" s="1"/>
  <c r="BD46" i="15"/>
  <c r="BD23" i="13"/>
  <c r="BE23" i="20" s="1"/>
  <c r="BD69" i="17"/>
  <c r="BD66" i="17"/>
  <c r="BD43" i="15"/>
  <c r="BD20" i="13"/>
  <c r="BD38" i="15"/>
  <c r="BD15" i="13"/>
  <c r="BE15" i="20" s="1"/>
  <c r="BD61" i="17"/>
  <c r="BD56" i="17"/>
  <c r="BD10" i="13"/>
  <c r="BE10" i="20" s="1"/>
  <c r="BD33" i="15"/>
  <c r="BD29" i="15"/>
  <c r="BD6" i="13"/>
  <c r="BE6" i="20" s="1"/>
  <c r="BD52" i="17"/>
  <c r="BD49" i="17"/>
  <c r="BD26" i="15"/>
  <c r="BD45" i="17"/>
  <c r="BD22" i="15"/>
  <c r="BD19" i="15"/>
  <c r="BD42" i="17"/>
  <c r="BD37" i="17"/>
  <c r="BD14" i="15"/>
  <c r="BD10" i="15"/>
  <c r="BD33" i="17"/>
  <c r="BD28" i="17"/>
  <c r="BD5" i="15"/>
  <c r="AM47" i="20"/>
  <c r="AY47" i="20"/>
  <c r="AD70" i="20"/>
  <c r="T70" i="20"/>
  <c r="AH47" i="20"/>
  <c r="AF70" i="20"/>
  <c r="BD39" i="20"/>
  <c r="BD20" i="20"/>
  <c r="BD32" i="20"/>
  <c r="BD40" i="20"/>
  <c r="BZ71" i="16"/>
  <c r="CA71" i="20" s="1"/>
  <c r="AV48" i="13"/>
  <c r="AW48" i="20" s="1"/>
  <c r="BZ48" i="14"/>
  <c r="CA48" i="20" s="1"/>
  <c r="AV71" i="15"/>
  <c r="AW71" i="20" s="1"/>
  <c r="BC71" i="16"/>
  <c r="BD71" i="20" s="1"/>
  <c r="Y48" i="13"/>
  <c r="Z48" i="20" s="1"/>
  <c r="Y71" i="15"/>
  <c r="Z71" i="20" s="1"/>
  <c r="BC48" i="14"/>
  <c r="BN48" i="14"/>
  <c r="BN71" i="16"/>
  <c r="AJ71" i="15"/>
  <c r="AK71" i="20" s="1"/>
  <c r="AJ48" i="13"/>
  <c r="AK48" i="20" s="1"/>
  <c r="AY48" i="14"/>
  <c r="AY71" i="16"/>
  <c r="U48" i="13"/>
  <c r="V48" i="20" s="1"/>
  <c r="U71" i="15"/>
  <c r="V71" i="20" s="1"/>
  <c r="AU48" i="13"/>
  <c r="AU71" i="15"/>
  <c r="BY71" i="16"/>
  <c r="BZ71" i="20" s="1"/>
  <c r="BY48" i="14"/>
  <c r="BZ48" i="20" s="1"/>
  <c r="AL48" i="14"/>
  <c r="AL71" i="16"/>
  <c r="AC71" i="15"/>
  <c r="AD71" i="20" s="1"/>
  <c r="BG48" i="14"/>
  <c r="BG71" i="16"/>
  <c r="AC48" i="13"/>
  <c r="AD48" i="20" s="1"/>
  <c r="AS71" i="15"/>
  <c r="AT71" i="20" s="1"/>
  <c r="AS48" i="13"/>
  <c r="AT48" i="20" s="1"/>
  <c r="BW48" i="14"/>
  <c r="BX48" i="20" s="1"/>
  <c r="BW71" i="16"/>
  <c r="BX71" i="20" s="1"/>
  <c r="BB48" i="13"/>
  <c r="BC48" i="20" s="1"/>
  <c r="BB71" i="15"/>
  <c r="BC71" i="20" s="1"/>
  <c r="V48" i="14"/>
  <c r="V71" i="16"/>
  <c r="BE48" i="13"/>
  <c r="BE71" i="15"/>
  <c r="AF48" i="14"/>
  <c r="AF71" i="16"/>
  <c r="AI71" i="16"/>
  <c r="AI48" i="14"/>
  <c r="BD48" i="13"/>
  <c r="BD71" i="15"/>
  <c r="AH48" i="14"/>
  <c r="AH71" i="16"/>
  <c r="AU47" i="20"/>
  <c r="AO70" i="20"/>
  <c r="BD25" i="20"/>
  <c r="V83" i="9"/>
  <c r="L83" i="9"/>
  <c r="A83" i="9"/>
  <c r="B84" i="9"/>
  <c r="U83" i="9"/>
  <c r="K83" i="9"/>
  <c r="C83" i="9" s="1"/>
  <c r="I83" i="9"/>
  <c r="AZ47" i="20"/>
  <c r="BA70" i="20"/>
  <c r="AI47" i="20"/>
  <c r="Z70" i="20"/>
  <c r="BD31" i="20"/>
  <c r="BD46" i="13"/>
  <c r="BE46" i="20" s="1"/>
  <c r="BD69" i="15"/>
  <c r="BD65" i="15"/>
  <c r="BE65" i="20" s="1"/>
  <c r="BD42" i="13"/>
  <c r="BE42" i="20" s="1"/>
  <c r="BD38" i="13"/>
  <c r="BE38" i="20" s="1"/>
  <c r="BD61" i="15"/>
  <c r="BE61" i="20" s="1"/>
  <c r="BD57" i="15"/>
  <c r="BD34" i="13"/>
  <c r="BD30" i="13"/>
  <c r="BE30" i="20" s="1"/>
  <c r="BD53" i="15"/>
  <c r="BD72" i="17"/>
  <c r="BD26" i="13"/>
  <c r="BE26" i="20" s="1"/>
  <c r="BD49" i="15"/>
  <c r="BD68" i="17"/>
  <c r="BD45" i="15"/>
  <c r="BD22" i="13"/>
  <c r="BD41" i="15"/>
  <c r="BD64" i="17"/>
  <c r="BD18" i="13"/>
  <c r="BE18" i="20" s="1"/>
  <c r="BD37" i="15"/>
  <c r="BD60" i="17"/>
  <c r="BD14" i="13"/>
  <c r="BD57" i="17"/>
  <c r="BD11" i="13"/>
  <c r="BE11" i="20" s="1"/>
  <c r="BD34" i="15"/>
  <c r="BD53" i="17"/>
  <c r="BD7" i="13"/>
  <c r="BE7" i="20" s="1"/>
  <c r="BD30" i="15"/>
  <c r="BD25" i="15"/>
  <c r="BD48" i="17"/>
  <c r="BD44" i="17"/>
  <c r="BD21" i="15"/>
  <c r="BD40" i="17"/>
  <c r="BD17" i="15"/>
  <c r="BD13" i="15"/>
  <c r="BD36" i="17"/>
  <c r="BD9" i="15"/>
  <c r="BD32" i="17"/>
  <c r="AA70" i="20"/>
  <c r="AM70" i="20"/>
  <c r="AY70" i="20"/>
  <c r="AW70" i="20"/>
  <c r="T47" i="20"/>
  <c r="AH70" i="20"/>
  <c r="BD16" i="20"/>
  <c r="BD63" i="20"/>
  <c r="M84" i="12"/>
  <c r="K83" i="12"/>
  <c r="CD8" i="12"/>
  <c r="BE23" i="17" s="1"/>
  <c r="CD9" i="12"/>
  <c r="BE24" i="17" s="1"/>
  <c r="CD14" i="12"/>
  <c r="CD13" i="12"/>
  <c r="CD12" i="12"/>
  <c r="BE27" i="17" s="1"/>
  <c r="CD11" i="12"/>
  <c r="BE26" i="17" s="1"/>
  <c r="CD10" i="12"/>
  <c r="BE25" i="17" s="1"/>
  <c r="CD15" i="12"/>
  <c r="CD16" i="12"/>
  <c r="CD17" i="12"/>
  <c r="CD18" i="12"/>
  <c r="CD19" i="12"/>
  <c r="CD20" i="12"/>
  <c r="CD21" i="12"/>
  <c r="CD22" i="12"/>
  <c r="CD23" i="12"/>
  <c r="CD24" i="12"/>
  <c r="CD25" i="12"/>
  <c r="CD27" i="12"/>
  <c r="CD26" i="12"/>
  <c r="CD28" i="12"/>
  <c r="CD29" i="12"/>
  <c r="CD30" i="12"/>
  <c r="CD31" i="12"/>
  <c r="CD32" i="12"/>
  <c r="CD33" i="12"/>
  <c r="CD34" i="12"/>
  <c r="CD35" i="12"/>
  <c r="CD36" i="12"/>
  <c r="CD38" i="12"/>
  <c r="CD37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6" i="12"/>
  <c r="CD55" i="12"/>
  <c r="CD57" i="12"/>
  <c r="CD59" i="12"/>
  <c r="CD58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BD48" i="14"/>
  <c r="Z48" i="13"/>
  <c r="AA48" i="20" s="1"/>
  <c r="Z71" i="15"/>
  <c r="AA71" i="20" s="1"/>
  <c r="BD71" i="16"/>
  <c r="BJ48" i="14"/>
  <c r="AF48" i="13"/>
  <c r="AG48" i="20" s="1"/>
  <c r="BJ71" i="16"/>
  <c r="AF71" i="15"/>
  <c r="AG71" i="20" s="1"/>
  <c r="AS70" i="20"/>
  <c r="AP48" i="14"/>
  <c r="AP71" i="16"/>
  <c r="L71" i="15"/>
  <c r="M71" i="20" s="1"/>
  <c r="L48" i="13"/>
  <c r="M48" i="20" s="1"/>
  <c r="AQ48" i="14"/>
  <c r="AQ71" i="16"/>
  <c r="AR71" i="20" s="1"/>
  <c r="M48" i="13"/>
  <c r="N48" i="20" s="1"/>
  <c r="M71" i="15"/>
  <c r="N71" i="20" s="1"/>
  <c r="AH48" i="13"/>
  <c r="AI48" i="20" s="1"/>
  <c r="AH71" i="15"/>
  <c r="AI71" i="20" s="1"/>
  <c r="BL48" i="14"/>
  <c r="BL71" i="16"/>
  <c r="AX48" i="14"/>
  <c r="AX71" i="16"/>
  <c r="T71" i="15"/>
  <c r="T48" i="13"/>
  <c r="BV71" i="16"/>
  <c r="BW71" i="20" s="1"/>
  <c r="BV48" i="14"/>
  <c r="BW48" i="20" s="1"/>
  <c r="AR48" i="13"/>
  <c r="AS48" i="20" s="1"/>
  <c r="AR71" i="15"/>
  <c r="AS71" i="20" s="1"/>
  <c r="AQ48" i="13"/>
  <c r="BU48" i="14"/>
  <c r="BV48" i="20" s="1"/>
  <c r="BU71" i="16"/>
  <c r="BV71" i="20" s="1"/>
  <c r="AQ71" i="15"/>
  <c r="BP71" i="16"/>
  <c r="BP48" i="14"/>
  <c r="AL71" i="15"/>
  <c r="AM71" i="20" s="1"/>
  <c r="AL48" i="13"/>
  <c r="AM48" i="20" s="1"/>
  <c r="AZ48" i="14"/>
  <c r="AZ71" i="16"/>
  <c r="BA71" i="20" s="1"/>
  <c r="V71" i="15"/>
  <c r="W71" i="20" s="1"/>
  <c r="V48" i="13"/>
  <c r="W48" i="20" s="1"/>
  <c r="Q48" i="13"/>
  <c r="R48" i="20" s="1"/>
  <c r="AU48" i="14"/>
  <c r="AU71" i="16"/>
  <c r="Q71" i="15"/>
  <c r="R71" i="20" s="1"/>
  <c r="AX48" i="13"/>
  <c r="AY48" i="20" s="1"/>
  <c r="AX71" i="15"/>
  <c r="AY71" i="20" s="1"/>
  <c r="AZ48" i="13"/>
  <c r="BA48" i="20" s="1"/>
  <c r="AZ71" i="15"/>
  <c r="AG71" i="16"/>
  <c r="AG48" i="14"/>
  <c r="AY48" i="13"/>
  <c r="AZ48" i="20" s="1"/>
  <c r="AY71" i="15"/>
  <c r="AZ71" i="20" s="1"/>
  <c r="T48" i="14"/>
  <c r="T71" i="16"/>
  <c r="BA71" i="15"/>
  <c r="BA48" i="13"/>
  <c r="BB48" i="20" s="1"/>
  <c r="AE48" i="14"/>
  <c r="AE71" i="16"/>
  <c r="AD48" i="14"/>
  <c r="AD71" i="16"/>
  <c r="AU70" i="20"/>
  <c r="AB47" i="20"/>
  <c r="AE47" i="20"/>
  <c r="X70" i="20"/>
  <c r="AZ70" i="20"/>
  <c r="AK47" i="20"/>
  <c r="BA47" i="20"/>
  <c r="Z47" i="20"/>
  <c r="AN47" i="20"/>
  <c r="AP70" i="20"/>
  <c r="BD33" i="20"/>
  <c r="BD28" i="20"/>
  <c r="BD68" i="15"/>
  <c r="BD45" i="13"/>
  <c r="BE45" i="20" s="1"/>
  <c r="BD64" i="15"/>
  <c r="BE64" i="20" s="1"/>
  <c r="BD41" i="13"/>
  <c r="BE41" i="20" s="1"/>
  <c r="BD60" i="15"/>
  <c r="BE60" i="20" s="1"/>
  <c r="BD37" i="13"/>
  <c r="BD33" i="13"/>
  <c r="BD56" i="15"/>
  <c r="BD29" i="13"/>
  <c r="BE29" i="20" s="1"/>
  <c r="BD52" i="15"/>
  <c r="BD75" i="17"/>
  <c r="BD48" i="15"/>
  <c r="BD25" i="13"/>
  <c r="BE25" i="20" s="1"/>
  <c r="BD71" i="17"/>
  <c r="BD44" i="15"/>
  <c r="BD21" i="13"/>
  <c r="BE21" i="20" s="1"/>
  <c r="BD67" i="17"/>
  <c r="BD63" i="17"/>
  <c r="BD17" i="13"/>
  <c r="BE17" i="20" s="1"/>
  <c r="BD40" i="15"/>
  <c r="BD36" i="15"/>
  <c r="BD59" i="17"/>
  <c r="BD13" i="13"/>
  <c r="BE13" i="20" s="1"/>
  <c r="BD32" i="15"/>
  <c r="BD9" i="13"/>
  <c r="BE9" i="20" s="1"/>
  <c r="BD55" i="17"/>
  <c r="BD28" i="15"/>
  <c r="BD51" i="17"/>
  <c r="BD5" i="13"/>
  <c r="BE5" i="20" s="1"/>
  <c r="BD47" i="17"/>
  <c r="BD24" i="15"/>
  <c r="BD43" i="17"/>
  <c r="BD20" i="15"/>
  <c r="BD16" i="15"/>
  <c r="BD39" i="17"/>
  <c r="BD35" i="17"/>
  <c r="BD12" i="15"/>
  <c r="BD8" i="15"/>
  <c r="BD31" i="17"/>
  <c r="AW47" i="20"/>
  <c r="AJ70" i="20"/>
  <c r="BD8" i="20"/>
  <c r="BD12" i="20"/>
  <c r="BD62" i="20"/>
  <c r="BD27" i="20"/>
  <c r="BD36" i="20"/>
  <c r="BD44" i="20"/>
  <c r="L82" i="12"/>
  <c r="G82" i="12"/>
  <c r="CE2" i="12"/>
  <c r="CE3" i="12"/>
  <c r="CE4" i="12"/>
  <c r="CE80" i="12" s="1"/>
  <c r="BF49" i="13" l="1"/>
  <c r="BF72" i="15"/>
  <c r="E83" i="9"/>
  <c r="H83" i="9"/>
  <c r="D83" i="9"/>
  <c r="F83" i="9"/>
  <c r="G83" i="9"/>
  <c r="BE43" i="13"/>
  <c r="BE66" i="15"/>
  <c r="BE35" i="13"/>
  <c r="BE58" i="15"/>
  <c r="BE74" i="17"/>
  <c r="BE51" i="15"/>
  <c r="BE28" i="13"/>
  <c r="BE19" i="13"/>
  <c r="BE42" i="15"/>
  <c r="BE65" i="17"/>
  <c r="BE15" i="13"/>
  <c r="BE38" i="15"/>
  <c r="BE61" i="17"/>
  <c r="BE34" i="15"/>
  <c r="BE57" i="17"/>
  <c r="BE11" i="13"/>
  <c r="BE52" i="17"/>
  <c r="BE6" i="13"/>
  <c r="BF6" i="20" s="1"/>
  <c r="BE29" i="15"/>
  <c r="BE26" i="15"/>
  <c r="BE49" i="17"/>
  <c r="BE22" i="15"/>
  <c r="BE45" i="17"/>
  <c r="BE19" i="15"/>
  <c r="BE42" i="17"/>
  <c r="BE14" i="15"/>
  <c r="BE37" i="17"/>
  <c r="BE10" i="15"/>
  <c r="BE33" i="17"/>
  <c r="BE29" i="17"/>
  <c r="BE6" i="15"/>
  <c r="M85" i="12"/>
  <c r="K84" i="12"/>
  <c r="BE48" i="20"/>
  <c r="AV48" i="20"/>
  <c r="BE36" i="20"/>
  <c r="BE44" i="20"/>
  <c r="BD48" i="20"/>
  <c r="X71" i="20"/>
  <c r="AC71" i="20"/>
  <c r="BE70" i="20"/>
  <c r="BZ72" i="16"/>
  <c r="CA72" i="20" s="1"/>
  <c r="BZ49" i="14"/>
  <c r="CA49" i="20" s="1"/>
  <c r="AV49" i="13"/>
  <c r="AV72" i="15"/>
  <c r="AW49" i="13"/>
  <c r="AX49" i="20" s="1"/>
  <c r="AW72" i="15"/>
  <c r="CA72" i="16"/>
  <c r="CB72" i="20" s="1"/>
  <c r="CA49" i="14"/>
  <c r="CB49" i="20" s="1"/>
  <c r="BA72" i="16"/>
  <c r="W72" i="15"/>
  <c r="BA49" i="14"/>
  <c r="W49" i="13"/>
  <c r="AP49" i="14"/>
  <c r="L72" i="15"/>
  <c r="M72" i="20" s="1"/>
  <c r="AP72" i="16"/>
  <c r="L49" i="13"/>
  <c r="M49" i="20" s="1"/>
  <c r="BU72" i="16"/>
  <c r="BV72" i="20" s="1"/>
  <c r="AQ72" i="15"/>
  <c r="AQ49" i="13"/>
  <c r="BU49" i="14"/>
  <c r="BV49" i="20" s="1"/>
  <c r="AW72" i="16"/>
  <c r="AW49" i="14"/>
  <c r="S72" i="15"/>
  <c r="S49" i="13"/>
  <c r="U49" i="13"/>
  <c r="AY49" i="14"/>
  <c r="U72" i="15"/>
  <c r="AY72" i="16"/>
  <c r="Y72" i="15"/>
  <c r="BC72" i="16"/>
  <c r="Y49" i="13"/>
  <c r="BC49" i="14"/>
  <c r="BM49" i="14"/>
  <c r="AI49" i="13"/>
  <c r="BM72" i="16"/>
  <c r="AI72" i="15"/>
  <c r="AX72" i="15"/>
  <c r="AX49" i="13"/>
  <c r="BA72" i="15"/>
  <c r="BA49" i="13"/>
  <c r="BB49" i="20" s="1"/>
  <c r="AC49" i="13"/>
  <c r="BG49" i="14"/>
  <c r="BG72" i="16"/>
  <c r="AC72" i="15"/>
  <c r="AT72" i="15"/>
  <c r="BX72" i="16"/>
  <c r="BY72" i="20" s="1"/>
  <c r="BX49" i="14"/>
  <c r="BY49" i="20" s="1"/>
  <c r="AT49" i="13"/>
  <c r="AF72" i="16"/>
  <c r="AF49" i="14"/>
  <c r="X72" i="16"/>
  <c r="X49" i="14"/>
  <c r="AB72" i="16"/>
  <c r="AB49" i="14"/>
  <c r="AN72" i="15"/>
  <c r="AN49" i="13"/>
  <c r="BR72" i="16"/>
  <c r="BS72" i="20" s="1"/>
  <c r="BR49" i="14"/>
  <c r="BS49" i="20" s="1"/>
  <c r="BE47" i="13"/>
  <c r="BE70" i="15"/>
  <c r="BE39" i="13"/>
  <c r="BE62" i="15"/>
  <c r="BE31" i="13"/>
  <c r="BE54" i="15"/>
  <c r="BE23" i="13"/>
  <c r="BE46" i="15"/>
  <c r="BE69" i="17"/>
  <c r="BF69" i="20" s="1"/>
  <c r="AR48" i="20"/>
  <c r="BE46" i="13"/>
  <c r="BE69" i="15"/>
  <c r="BE65" i="15"/>
  <c r="BF65" i="20" s="1"/>
  <c r="BE42" i="13"/>
  <c r="BF42" i="20" s="1"/>
  <c r="BE38" i="13"/>
  <c r="BE61" i="15"/>
  <c r="BF61" i="20" s="1"/>
  <c r="BE57" i="15"/>
  <c r="BE34" i="13"/>
  <c r="BE53" i="15"/>
  <c r="BE30" i="13"/>
  <c r="BE49" i="15"/>
  <c r="BE26" i="13"/>
  <c r="BF26" i="20" s="1"/>
  <c r="BE72" i="17"/>
  <c r="BE68" i="17"/>
  <c r="BE45" i="15"/>
  <c r="BE22" i="13"/>
  <c r="BF22" i="20" s="1"/>
  <c r="BE41" i="15"/>
  <c r="BE18" i="13"/>
  <c r="BE64" i="17"/>
  <c r="BE60" i="17"/>
  <c r="BE37" i="15"/>
  <c r="BE14" i="13"/>
  <c r="BF14" i="20" s="1"/>
  <c r="BE10" i="13"/>
  <c r="BF10" i="20" s="1"/>
  <c r="BE33" i="15"/>
  <c r="BE56" i="17"/>
  <c r="BE53" i="17"/>
  <c r="BE7" i="13"/>
  <c r="BE30" i="15"/>
  <c r="BE25" i="15"/>
  <c r="BE48" i="17"/>
  <c r="BE44" i="17"/>
  <c r="BE21" i="15"/>
  <c r="BE17" i="15"/>
  <c r="BE40" i="17"/>
  <c r="BE13" i="15"/>
  <c r="BE36" i="17"/>
  <c r="BE32" i="17"/>
  <c r="BE9" i="15"/>
  <c r="BE37" i="20"/>
  <c r="BE22" i="20"/>
  <c r="BE34" i="20"/>
  <c r="BE20" i="20"/>
  <c r="BE35" i="20"/>
  <c r="BE43" i="20"/>
  <c r="CH5" i="12"/>
  <c r="CI7" i="12"/>
  <c r="AE71" i="20"/>
  <c r="AF48" i="20"/>
  <c r="BE8" i="20"/>
  <c r="BE16" i="20"/>
  <c r="BE24" i="20"/>
  <c r="BE32" i="20"/>
  <c r="BE40" i="20"/>
  <c r="AH71" i="20"/>
  <c r="X48" i="20"/>
  <c r="AQ71" i="20"/>
  <c r="AC48" i="20"/>
  <c r="AJ72" i="15"/>
  <c r="BN49" i="14"/>
  <c r="BN72" i="16"/>
  <c r="AJ49" i="13"/>
  <c r="AQ72" i="16"/>
  <c r="M72" i="15"/>
  <c r="N72" i="20" s="1"/>
  <c r="AQ49" i="14"/>
  <c r="M49" i="13"/>
  <c r="N49" i="20" s="1"/>
  <c r="K72" i="15"/>
  <c r="L72" i="20" s="1"/>
  <c r="AO49" i="14"/>
  <c r="AO72" i="16"/>
  <c r="K49" i="13"/>
  <c r="L49" i="20" s="1"/>
  <c r="BB72" i="16"/>
  <c r="X72" i="15"/>
  <c r="Y72" i="20" s="1"/>
  <c r="X49" i="13"/>
  <c r="Y49" i="20" s="1"/>
  <c r="BB49" i="14"/>
  <c r="AA49" i="13"/>
  <c r="AA72" i="15"/>
  <c r="BE49" i="14"/>
  <c r="BE72" i="16"/>
  <c r="BT49" i="14"/>
  <c r="BU49" i="20" s="1"/>
  <c r="BT72" i="16"/>
  <c r="BU72" i="20" s="1"/>
  <c r="AP72" i="15"/>
  <c r="AQ72" i="20" s="1"/>
  <c r="AP49" i="13"/>
  <c r="AQ49" i="20" s="1"/>
  <c r="BK72" i="16"/>
  <c r="BK49" i="14"/>
  <c r="AG49" i="13"/>
  <c r="AG72" i="15"/>
  <c r="V72" i="15"/>
  <c r="AZ72" i="16"/>
  <c r="BA72" i="20" s="1"/>
  <c r="AZ49" i="14"/>
  <c r="V49" i="13"/>
  <c r="W49" i="20" s="1"/>
  <c r="AK49" i="13"/>
  <c r="AK72" i="15"/>
  <c r="BO49" i="14"/>
  <c r="BO72" i="16"/>
  <c r="AN72" i="16"/>
  <c r="AN49" i="14"/>
  <c r="J49" i="13"/>
  <c r="K49" i="20" s="1"/>
  <c r="J72" i="15"/>
  <c r="K72" i="20" s="1"/>
  <c r="AA49" i="14"/>
  <c r="AA72" i="16"/>
  <c r="AC49" i="14"/>
  <c r="AC72" i="16"/>
  <c r="BC49" i="13"/>
  <c r="BD49" i="20" s="1"/>
  <c r="BC72" i="15"/>
  <c r="AZ49" i="13"/>
  <c r="BA49" i="20" s="1"/>
  <c r="AZ72" i="15"/>
  <c r="V49" i="14"/>
  <c r="V72" i="16"/>
  <c r="AE49" i="14"/>
  <c r="AE72" i="16"/>
  <c r="CE13" i="12"/>
  <c r="CE9" i="12"/>
  <c r="BF24" i="17" s="1"/>
  <c r="CE12" i="12"/>
  <c r="BF27" i="17" s="1"/>
  <c r="CE11" i="12"/>
  <c r="BF26" i="17" s="1"/>
  <c r="CE10" i="12"/>
  <c r="BF25" i="17" s="1"/>
  <c r="CE14" i="12"/>
  <c r="CE8" i="12"/>
  <c r="BF23" i="17" s="1"/>
  <c r="CE15" i="12"/>
  <c r="CE16" i="12"/>
  <c r="CE17" i="12"/>
  <c r="CE18" i="12"/>
  <c r="CE19" i="12"/>
  <c r="CE20" i="12"/>
  <c r="CE21" i="12"/>
  <c r="CE22" i="12"/>
  <c r="CE23" i="12"/>
  <c r="CE24" i="12"/>
  <c r="CE25" i="12"/>
  <c r="CE27" i="12"/>
  <c r="CE26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1" i="12"/>
  <c r="CE50" i="12"/>
  <c r="CE52" i="12"/>
  <c r="CE53" i="12"/>
  <c r="CE54" i="12"/>
  <c r="CE56" i="12"/>
  <c r="CE55" i="12"/>
  <c r="CE57" i="12"/>
  <c r="CE58" i="12"/>
  <c r="CE59" i="12"/>
  <c r="CE60" i="12"/>
  <c r="CE61" i="12"/>
  <c r="CE62" i="12"/>
  <c r="CE63" i="12"/>
  <c r="CE64" i="12"/>
  <c r="CE65" i="12"/>
  <c r="CE66" i="12"/>
  <c r="CE67" i="12"/>
  <c r="CE69" i="12"/>
  <c r="CE68" i="12"/>
  <c r="CE70" i="12"/>
  <c r="CE71" i="12"/>
  <c r="CE72" i="12"/>
  <c r="CE73" i="12"/>
  <c r="CE74" i="12"/>
  <c r="CE75" i="12"/>
  <c r="CE76" i="12"/>
  <c r="CE77" i="12"/>
  <c r="CE78" i="12"/>
  <c r="CE79" i="12"/>
  <c r="H82" i="12"/>
  <c r="J82" i="12"/>
  <c r="I82" i="12"/>
  <c r="U48" i="20"/>
  <c r="BE68" i="15"/>
  <c r="BF68" i="20" s="1"/>
  <c r="BE45" i="13"/>
  <c r="BF45" i="20" s="1"/>
  <c r="BE64" i="15"/>
  <c r="BF64" i="20" s="1"/>
  <c r="BE41" i="13"/>
  <c r="BE60" i="15"/>
  <c r="BF60" i="20" s="1"/>
  <c r="BE37" i="13"/>
  <c r="BF37" i="20" s="1"/>
  <c r="BE56" i="15"/>
  <c r="BE33" i="13"/>
  <c r="BE75" i="17"/>
  <c r="BE52" i="15"/>
  <c r="BE29" i="13"/>
  <c r="BF29" i="20" s="1"/>
  <c r="BE70" i="17"/>
  <c r="BE24" i="13"/>
  <c r="BE47" i="15"/>
  <c r="BE44" i="15"/>
  <c r="BE67" i="17"/>
  <c r="BE21" i="13"/>
  <c r="BF21" i="20" s="1"/>
  <c r="BE17" i="13"/>
  <c r="BF17" i="20" s="1"/>
  <c r="BE63" i="17"/>
  <c r="BE40" i="15"/>
  <c r="BE59" i="17"/>
  <c r="BE36" i="15"/>
  <c r="BE13" i="13"/>
  <c r="BF13" i="20" s="1"/>
  <c r="BE32" i="15"/>
  <c r="BE9" i="13"/>
  <c r="BF9" i="20" s="1"/>
  <c r="BE55" i="17"/>
  <c r="BE51" i="17"/>
  <c r="BE5" i="13"/>
  <c r="BE28" i="15"/>
  <c r="BE47" i="17"/>
  <c r="BF47" i="20" s="1"/>
  <c r="BE24" i="15"/>
  <c r="BE43" i="17"/>
  <c r="BE20" i="15"/>
  <c r="BE39" i="17"/>
  <c r="BE16" i="15"/>
  <c r="BE12" i="15"/>
  <c r="BE35" i="17"/>
  <c r="BE31" i="17"/>
  <c r="BE8" i="15"/>
  <c r="A84" i="9"/>
  <c r="L84" i="9"/>
  <c r="B85" i="9"/>
  <c r="U84" i="9"/>
  <c r="I84" i="9" s="1"/>
  <c r="K84" i="9"/>
  <c r="C84" i="9" s="1"/>
  <c r="V84" i="9"/>
  <c r="BE31" i="20"/>
  <c r="CG6" i="12"/>
  <c r="CG1" i="12"/>
  <c r="AE48" i="20"/>
  <c r="AJ71" i="20"/>
  <c r="AF71" i="20"/>
  <c r="AP48" i="20"/>
  <c r="BE19" i="20"/>
  <c r="BE63" i="20"/>
  <c r="CF3" i="12"/>
  <c r="CF4" i="12"/>
  <c r="CF2" i="12"/>
  <c r="AU48" i="20"/>
  <c r="AH48" i="20"/>
  <c r="AN48" i="20"/>
  <c r="AO71" i="20"/>
  <c r="AX71" i="20"/>
  <c r="BJ72" i="16"/>
  <c r="BJ49" i="14"/>
  <c r="AF49" i="13"/>
  <c r="AG49" i="20" s="1"/>
  <c r="AF72" i="15"/>
  <c r="AG72" i="20" s="1"/>
  <c r="AE49" i="13"/>
  <c r="AF49" i="20" s="1"/>
  <c r="BI72" i="16"/>
  <c r="AE72" i="15"/>
  <c r="AF72" i="20" s="1"/>
  <c r="BI49" i="14"/>
  <c r="AV49" i="14"/>
  <c r="R49" i="13"/>
  <c r="S49" i="20" s="1"/>
  <c r="R72" i="15"/>
  <c r="S72" i="20" s="1"/>
  <c r="AV72" i="16"/>
  <c r="BV49" i="14"/>
  <c r="BW49" i="20" s="1"/>
  <c r="AR72" i="15"/>
  <c r="BV72" i="16"/>
  <c r="BW72" i="20" s="1"/>
  <c r="AR49" i="13"/>
  <c r="AU49" i="13"/>
  <c r="AU72" i="15"/>
  <c r="BY72" i="16"/>
  <c r="BZ72" i="20" s="1"/>
  <c r="BY49" i="14"/>
  <c r="BZ49" i="20" s="1"/>
  <c r="AR49" i="14"/>
  <c r="AR72" i="16"/>
  <c r="N49" i="13"/>
  <c r="O49" i="20" s="1"/>
  <c r="N72" i="15"/>
  <c r="O72" i="20" s="1"/>
  <c r="AL49" i="14"/>
  <c r="AL72" i="16"/>
  <c r="T49" i="13"/>
  <c r="AX72" i="16"/>
  <c r="AX49" i="14"/>
  <c r="T72" i="15"/>
  <c r="AL72" i="15"/>
  <c r="BP49" i="14"/>
  <c r="BP72" i="16"/>
  <c r="AL49" i="13"/>
  <c r="AM49" i="20" s="1"/>
  <c r="W72" i="16"/>
  <c r="W49" i="14"/>
  <c r="AI49" i="14"/>
  <c r="AI72" i="16"/>
  <c r="U49" i="14"/>
  <c r="U72" i="16"/>
  <c r="BD49" i="13"/>
  <c r="BD72" i="15"/>
  <c r="Y72" i="16"/>
  <c r="Y49" i="14"/>
  <c r="AJ72" i="16"/>
  <c r="AJ49" i="14"/>
  <c r="AY72" i="15"/>
  <c r="AZ72" i="20" s="1"/>
  <c r="AY49" i="13"/>
  <c r="AZ49" i="20" s="1"/>
  <c r="Z72" i="16"/>
  <c r="Z49" i="14"/>
  <c r="U71" i="20"/>
  <c r="BE67" i="15"/>
  <c r="BF67" i="20" s="1"/>
  <c r="BE44" i="13"/>
  <c r="BF44" i="20" s="1"/>
  <c r="BE40" i="13"/>
  <c r="BF40" i="20" s="1"/>
  <c r="BE63" i="15"/>
  <c r="BF63" i="20" s="1"/>
  <c r="BE59" i="15"/>
  <c r="BE36" i="13"/>
  <c r="BF36" i="20" s="1"/>
  <c r="BE55" i="15"/>
  <c r="BE32" i="13"/>
  <c r="BF32" i="20" s="1"/>
  <c r="BE73" i="17"/>
  <c r="BE27" i="13"/>
  <c r="BE50" i="15"/>
  <c r="BE71" i="17"/>
  <c r="BF71" i="20" s="1"/>
  <c r="BE25" i="13"/>
  <c r="BF25" i="20" s="1"/>
  <c r="BE48" i="15"/>
  <c r="BF48" i="20" s="1"/>
  <c r="BE20" i="13"/>
  <c r="BF20" i="20" s="1"/>
  <c r="BE43" i="15"/>
  <c r="BF43" i="20" s="1"/>
  <c r="BE66" i="17"/>
  <c r="BF66" i="20" s="1"/>
  <c r="BE16" i="13"/>
  <c r="BF16" i="20" s="1"/>
  <c r="BE62" i="17"/>
  <c r="BE39" i="15"/>
  <c r="BE35" i="15"/>
  <c r="BE58" i="17"/>
  <c r="BE12" i="13"/>
  <c r="BF12" i="20" s="1"/>
  <c r="BE31" i="15"/>
  <c r="BE8" i="13"/>
  <c r="BF8" i="20" s="1"/>
  <c r="BE54" i="17"/>
  <c r="BE50" i="17"/>
  <c r="BE27" i="15"/>
  <c r="BE46" i="17"/>
  <c r="BE23" i="15"/>
  <c r="BE18" i="15"/>
  <c r="BE41" i="17"/>
  <c r="BE38" i="17"/>
  <c r="BE15" i="15"/>
  <c r="BE11" i="15"/>
  <c r="BE34" i="17"/>
  <c r="BE7" i="15"/>
  <c r="BE30" i="17"/>
  <c r="BE5" i="15"/>
  <c r="BE28" i="17"/>
  <c r="L83" i="12"/>
  <c r="G83" i="12"/>
  <c r="BE14" i="20"/>
  <c r="BE68" i="20"/>
  <c r="BE69" i="20"/>
  <c r="W83" i="9"/>
  <c r="M83" i="9"/>
  <c r="BE71" i="20"/>
  <c r="AV71" i="20"/>
  <c r="BE33" i="20"/>
  <c r="BE39" i="20"/>
  <c r="BY81" i="12"/>
  <c r="T81" i="12"/>
  <c r="BM81" i="12"/>
  <c r="CE81" i="12"/>
  <c r="AP81" i="12"/>
  <c r="AE81" i="12"/>
  <c r="N81" i="12"/>
  <c r="V81" i="12"/>
  <c r="BJ81" i="12"/>
  <c r="CB81" i="12"/>
  <c r="AT81" i="12"/>
  <c r="BE81" i="12"/>
  <c r="X81" i="12"/>
  <c r="BL81" i="12"/>
  <c r="BQ81" i="12"/>
  <c r="AS81" i="12"/>
  <c r="CD81" i="12"/>
  <c r="BB81" i="12"/>
  <c r="CA81" i="12"/>
  <c r="AY81" i="12"/>
  <c r="AN81" i="12"/>
  <c r="BD81" i="12"/>
  <c r="W81" i="12"/>
  <c r="Z81" i="12"/>
  <c r="R81" i="12"/>
  <c r="BI81" i="12"/>
  <c r="AF81" i="12"/>
  <c r="BZ81" i="12"/>
  <c r="BN81" i="12"/>
  <c r="AX81" i="12"/>
  <c r="BC81" i="12"/>
  <c r="BS81" i="12"/>
  <c r="S81" i="12"/>
  <c r="BX81" i="12"/>
  <c r="AR81" i="12"/>
  <c r="Q81" i="12"/>
  <c r="BH81" i="12"/>
  <c r="AC81" i="12"/>
  <c r="BV81" i="12"/>
  <c r="AM81" i="12"/>
  <c r="AV81" i="12"/>
  <c r="BA81" i="12"/>
  <c r="BP81" i="12"/>
  <c r="BU81" i="12"/>
  <c r="BT81" i="12"/>
  <c r="AL81" i="12"/>
  <c r="AJ81" i="12"/>
  <c r="O81" i="12"/>
  <c r="CC81" i="12"/>
  <c r="Y81" i="12"/>
  <c r="AW81" i="12"/>
  <c r="U81" i="12"/>
  <c r="AD81" i="12"/>
  <c r="AG81" i="12"/>
  <c r="AA81" i="12"/>
  <c r="BK81" i="12"/>
  <c r="AO81" i="12"/>
  <c r="P81" i="12"/>
  <c r="AK81" i="12"/>
  <c r="AB81" i="12"/>
  <c r="CF81" i="12"/>
  <c r="AU81" i="12"/>
  <c r="BW81" i="12"/>
  <c r="BG81" i="12"/>
  <c r="AH81" i="12"/>
  <c r="BR81" i="12"/>
  <c r="AZ81" i="12"/>
  <c r="AI81" i="12"/>
  <c r="BF81" i="12"/>
  <c r="BO81" i="12"/>
  <c r="AQ81" i="12"/>
  <c r="AL48" i="20"/>
  <c r="AJ48" i="20"/>
  <c r="Y48" i="20"/>
  <c r="BE12" i="20"/>
  <c r="BE28" i="20"/>
  <c r="BE59" i="20"/>
  <c r="BE67" i="20"/>
  <c r="BB71" i="20"/>
  <c r="AQ48" i="20"/>
  <c r="AX48" i="20"/>
  <c r="BE47" i="20"/>
  <c r="AB72" i="15"/>
  <c r="AC72" i="20" s="1"/>
  <c r="BF49" i="14"/>
  <c r="BF72" i="16"/>
  <c r="AB49" i="13"/>
  <c r="AC49" i="20" s="1"/>
  <c r="AS72" i="16"/>
  <c r="O72" i="15"/>
  <c r="P72" i="20" s="1"/>
  <c r="O49" i="13"/>
  <c r="P49" i="20" s="1"/>
  <c r="AS49" i="14"/>
  <c r="BS49" i="14"/>
  <c r="BT49" i="20" s="1"/>
  <c r="BS72" i="16"/>
  <c r="BT72" i="20" s="1"/>
  <c r="AO49" i="13"/>
  <c r="AO72" i="15"/>
  <c r="AP72" i="20" s="1"/>
  <c r="BD49" i="14"/>
  <c r="Z72" i="15"/>
  <c r="AA72" i="20" s="1"/>
  <c r="BD72" i="16"/>
  <c r="Z49" i="13"/>
  <c r="AA49" i="20" s="1"/>
  <c r="BL72" i="16"/>
  <c r="AH49" i="13"/>
  <c r="AH72" i="15"/>
  <c r="BL49" i="14"/>
  <c r="BW49" i="14"/>
  <c r="BX49" i="20" s="1"/>
  <c r="AS49" i="13"/>
  <c r="AS72" i="15"/>
  <c r="BW72" i="16"/>
  <c r="BX72" i="20" s="1"/>
  <c r="Q49" i="13"/>
  <c r="R49" i="20" s="1"/>
  <c r="Q72" i="15"/>
  <c r="R72" i="20" s="1"/>
  <c r="AU72" i="16"/>
  <c r="AU49" i="14"/>
  <c r="P72" i="15"/>
  <c r="Q72" i="20" s="1"/>
  <c r="P49" i="13"/>
  <c r="Q49" i="20" s="1"/>
  <c r="AT72" i="16"/>
  <c r="AU72" i="20" s="1"/>
  <c r="AT49" i="14"/>
  <c r="AU49" i="20" s="1"/>
  <c r="BQ72" i="16"/>
  <c r="AM49" i="13"/>
  <c r="BQ49" i="14"/>
  <c r="AM72" i="15"/>
  <c r="AM49" i="14"/>
  <c r="I72" i="15"/>
  <c r="J72" i="20" s="1"/>
  <c r="I49" i="13"/>
  <c r="J49" i="20" s="1"/>
  <c r="AM72" i="16"/>
  <c r="BB49" i="13"/>
  <c r="BC49" i="20" s="1"/>
  <c r="BB72" i="15"/>
  <c r="BC72" i="20" s="1"/>
  <c r="AK72" i="16"/>
  <c r="AK49" i="14"/>
  <c r="AD49" i="14"/>
  <c r="AD72" i="16"/>
  <c r="AH49" i="14"/>
  <c r="AH72" i="16"/>
  <c r="S49" i="14"/>
  <c r="S72" i="16"/>
  <c r="AD49" i="13"/>
  <c r="AD72" i="15"/>
  <c r="AE72" i="20" s="1"/>
  <c r="BH49" i="14"/>
  <c r="BH72" i="16"/>
  <c r="AG49" i="14"/>
  <c r="AG72" i="16"/>
  <c r="BE72" i="15"/>
  <c r="BF72" i="20" s="1"/>
  <c r="BE49" i="13"/>
  <c r="BF49" i="20" s="1"/>
  <c r="T49" i="14"/>
  <c r="T72" i="16"/>
  <c r="E84" i="9" l="1"/>
  <c r="F84" i="9"/>
  <c r="H84" i="9"/>
  <c r="D84" i="9"/>
  <c r="G84" i="9"/>
  <c r="BT73" i="16"/>
  <c r="BU73" i="20" s="1"/>
  <c r="AP50" i="13"/>
  <c r="BT50" i="14"/>
  <c r="BU50" i="20" s="1"/>
  <c r="AP73" i="15"/>
  <c r="AS50" i="13"/>
  <c r="BW50" i="14"/>
  <c r="BX50" i="20" s="1"/>
  <c r="BW73" i="16"/>
  <c r="BX73" i="20" s="1"/>
  <c r="AS73" i="15"/>
  <c r="AZ50" i="14"/>
  <c r="AZ73" i="16"/>
  <c r="V73" i="15"/>
  <c r="V50" i="13"/>
  <c r="U73" i="16"/>
  <c r="U50" i="14"/>
  <c r="AL50" i="14"/>
  <c r="AL73" i="16"/>
  <c r="AD73" i="16"/>
  <c r="AD50" i="14"/>
  <c r="K50" i="13"/>
  <c r="L50" i="20" s="1"/>
  <c r="K73" i="15"/>
  <c r="L73" i="20" s="1"/>
  <c r="AO73" i="16"/>
  <c r="AO50" i="14"/>
  <c r="AV73" i="15"/>
  <c r="BZ50" i="14"/>
  <c r="CA50" i="20" s="1"/>
  <c r="BZ73" i="16"/>
  <c r="CA73" i="20" s="1"/>
  <c r="AV50" i="13"/>
  <c r="AR73" i="16"/>
  <c r="N50" i="13"/>
  <c r="O50" i="20" s="1"/>
  <c r="N73" i="15"/>
  <c r="O73" i="20" s="1"/>
  <c r="AR50" i="14"/>
  <c r="V73" i="16"/>
  <c r="V50" i="14"/>
  <c r="BX73" i="16"/>
  <c r="BY73" i="20" s="1"/>
  <c r="AT73" i="15"/>
  <c r="AT50" i="13"/>
  <c r="BX50" i="14"/>
  <c r="BY50" i="20" s="1"/>
  <c r="BS73" i="16"/>
  <c r="BT73" i="20" s="1"/>
  <c r="AO50" i="13"/>
  <c r="AP50" i="20" s="1"/>
  <c r="BS50" i="14"/>
  <c r="BT50" i="20" s="1"/>
  <c r="AO73" i="15"/>
  <c r="AP73" i="20" s="1"/>
  <c r="AK50" i="14"/>
  <c r="AK73" i="16"/>
  <c r="AE73" i="16"/>
  <c r="AE50" i="14"/>
  <c r="BD73" i="16"/>
  <c r="Z50" i="13"/>
  <c r="BD50" i="14"/>
  <c r="Z73" i="15"/>
  <c r="BE50" i="13"/>
  <c r="BE73" i="15"/>
  <c r="AM73" i="15"/>
  <c r="BQ73" i="16"/>
  <c r="AM50" i="13"/>
  <c r="BQ50" i="14"/>
  <c r="S73" i="16"/>
  <c r="S50" i="14"/>
  <c r="BR73" i="16"/>
  <c r="BS73" i="20" s="1"/>
  <c r="BR50" i="14"/>
  <c r="BS50" i="20" s="1"/>
  <c r="AN73" i="15"/>
  <c r="AN50" i="13"/>
  <c r="BE72" i="20"/>
  <c r="U72" i="20"/>
  <c r="AM72" i="20"/>
  <c r="AV72" i="20"/>
  <c r="AS72" i="20"/>
  <c r="CF10" i="12"/>
  <c r="BG25" i="17" s="1"/>
  <c r="CF14" i="12"/>
  <c r="CF12" i="12"/>
  <c r="BG27" i="17" s="1"/>
  <c r="CF11" i="12"/>
  <c r="BG26" i="17" s="1"/>
  <c r="CF8" i="12"/>
  <c r="BG23" i="17" s="1"/>
  <c r="CF9" i="12"/>
  <c r="BG24" i="17" s="1"/>
  <c r="CF13" i="12"/>
  <c r="CF15" i="12"/>
  <c r="CF16" i="12"/>
  <c r="CF17" i="12"/>
  <c r="CF18" i="12"/>
  <c r="CF19" i="12"/>
  <c r="CF20" i="12"/>
  <c r="CF21" i="12"/>
  <c r="CF22" i="12"/>
  <c r="CF23" i="12"/>
  <c r="CF24" i="12"/>
  <c r="CF25" i="12"/>
  <c r="CF27" i="12"/>
  <c r="CF26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2" i="12"/>
  <c r="CF41" i="12"/>
  <c r="CF43" i="12"/>
  <c r="CF44" i="12"/>
  <c r="CF45" i="12"/>
  <c r="CF46" i="12"/>
  <c r="CF47" i="12"/>
  <c r="CF48" i="12"/>
  <c r="CF49" i="12"/>
  <c r="CF51" i="12"/>
  <c r="CF50" i="12"/>
  <c r="CF52" i="12"/>
  <c r="CF53" i="12"/>
  <c r="CF54" i="12"/>
  <c r="CF56" i="12"/>
  <c r="CF55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W84" i="9"/>
  <c r="M84" i="9"/>
  <c r="BF5" i="20"/>
  <c r="BF41" i="20"/>
  <c r="BF70" i="15"/>
  <c r="BF47" i="13"/>
  <c r="BF43" i="13"/>
  <c r="BF66" i="15"/>
  <c r="BG66" i="20" s="1"/>
  <c r="BF62" i="15"/>
  <c r="BF39" i="13"/>
  <c r="BF35" i="13"/>
  <c r="BF58" i="15"/>
  <c r="BF31" i="13"/>
  <c r="BF54" i="15"/>
  <c r="BF50" i="15"/>
  <c r="BF73" i="17"/>
  <c r="BF27" i="13"/>
  <c r="BF23" i="13"/>
  <c r="BF46" i="15"/>
  <c r="BF69" i="17"/>
  <c r="BF20" i="13"/>
  <c r="BF66" i="17"/>
  <c r="BF43" i="15"/>
  <c r="BF15" i="13"/>
  <c r="BF38" i="15"/>
  <c r="BF61" i="17"/>
  <c r="BF57" i="17"/>
  <c r="BF34" i="15"/>
  <c r="BF11" i="13"/>
  <c r="BF30" i="15"/>
  <c r="BF53" i="17"/>
  <c r="BF7" i="13"/>
  <c r="BF49" i="17"/>
  <c r="BF26" i="15"/>
  <c r="BF22" i="15"/>
  <c r="BF45" i="17"/>
  <c r="BF19" i="15"/>
  <c r="BF42" i="17"/>
  <c r="BF37" i="17"/>
  <c r="BF14" i="15"/>
  <c r="BF10" i="15"/>
  <c r="BF33" i="17"/>
  <c r="AH49" i="20"/>
  <c r="BF33" i="20"/>
  <c r="BF70" i="20"/>
  <c r="AD49" i="20"/>
  <c r="AY72" i="20"/>
  <c r="Z72" i="20"/>
  <c r="V49" i="20"/>
  <c r="BF34" i="20"/>
  <c r="AT72" i="20"/>
  <c r="AI72" i="20"/>
  <c r="BK73" i="16"/>
  <c r="AG50" i="13"/>
  <c r="AG73" i="15"/>
  <c r="BK50" i="14"/>
  <c r="I73" i="15"/>
  <c r="J73" i="20" s="1"/>
  <c r="AM73" i="16"/>
  <c r="AM50" i="14"/>
  <c r="I50" i="13"/>
  <c r="J50" i="20" s="1"/>
  <c r="BG50" i="13"/>
  <c r="BG73" i="15"/>
  <c r="AT50" i="14"/>
  <c r="P73" i="15"/>
  <c r="Q73" i="20" s="1"/>
  <c r="AT73" i="16"/>
  <c r="P50" i="13"/>
  <c r="Q50" i="20" s="1"/>
  <c r="AI50" i="14"/>
  <c r="AI73" i="16"/>
  <c r="AQ73" i="15"/>
  <c r="BU50" i="14"/>
  <c r="BV50" i="20" s="1"/>
  <c r="AQ50" i="13"/>
  <c r="BU73" i="16"/>
  <c r="BV73" i="20" s="1"/>
  <c r="AW50" i="13"/>
  <c r="CA50" i="14"/>
  <c r="CB50" i="20" s="1"/>
  <c r="AW73" i="15"/>
  <c r="CA73" i="16"/>
  <c r="CB73" i="20" s="1"/>
  <c r="AW50" i="14"/>
  <c r="S50" i="13"/>
  <c r="T50" i="20" s="1"/>
  <c r="AW73" i="16"/>
  <c r="S73" i="15"/>
  <c r="T73" i="20" s="1"/>
  <c r="AD73" i="15"/>
  <c r="AE73" i="20" s="1"/>
  <c r="AD50" i="13"/>
  <c r="AE50" i="20" s="1"/>
  <c r="BH50" i="14"/>
  <c r="BH73" i="16"/>
  <c r="BN73" i="16"/>
  <c r="AJ73" i="15"/>
  <c r="BN50" i="14"/>
  <c r="AJ50" i="13"/>
  <c r="AK50" i="20" s="1"/>
  <c r="AB50" i="14"/>
  <c r="AB73" i="16"/>
  <c r="BB73" i="15"/>
  <c r="BB50" i="13"/>
  <c r="T50" i="13"/>
  <c r="T73" i="15"/>
  <c r="AX73" i="16"/>
  <c r="AX50" i="14"/>
  <c r="AC50" i="14"/>
  <c r="AC73" i="16"/>
  <c r="BC50" i="13"/>
  <c r="BC73" i="15"/>
  <c r="AJ50" i="14"/>
  <c r="AJ73" i="16"/>
  <c r="Y50" i="14"/>
  <c r="Y73" i="16"/>
  <c r="BF27" i="20"/>
  <c r="BE49" i="20"/>
  <c r="AV49" i="20"/>
  <c r="V82" i="12"/>
  <c r="X82" i="12"/>
  <c r="BJ82" i="12"/>
  <c r="N82" i="12"/>
  <c r="BD82" i="12"/>
  <c r="CD82" i="12"/>
  <c r="AF82" i="12"/>
  <c r="BR82" i="12"/>
  <c r="P82" i="12"/>
  <c r="BX82" i="12"/>
  <c r="CB82" i="12"/>
  <c r="BY82" i="12"/>
  <c r="R82" i="12"/>
  <c r="CF82" i="12"/>
  <c r="AW82" i="12"/>
  <c r="BM82" i="12"/>
  <c r="CA82" i="12"/>
  <c r="AN82" i="12"/>
  <c r="CE82" i="12"/>
  <c r="W82" i="12"/>
  <c r="BQ82" i="12"/>
  <c r="BB82" i="12"/>
  <c r="U82" i="12"/>
  <c r="BZ82" i="12"/>
  <c r="BC82" i="12"/>
  <c r="Y82" i="12"/>
  <c r="AE82" i="12"/>
  <c r="CC82" i="12"/>
  <c r="Z82" i="12"/>
  <c r="AA82" i="12"/>
  <c r="AC82" i="12"/>
  <c r="BW82" i="12"/>
  <c r="AD82" i="12"/>
  <c r="AL82" i="12"/>
  <c r="T82" i="12"/>
  <c r="BS82" i="12"/>
  <c r="S82" i="12"/>
  <c r="AB82" i="12"/>
  <c r="O82" i="12"/>
  <c r="Q82" i="12"/>
  <c r="BT82" i="12"/>
  <c r="BL82" i="12"/>
  <c r="AS82" i="12"/>
  <c r="AZ82" i="12"/>
  <c r="AU82" i="12"/>
  <c r="BA82" i="12"/>
  <c r="BF82" i="12"/>
  <c r="AP82" i="12"/>
  <c r="BP82" i="12"/>
  <c r="BH82" i="12"/>
  <c r="AO82" i="12"/>
  <c r="BG82" i="12"/>
  <c r="AM82" i="12"/>
  <c r="AH82" i="12"/>
  <c r="AX82" i="12"/>
  <c r="AG82" i="12"/>
  <c r="AI82" i="12"/>
  <c r="AT82" i="12"/>
  <c r="BN82" i="12"/>
  <c r="AR82" i="12"/>
  <c r="BK82" i="12"/>
  <c r="BO82" i="12"/>
  <c r="AQ82" i="12"/>
  <c r="AV82" i="12"/>
  <c r="BE82" i="12"/>
  <c r="BV82" i="12"/>
  <c r="BI82" i="12"/>
  <c r="AJ82" i="12"/>
  <c r="AK82" i="12"/>
  <c r="AY82" i="12"/>
  <c r="BU82" i="12"/>
  <c r="BF46" i="13"/>
  <c r="BF69" i="15"/>
  <c r="BF42" i="13"/>
  <c r="BF65" i="15"/>
  <c r="BF37" i="13"/>
  <c r="BF60" i="15"/>
  <c r="BG60" i="20" s="1"/>
  <c r="BF34" i="13"/>
  <c r="BF57" i="15"/>
  <c r="BF53" i="15"/>
  <c r="BF30" i="13"/>
  <c r="BF72" i="17"/>
  <c r="BG72" i="20" s="1"/>
  <c r="BF26" i="13"/>
  <c r="BG26" i="20" s="1"/>
  <c r="BF49" i="15"/>
  <c r="BF45" i="15"/>
  <c r="BF22" i="13"/>
  <c r="BG22" i="20" s="1"/>
  <c r="BF68" i="17"/>
  <c r="BF41" i="15"/>
  <c r="BF64" i="17"/>
  <c r="BF18" i="13"/>
  <c r="BF60" i="17"/>
  <c r="BF14" i="13"/>
  <c r="BG14" i="20" s="1"/>
  <c r="BF37" i="15"/>
  <c r="BF10" i="13"/>
  <c r="BG10" i="20" s="1"/>
  <c r="BF33" i="15"/>
  <c r="BF56" i="17"/>
  <c r="BF29" i="15"/>
  <c r="BF52" i="17"/>
  <c r="BF6" i="13"/>
  <c r="BF25" i="15"/>
  <c r="BF48" i="17"/>
  <c r="BF44" i="17"/>
  <c r="BF21" i="15"/>
  <c r="BF17" i="15"/>
  <c r="BF40" i="17"/>
  <c r="BF36" i="17"/>
  <c r="BF13" i="15"/>
  <c r="BF9" i="15"/>
  <c r="BF32" i="17"/>
  <c r="BF29" i="17"/>
  <c r="BF6" i="15"/>
  <c r="AL72" i="20"/>
  <c r="AB72" i="20"/>
  <c r="AP49" i="20"/>
  <c r="CJ7" i="12"/>
  <c r="CI5" i="12"/>
  <c r="BF7" i="20"/>
  <c r="BF31" i="20"/>
  <c r="AO49" i="20"/>
  <c r="AD72" i="20"/>
  <c r="AJ72" i="20"/>
  <c r="T49" i="20"/>
  <c r="X49" i="20"/>
  <c r="AW72" i="20"/>
  <c r="L84" i="12"/>
  <c r="G84" i="12"/>
  <c r="AN72" i="20"/>
  <c r="AE49" i="20"/>
  <c r="AN49" i="20"/>
  <c r="AT49" i="20"/>
  <c r="AI49" i="20"/>
  <c r="J50" i="13"/>
  <c r="K50" i="20" s="1"/>
  <c r="AN73" i="16"/>
  <c r="AO73" i="20" s="1"/>
  <c r="J73" i="15"/>
  <c r="K73" i="20" s="1"/>
  <c r="AN50" i="14"/>
  <c r="AO50" i="20" s="1"/>
  <c r="AH73" i="15"/>
  <c r="BL50" i="14"/>
  <c r="BL73" i="16"/>
  <c r="AH50" i="13"/>
  <c r="AI50" i="20" s="1"/>
  <c r="AG73" i="16"/>
  <c r="AG50" i="14"/>
  <c r="AL73" i="15"/>
  <c r="AM73" i="20" s="1"/>
  <c r="BP50" i="14"/>
  <c r="AL50" i="13"/>
  <c r="AM50" i="20" s="1"/>
  <c r="BP73" i="16"/>
  <c r="Z73" i="16"/>
  <c r="Z50" i="14"/>
  <c r="BD73" i="15"/>
  <c r="BE73" i="20" s="1"/>
  <c r="BD50" i="13"/>
  <c r="BE50" i="20" s="1"/>
  <c r="M50" i="13"/>
  <c r="N50" i="20" s="1"/>
  <c r="M73" i="15"/>
  <c r="N73" i="20" s="1"/>
  <c r="AQ73" i="16"/>
  <c r="AQ50" i="14"/>
  <c r="AB73" i="15"/>
  <c r="AC73" i="20" s="1"/>
  <c r="BF50" i="14"/>
  <c r="BF73" i="16"/>
  <c r="AB50" i="13"/>
  <c r="AC50" i="20" s="1"/>
  <c r="AH50" i="14"/>
  <c r="AH73" i="16"/>
  <c r="AY73" i="15"/>
  <c r="AY50" i="13"/>
  <c r="W73" i="16"/>
  <c r="W50" i="14"/>
  <c r="AE73" i="15"/>
  <c r="AF73" i="20" s="1"/>
  <c r="AE50" i="13"/>
  <c r="AF50" i="20" s="1"/>
  <c r="BI50" i="14"/>
  <c r="BI73" i="16"/>
  <c r="AR73" i="15"/>
  <c r="AS73" i="20" s="1"/>
  <c r="BV50" i="14"/>
  <c r="BW50" i="20" s="1"/>
  <c r="AR50" i="13"/>
  <c r="AS50" i="20" s="1"/>
  <c r="BV73" i="16"/>
  <c r="BW73" i="20" s="1"/>
  <c r="BJ73" i="16"/>
  <c r="BJ50" i="14"/>
  <c r="AF73" i="15"/>
  <c r="AF50" i="13"/>
  <c r="AK50" i="13"/>
  <c r="AL50" i="20" s="1"/>
  <c r="BO73" i="16"/>
  <c r="AK73" i="15"/>
  <c r="AL73" i="20" s="1"/>
  <c r="BO50" i="14"/>
  <c r="Q73" i="15"/>
  <c r="R73" i="20" s="1"/>
  <c r="AU73" i="16"/>
  <c r="Q50" i="13"/>
  <c r="R50" i="20" s="1"/>
  <c r="AU50" i="14"/>
  <c r="AZ73" i="15"/>
  <c r="BA73" i="20" s="1"/>
  <c r="AZ50" i="13"/>
  <c r="BA50" i="20" s="1"/>
  <c r="I83" i="12"/>
  <c r="H83" i="12"/>
  <c r="J83" i="12" s="1"/>
  <c r="AS49" i="20"/>
  <c r="CG3" i="12"/>
  <c r="CG4" i="12" s="1"/>
  <c r="CG2" i="12"/>
  <c r="A85" i="9"/>
  <c r="B86" i="9"/>
  <c r="K85" i="9"/>
  <c r="C85" i="9" s="1"/>
  <c r="U85" i="9"/>
  <c r="I85" i="9" s="1"/>
  <c r="L85" i="9"/>
  <c r="V85" i="9"/>
  <c r="BF68" i="15"/>
  <c r="BG68" i="20" s="1"/>
  <c r="BF45" i="13"/>
  <c r="BG45" i="20" s="1"/>
  <c r="BF64" i="15"/>
  <c r="BG64" i="20" s="1"/>
  <c r="BF41" i="13"/>
  <c r="BF61" i="15"/>
  <c r="BG61" i="20" s="1"/>
  <c r="BF38" i="13"/>
  <c r="BF56" i="15"/>
  <c r="BF33" i="13"/>
  <c r="BG33" i="20" s="1"/>
  <c r="BF52" i="15"/>
  <c r="BF75" i="17"/>
  <c r="BF29" i="13"/>
  <c r="BG29" i="20" s="1"/>
  <c r="BF24" i="13"/>
  <c r="BF70" i="17"/>
  <c r="BF47" i="15"/>
  <c r="BF67" i="17"/>
  <c r="BF44" i="15"/>
  <c r="BF21" i="13"/>
  <c r="BG21" i="20" s="1"/>
  <c r="BF40" i="15"/>
  <c r="BF63" i="17"/>
  <c r="BF17" i="13"/>
  <c r="BG17" i="20" s="1"/>
  <c r="BF36" i="15"/>
  <c r="BF59" i="17"/>
  <c r="BF13" i="13"/>
  <c r="BG13" i="20" s="1"/>
  <c r="BF55" i="17"/>
  <c r="BF32" i="15"/>
  <c r="BF9" i="13"/>
  <c r="BG9" i="20" s="1"/>
  <c r="BF51" i="17"/>
  <c r="BF28" i="15"/>
  <c r="BF5" i="13"/>
  <c r="BF24" i="15"/>
  <c r="BF47" i="17"/>
  <c r="BF43" i="17"/>
  <c r="BF20" i="15"/>
  <c r="BF16" i="15"/>
  <c r="BF39" i="17"/>
  <c r="BF12" i="15"/>
  <c r="BF35" i="17"/>
  <c r="BF8" i="15"/>
  <c r="BF31" i="17"/>
  <c r="BF28" i="17"/>
  <c r="BF5" i="15"/>
  <c r="AL49" i="20"/>
  <c r="W72" i="20"/>
  <c r="AB49" i="20"/>
  <c r="AK72" i="20"/>
  <c r="CH6" i="12"/>
  <c r="CH1" i="12"/>
  <c r="BF18" i="20"/>
  <c r="BF30" i="20"/>
  <c r="BF62" i="20"/>
  <c r="AO72" i="20"/>
  <c r="BB72" i="20"/>
  <c r="Z49" i="20"/>
  <c r="V72" i="20"/>
  <c r="T72" i="20"/>
  <c r="AR49" i="20"/>
  <c r="AW49" i="20"/>
  <c r="K85" i="12"/>
  <c r="M86" i="12"/>
  <c r="BF11" i="20"/>
  <c r="BF19" i="20"/>
  <c r="BF58" i="20"/>
  <c r="AV73" i="16"/>
  <c r="AV50" i="14"/>
  <c r="R73" i="15"/>
  <c r="S73" i="20" s="1"/>
  <c r="R50" i="13"/>
  <c r="S50" i="20" s="1"/>
  <c r="BE50" i="14"/>
  <c r="AA50" i="13"/>
  <c r="BE73" i="16"/>
  <c r="AA73" i="15"/>
  <c r="AX73" i="15"/>
  <c r="AY73" i="20" s="1"/>
  <c r="AX50" i="13"/>
  <c r="AY50" i="20" s="1"/>
  <c r="L73" i="15"/>
  <c r="M73" i="20" s="1"/>
  <c r="AP73" i="16"/>
  <c r="AP50" i="14"/>
  <c r="L50" i="13"/>
  <c r="M50" i="20" s="1"/>
  <c r="AF73" i="16"/>
  <c r="AF50" i="14"/>
  <c r="BB50" i="14"/>
  <c r="X50" i="13"/>
  <c r="X73" i="15"/>
  <c r="BB73" i="16"/>
  <c r="T73" i="16"/>
  <c r="T50" i="14"/>
  <c r="BY50" i="14"/>
  <c r="BZ50" i="20" s="1"/>
  <c r="AU50" i="13"/>
  <c r="AV50" i="20" s="1"/>
  <c r="BY73" i="16"/>
  <c r="BZ73" i="20" s="1"/>
  <c r="AU73" i="15"/>
  <c r="AV73" i="20" s="1"/>
  <c r="BA73" i="16"/>
  <c r="W50" i="13"/>
  <c r="X50" i="20" s="1"/>
  <c r="W73" i="15"/>
  <c r="X73" i="20" s="1"/>
  <c r="BA50" i="14"/>
  <c r="BM50" i="14"/>
  <c r="BM73" i="16"/>
  <c r="AI50" i="13"/>
  <c r="AJ50" i="20" s="1"/>
  <c r="AI73" i="15"/>
  <c r="AJ73" i="20" s="1"/>
  <c r="X73" i="16"/>
  <c r="X50" i="14"/>
  <c r="BC73" i="16"/>
  <c r="BC50" i="14"/>
  <c r="Y50" i="13"/>
  <c r="Z50" i="20" s="1"/>
  <c r="Y73" i="15"/>
  <c r="Z73" i="20" s="1"/>
  <c r="BA73" i="15"/>
  <c r="BB73" i="20" s="1"/>
  <c r="BA50" i="13"/>
  <c r="BB50" i="20" s="1"/>
  <c r="O73" i="15"/>
  <c r="P73" i="20" s="1"/>
  <c r="AS50" i="14"/>
  <c r="AS73" i="16"/>
  <c r="O50" i="13"/>
  <c r="P50" i="20" s="1"/>
  <c r="AC73" i="15"/>
  <c r="AD73" i="20" s="1"/>
  <c r="BG50" i="14"/>
  <c r="AC50" i="13"/>
  <c r="AD50" i="20" s="1"/>
  <c r="BG73" i="16"/>
  <c r="AY73" i="16"/>
  <c r="U50" i="13"/>
  <c r="V50" i="20" s="1"/>
  <c r="AY50" i="14"/>
  <c r="U73" i="15"/>
  <c r="V73" i="20" s="1"/>
  <c r="AA73" i="16"/>
  <c r="AA50" i="14"/>
  <c r="BF50" i="13"/>
  <c r="BF73" i="15"/>
  <c r="U49" i="20"/>
  <c r="BF59" i="20"/>
  <c r="BF24" i="20"/>
  <c r="BF48" i="13"/>
  <c r="BF71" i="15"/>
  <c r="BG71" i="20" s="1"/>
  <c r="BF44" i="13"/>
  <c r="BG44" i="20" s="1"/>
  <c r="BF67" i="15"/>
  <c r="BG67" i="20" s="1"/>
  <c r="BF40" i="13"/>
  <c r="BG40" i="20" s="1"/>
  <c r="BF63" i="15"/>
  <c r="BG63" i="20" s="1"/>
  <c r="BF59" i="15"/>
  <c r="BG59" i="20" s="1"/>
  <c r="BF36" i="13"/>
  <c r="BG36" i="20" s="1"/>
  <c r="BF55" i="15"/>
  <c r="BF32" i="13"/>
  <c r="BG32" i="20" s="1"/>
  <c r="BF51" i="15"/>
  <c r="BF28" i="13"/>
  <c r="BF74" i="17"/>
  <c r="BF25" i="13"/>
  <c r="BG25" i="20" s="1"/>
  <c r="BF48" i="15"/>
  <c r="BF71" i="17"/>
  <c r="BF42" i="15"/>
  <c r="BF19" i="13"/>
  <c r="BF65" i="17"/>
  <c r="BF16" i="13"/>
  <c r="BG16" i="20" s="1"/>
  <c r="BF39" i="15"/>
  <c r="BF62" i="17"/>
  <c r="BF35" i="15"/>
  <c r="BF58" i="17"/>
  <c r="BF12" i="13"/>
  <c r="BG12" i="20" s="1"/>
  <c r="BF8" i="13"/>
  <c r="BG8" i="20" s="1"/>
  <c r="BF54" i="17"/>
  <c r="BF31" i="15"/>
  <c r="BF27" i="15"/>
  <c r="BF50" i="17"/>
  <c r="BF46" i="17"/>
  <c r="BF23" i="15"/>
  <c r="BF18" i="15"/>
  <c r="BF41" i="17"/>
  <c r="BF15" i="15"/>
  <c r="BF38" i="17"/>
  <c r="BF11" i="15"/>
  <c r="BF34" i="17"/>
  <c r="BF7" i="15"/>
  <c r="BF30" i="17"/>
  <c r="AH72" i="20"/>
  <c r="AK49" i="20"/>
  <c r="BF38" i="20"/>
  <c r="BF46" i="20"/>
  <c r="BF23" i="20"/>
  <c r="BF39" i="20"/>
  <c r="AY49" i="20"/>
  <c r="AJ49" i="20"/>
  <c r="BD72" i="20"/>
  <c r="AR72" i="20"/>
  <c r="X72" i="20"/>
  <c r="AX72" i="20"/>
  <c r="BF15" i="20"/>
  <c r="BF28" i="20"/>
  <c r="BF35" i="20"/>
  <c r="BG49" i="20"/>
  <c r="H85" i="9" l="1"/>
  <c r="E85" i="9"/>
  <c r="D85" i="9"/>
  <c r="G85" i="9"/>
  <c r="F85" i="9"/>
  <c r="CG8" i="12"/>
  <c r="BH23" i="17" s="1"/>
  <c r="CG9" i="12"/>
  <c r="BH24" i="17" s="1"/>
  <c r="CG13" i="12"/>
  <c r="CG14" i="12"/>
  <c r="CG12" i="12"/>
  <c r="BH27" i="17" s="1"/>
  <c r="CG11" i="12"/>
  <c r="BH26" i="17" s="1"/>
  <c r="CG10" i="12"/>
  <c r="BH25" i="17" s="1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8" i="12"/>
  <c r="CG37" i="12"/>
  <c r="CG39" i="12"/>
  <c r="CG40" i="12"/>
  <c r="CG42" i="12"/>
  <c r="CG41" i="12"/>
  <c r="CG43" i="12"/>
  <c r="CG44" i="12"/>
  <c r="CG45" i="12"/>
  <c r="CG46" i="12"/>
  <c r="CG47" i="12"/>
  <c r="CG48" i="12"/>
  <c r="CG49" i="12"/>
  <c r="CG51" i="12"/>
  <c r="CG50" i="12"/>
  <c r="CG52" i="12"/>
  <c r="CG53" i="12"/>
  <c r="CG54" i="12"/>
  <c r="CG55" i="12"/>
  <c r="CG56" i="12"/>
  <c r="CG57" i="12"/>
  <c r="CG59" i="12"/>
  <c r="CG58" i="12"/>
  <c r="CG60" i="12"/>
  <c r="CG61" i="12"/>
  <c r="CG62" i="12"/>
  <c r="CG63" i="12"/>
  <c r="CG64" i="12"/>
  <c r="CG65" i="12"/>
  <c r="CG66" i="12"/>
  <c r="CG67" i="12"/>
  <c r="CG69" i="12"/>
  <c r="CG68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Q83" i="12"/>
  <c r="Z83" i="12"/>
  <c r="AE83" i="12"/>
  <c r="N83" i="12"/>
  <c r="BM83" i="12"/>
  <c r="BY83" i="12"/>
  <c r="S83" i="12"/>
  <c r="AA83" i="12"/>
  <c r="O83" i="12"/>
  <c r="P83" i="12"/>
  <c r="BX83" i="12"/>
  <c r="CA83" i="12"/>
  <c r="CG83" i="12"/>
  <c r="W83" i="12"/>
  <c r="AC83" i="12"/>
  <c r="R83" i="12"/>
  <c r="AF83" i="12"/>
  <c r="CB83" i="12"/>
  <c r="Y83" i="12"/>
  <c r="AD83" i="12"/>
  <c r="T83" i="12"/>
  <c r="BC83" i="12"/>
  <c r="BS83" i="12"/>
  <c r="CC83" i="12"/>
  <c r="CF83" i="12"/>
  <c r="X83" i="12"/>
  <c r="CE83" i="12"/>
  <c r="U83" i="12"/>
  <c r="AZ83" i="12"/>
  <c r="BD83" i="12"/>
  <c r="V83" i="12"/>
  <c r="AK83" i="12"/>
  <c r="BZ83" i="12"/>
  <c r="CD83" i="12"/>
  <c r="AB83" i="12"/>
  <c r="BT83" i="12"/>
  <c r="AS83" i="12"/>
  <c r="AX83" i="12"/>
  <c r="AM83" i="12"/>
  <c r="BO83" i="12"/>
  <c r="BQ83" i="12"/>
  <c r="BJ83" i="12"/>
  <c r="AU83" i="12"/>
  <c r="AO83" i="12"/>
  <c r="AG83" i="12"/>
  <c r="AP83" i="12"/>
  <c r="AI83" i="12"/>
  <c r="BF83" i="12"/>
  <c r="BH83" i="12"/>
  <c r="AH83" i="12"/>
  <c r="BL83" i="12"/>
  <c r="BK83" i="12"/>
  <c r="AV83" i="12"/>
  <c r="BR83" i="12"/>
  <c r="BP83" i="12"/>
  <c r="BW83" i="12"/>
  <c r="BA83" i="12"/>
  <c r="BG83" i="12"/>
  <c r="AT83" i="12"/>
  <c r="BB83" i="12"/>
  <c r="AR83" i="12"/>
  <c r="BI83" i="12"/>
  <c r="BV83" i="12"/>
  <c r="BE83" i="12"/>
  <c r="AY83" i="12"/>
  <c r="AN83" i="12"/>
  <c r="AQ83" i="12"/>
  <c r="AJ83" i="12"/>
  <c r="AL83" i="12"/>
  <c r="BU83" i="12"/>
  <c r="BN83" i="12"/>
  <c r="AW83" i="12"/>
  <c r="AB73" i="20"/>
  <c r="K86" i="12"/>
  <c r="M87" i="12"/>
  <c r="K86" i="9"/>
  <c r="C86" i="9" s="1"/>
  <c r="V86" i="9"/>
  <c r="B87" i="9"/>
  <c r="A86" i="9"/>
  <c r="U86" i="9"/>
  <c r="I86" i="9" s="1"/>
  <c r="L86" i="9"/>
  <c r="AZ73" i="20"/>
  <c r="AI73" i="20"/>
  <c r="CK7" i="12"/>
  <c r="CJ5" i="12"/>
  <c r="BG18" i="20"/>
  <c r="BG34" i="20"/>
  <c r="BG42" i="20"/>
  <c r="Z74" i="15"/>
  <c r="BD51" i="14"/>
  <c r="Z51" i="13"/>
  <c r="AA51" i="20" s="1"/>
  <c r="BD74" i="16"/>
  <c r="AW51" i="13"/>
  <c r="CA74" i="16"/>
  <c r="CB74" i="20" s="1"/>
  <c r="AW74" i="15"/>
  <c r="AX74" i="20" s="1"/>
  <c r="CA51" i="14"/>
  <c r="CB51" i="20" s="1"/>
  <c r="BT74" i="16"/>
  <c r="BU74" i="20" s="1"/>
  <c r="AP74" i="15"/>
  <c r="AP51" i="13"/>
  <c r="AQ51" i="20" s="1"/>
  <c r="BT51" i="14"/>
  <c r="BU51" i="20" s="1"/>
  <c r="U51" i="13"/>
  <c r="U74" i="15"/>
  <c r="AY74" i="16"/>
  <c r="AY51" i="14"/>
  <c r="I74" i="15"/>
  <c r="J74" i="20" s="1"/>
  <c r="AM51" i="14"/>
  <c r="I51" i="13"/>
  <c r="J51" i="20" s="1"/>
  <c r="AM74" i="16"/>
  <c r="AI51" i="13"/>
  <c r="BM51" i="14"/>
  <c r="BM74" i="16"/>
  <c r="AI74" i="15"/>
  <c r="AB51" i="13"/>
  <c r="BF51" i="14"/>
  <c r="AB74" i="15"/>
  <c r="BF74" i="16"/>
  <c r="AM51" i="13"/>
  <c r="AN51" i="20" s="1"/>
  <c r="AM74" i="15"/>
  <c r="BQ74" i="16"/>
  <c r="BQ51" i="14"/>
  <c r="T74" i="16"/>
  <c r="T51" i="14"/>
  <c r="AT51" i="13"/>
  <c r="BX51" i="14"/>
  <c r="BY51" i="20" s="1"/>
  <c r="BX74" i="16"/>
  <c r="BY74" i="20" s="1"/>
  <c r="AT74" i="15"/>
  <c r="AX51" i="13"/>
  <c r="AY51" i="20" s="1"/>
  <c r="AX74" i="15"/>
  <c r="AJ51" i="14"/>
  <c r="AJ74" i="16"/>
  <c r="BA51" i="13"/>
  <c r="BB51" i="20" s="1"/>
  <c r="BA74" i="15"/>
  <c r="BV51" i="14"/>
  <c r="BW51" i="20" s="1"/>
  <c r="AR74" i="15"/>
  <c r="BV74" i="16"/>
  <c r="BW74" i="20" s="1"/>
  <c r="AR51" i="13"/>
  <c r="AS74" i="16"/>
  <c r="O74" i="15"/>
  <c r="P74" i="20" s="1"/>
  <c r="O51" i="13"/>
  <c r="P51" i="20" s="1"/>
  <c r="AS51" i="14"/>
  <c r="BG74" i="15"/>
  <c r="BG51" i="13"/>
  <c r="AY74" i="15"/>
  <c r="AZ74" i="20" s="1"/>
  <c r="AY51" i="13"/>
  <c r="AZ51" i="20" s="1"/>
  <c r="BO74" i="16"/>
  <c r="BO51" i="14"/>
  <c r="AK74" i="15"/>
  <c r="AL74" i="20" s="1"/>
  <c r="AK51" i="13"/>
  <c r="BD50" i="20"/>
  <c r="BC73" i="20"/>
  <c r="AX73" i="20"/>
  <c r="AR50" i="20"/>
  <c r="AH73" i="20"/>
  <c r="BG19" i="20"/>
  <c r="BG11" i="20"/>
  <c r="BG20" i="20"/>
  <c r="BG27" i="20"/>
  <c r="BG31" i="20"/>
  <c r="BG62" i="20"/>
  <c r="BG70" i="20"/>
  <c r="BG69" i="15"/>
  <c r="BG46" i="13"/>
  <c r="BG65" i="15"/>
  <c r="BG42" i="13"/>
  <c r="BG38" i="13"/>
  <c r="BG61" i="15"/>
  <c r="BG57" i="15"/>
  <c r="BG34" i="13"/>
  <c r="BG30" i="13"/>
  <c r="BG53" i="15"/>
  <c r="BG72" i="17"/>
  <c r="BG49" i="15"/>
  <c r="BG26" i="13"/>
  <c r="BG45" i="15"/>
  <c r="BG22" i="13"/>
  <c r="BH22" i="20" s="1"/>
  <c r="BG68" i="17"/>
  <c r="BG64" i="17"/>
  <c r="BG41" i="15"/>
  <c r="BG18" i="13"/>
  <c r="BG14" i="13"/>
  <c r="BG37" i="15"/>
  <c r="BG60" i="17"/>
  <c r="BG34" i="15"/>
  <c r="BG57" i="17"/>
  <c r="BG11" i="13"/>
  <c r="BG52" i="17"/>
  <c r="BG6" i="13"/>
  <c r="BG29" i="15"/>
  <c r="BG48" i="17"/>
  <c r="BG25" i="15"/>
  <c r="BG21" i="15"/>
  <c r="BG44" i="17"/>
  <c r="BG40" i="17"/>
  <c r="BG17" i="15"/>
  <c r="BG13" i="15"/>
  <c r="BG36" i="17"/>
  <c r="BG9" i="15"/>
  <c r="BG32" i="17"/>
  <c r="BG6" i="15"/>
  <c r="BG29" i="17"/>
  <c r="AA73" i="20"/>
  <c r="W50" i="20"/>
  <c r="AT73" i="20"/>
  <c r="AQ73" i="20"/>
  <c r="BG48" i="20"/>
  <c r="Y73" i="20"/>
  <c r="L85" i="12"/>
  <c r="G85" i="12"/>
  <c r="CH2" i="12"/>
  <c r="CH3" i="12"/>
  <c r="CH4" i="12" s="1"/>
  <c r="BG38" i="20"/>
  <c r="M85" i="9"/>
  <c r="W85" i="9"/>
  <c r="AG50" i="20"/>
  <c r="H84" i="12"/>
  <c r="J84" i="12" s="1"/>
  <c r="I84" i="12"/>
  <c r="BG30" i="20"/>
  <c r="AP74" i="16"/>
  <c r="AP51" i="14"/>
  <c r="L51" i="13"/>
  <c r="M51" i="20" s="1"/>
  <c r="L74" i="15"/>
  <c r="M74" i="20" s="1"/>
  <c r="AF51" i="13"/>
  <c r="BJ74" i="16"/>
  <c r="BJ51" i="14"/>
  <c r="AF74" i="15"/>
  <c r="AG74" i="20" s="1"/>
  <c r="BP51" i="14"/>
  <c r="AL51" i="13"/>
  <c r="BP74" i="16"/>
  <c r="AL74" i="15"/>
  <c r="AN51" i="14"/>
  <c r="J74" i="15"/>
  <c r="K74" i="20" s="1"/>
  <c r="AN74" i="16"/>
  <c r="AO74" i="20" s="1"/>
  <c r="J51" i="13"/>
  <c r="K51" i="20" s="1"/>
  <c r="N51" i="13"/>
  <c r="O51" i="20" s="1"/>
  <c r="N74" i="15"/>
  <c r="O74" i="20" s="1"/>
  <c r="AR74" i="16"/>
  <c r="AR51" i="14"/>
  <c r="AQ51" i="13"/>
  <c r="AQ74" i="15"/>
  <c r="BU51" i="14"/>
  <c r="BV51" i="20" s="1"/>
  <c r="BU74" i="16"/>
  <c r="BV74" i="20" s="1"/>
  <c r="V51" i="13"/>
  <c r="AZ51" i="14"/>
  <c r="V74" i="15"/>
  <c r="W74" i="20" s="1"/>
  <c r="AZ74" i="16"/>
  <c r="BY74" i="16"/>
  <c r="BZ74" i="20" s="1"/>
  <c r="BY51" i="14"/>
  <c r="BZ51" i="20" s="1"/>
  <c r="AU74" i="15"/>
  <c r="AU51" i="13"/>
  <c r="AG51" i="14"/>
  <c r="AG74" i="16"/>
  <c r="Y74" i="16"/>
  <c r="Y51" i="14"/>
  <c r="AF51" i="14"/>
  <c r="AF74" i="16"/>
  <c r="AD74" i="16"/>
  <c r="AD51" i="14"/>
  <c r="Z74" i="16"/>
  <c r="Z51" i="14"/>
  <c r="AB74" i="16"/>
  <c r="AB51" i="14"/>
  <c r="BB74" i="15"/>
  <c r="BB51" i="13"/>
  <c r="W74" i="16"/>
  <c r="W51" i="14"/>
  <c r="U51" i="14"/>
  <c r="U74" i="16"/>
  <c r="BE74" i="15"/>
  <c r="BF74" i="20" s="1"/>
  <c r="BE51" i="13"/>
  <c r="AC51" i="14"/>
  <c r="AC74" i="16"/>
  <c r="U73" i="20"/>
  <c r="AK73" i="20"/>
  <c r="AH50" i="20"/>
  <c r="BG7" i="20"/>
  <c r="BG15" i="20"/>
  <c r="BG69" i="20"/>
  <c r="BG73" i="20"/>
  <c r="BG58" i="20"/>
  <c r="BG72" i="15"/>
  <c r="BG49" i="13"/>
  <c r="BG68" i="15"/>
  <c r="BH68" i="20" s="1"/>
  <c r="BG45" i="13"/>
  <c r="BH45" i="20" s="1"/>
  <c r="BG41" i="13"/>
  <c r="BG64" i="15"/>
  <c r="BH64" i="20" s="1"/>
  <c r="BG60" i="15"/>
  <c r="BH60" i="20" s="1"/>
  <c r="BG37" i="13"/>
  <c r="BH37" i="20" s="1"/>
  <c r="BG33" i="13"/>
  <c r="BG56" i="15"/>
  <c r="BG29" i="13"/>
  <c r="BH29" i="20" s="1"/>
  <c r="BG75" i="17"/>
  <c r="BG52" i="15"/>
  <c r="BG47" i="15"/>
  <c r="BG70" i="17"/>
  <c r="BG24" i="13"/>
  <c r="BH24" i="20" s="1"/>
  <c r="BG67" i="17"/>
  <c r="BG44" i="15"/>
  <c r="BG21" i="13"/>
  <c r="BG63" i="17"/>
  <c r="BG40" i="15"/>
  <c r="BG17" i="13"/>
  <c r="BH17" i="20" s="1"/>
  <c r="BG13" i="13"/>
  <c r="BG59" i="17"/>
  <c r="BG36" i="15"/>
  <c r="BG55" i="17"/>
  <c r="BG32" i="15"/>
  <c r="BG9" i="13"/>
  <c r="BH9" i="20" s="1"/>
  <c r="BG28" i="15"/>
  <c r="BG51" i="17"/>
  <c r="BG5" i="13"/>
  <c r="BG47" i="17"/>
  <c r="BG24" i="15"/>
  <c r="BG20" i="15"/>
  <c r="BG43" i="17"/>
  <c r="BG39" i="17"/>
  <c r="BG16" i="15"/>
  <c r="BG12" i="15"/>
  <c r="BG35" i="17"/>
  <c r="BG8" i="15"/>
  <c r="BG31" i="17"/>
  <c r="AN73" i="20"/>
  <c r="AU50" i="20"/>
  <c r="AW73" i="20"/>
  <c r="W73" i="20"/>
  <c r="Y50" i="20"/>
  <c r="AB50" i="20"/>
  <c r="BG5" i="20"/>
  <c r="AG73" i="20"/>
  <c r="BG37" i="20"/>
  <c r="BG46" i="20"/>
  <c r="K74" i="15"/>
  <c r="L74" i="20" s="1"/>
  <c r="AO74" i="16"/>
  <c r="AO51" i="14"/>
  <c r="K51" i="13"/>
  <c r="L51" i="20" s="1"/>
  <c r="BA51" i="14"/>
  <c r="W51" i="13"/>
  <c r="X51" i="20" s="1"/>
  <c r="W74" i="15"/>
  <c r="X74" i="20" s="1"/>
  <c r="BA74" i="16"/>
  <c r="AW51" i="14"/>
  <c r="AW74" i="16"/>
  <c r="S51" i="13"/>
  <c r="T51" i="20" s="1"/>
  <c r="S74" i="15"/>
  <c r="AL51" i="14"/>
  <c r="AL74" i="16"/>
  <c r="AH74" i="15"/>
  <c r="AI74" i="20" s="1"/>
  <c r="BL51" i="14"/>
  <c r="AH51" i="13"/>
  <c r="BL74" i="16"/>
  <c r="Q74" i="15"/>
  <c r="R74" i="20" s="1"/>
  <c r="AU74" i="16"/>
  <c r="Q51" i="13"/>
  <c r="R51" i="20" s="1"/>
  <c r="AU51" i="14"/>
  <c r="AA74" i="15"/>
  <c r="AB74" i="20" s="1"/>
  <c r="AA51" i="13"/>
  <c r="BE51" i="14"/>
  <c r="BE74" i="16"/>
  <c r="X74" i="16"/>
  <c r="X51" i="14"/>
  <c r="M74" i="15"/>
  <c r="N74" i="20" s="1"/>
  <c r="AQ51" i="14"/>
  <c r="M51" i="13"/>
  <c r="N51" i="20" s="1"/>
  <c r="AQ74" i="16"/>
  <c r="AE74" i="16"/>
  <c r="AE51" i="14"/>
  <c r="BF51" i="13"/>
  <c r="BF74" i="15"/>
  <c r="AN51" i="13"/>
  <c r="AO51" i="20" s="1"/>
  <c r="BR51" i="14"/>
  <c r="BS51" i="20" s="1"/>
  <c r="BR74" i="16"/>
  <c r="BS74" i="20" s="1"/>
  <c r="AN74" i="15"/>
  <c r="AZ51" i="13"/>
  <c r="BA51" i="20" s="1"/>
  <c r="AZ74" i="15"/>
  <c r="BA74" i="20" s="1"/>
  <c r="AS51" i="13"/>
  <c r="AT51" i="20" s="1"/>
  <c r="BW51" i="14"/>
  <c r="BX51" i="20" s="1"/>
  <c r="AS74" i="15"/>
  <c r="AT74" i="20" s="1"/>
  <c r="BW74" i="16"/>
  <c r="BX74" i="20" s="1"/>
  <c r="BI74" i="16"/>
  <c r="AE74" i="15"/>
  <c r="AF74" i="20" s="1"/>
  <c r="AE51" i="13"/>
  <c r="AF51" i="20" s="1"/>
  <c r="BI51" i="14"/>
  <c r="U50" i="20"/>
  <c r="AX50" i="20"/>
  <c r="AR73" i="20"/>
  <c r="BG35" i="20"/>
  <c r="BG43" i="20"/>
  <c r="BG71" i="15"/>
  <c r="BH71" i="20" s="1"/>
  <c r="BG48" i="13"/>
  <c r="BH48" i="20" s="1"/>
  <c r="BG44" i="13"/>
  <c r="BH44" i="20" s="1"/>
  <c r="BG67" i="15"/>
  <c r="BH67" i="20" s="1"/>
  <c r="BG63" i="15"/>
  <c r="BH63" i="20" s="1"/>
  <c r="BG40" i="13"/>
  <c r="BH40" i="20" s="1"/>
  <c r="BG36" i="13"/>
  <c r="BG59" i="15"/>
  <c r="BG32" i="13"/>
  <c r="BH32" i="20" s="1"/>
  <c r="BG55" i="15"/>
  <c r="BG51" i="15"/>
  <c r="BG74" i="17"/>
  <c r="BG28" i="13"/>
  <c r="BH28" i="20" s="1"/>
  <c r="BG71" i="17"/>
  <c r="BG25" i="13"/>
  <c r="BH25" i="20" s="1"/>
  <c r="BG48" i="15"/>
  <c r="BG42" i="15"/>
  <c r="BG19" i="13"/>
  <c r="BG65" i="17"/>
  <c r="BG16" i="13"/>
  <c r="BH16" i="20" s="1"/>
  <c r="BG62" i="17"/>
  <c r="BG39" i="15"/>
  <c r="BG35" i="15"/>
  <c r="BG12" i="13"/>
  <c r="BH12" i="20" s="1"/>
  <c r="BG58" i="17"/>
  <c r="BG31" i="15"/>
  <c r="BG8" i="13"/>
  <c r="BG54" i="17"/>
  <c r="BG50" i="17"/>
  <c r="BH50" i="20" s="1"/>
  <c r="BG27" i="15"/>
  <c r="BG23" i="15"/>
  <c r="BG46" i="17"/>
  <c r="BG18" i="15"/>
  <c r="BG41" i="17"/>
  <c r="BG15" i="15"/>
  <c r="BG38" i="17"/>
  <c r="BG34" i="17"/>
  <c r="BG11" i="15"/>
  <c r="BG30" i="17"/>
  <c r="BG7" i="15"/>
  <c r="BF73" i="20"/>
  <c r="AA50" i="20"/>
  <c r="AU73" i="20"/>
  <c r="AW50" i="20"/>
  <c r="AQ50" i="20"/>
  <c r="BG50" i="20"/>
  <c r="BG28" i="20"/>
  <c r="BG24" i="20"/>
  <c r="BG41" i="20"/>
  <c r="AZ50" i="20"/>
  <c r="CI6" i="12"/>
  <c r="CI1" i="12"/>
  <c r="BG6" i="20"/>
  <c r="BG65" i="20"/>
  <c r="BZ51" i="14"/>
  <c r="CA51" i="20" s="1"/>
  <c r="AV74" i="15"/>
  <c r="BZ74" i="16"/>
  <c r="CA74" i="20" s="1"/>
  <c r="AV51" i="13"/>
  <c r="AJ51" i="13"/>
  <c r="AK51" i="20" s="1"/>
  <c r="BN51" i="14"/>
  <c r="AJ74" i="15"/>
  <c r="AK74" i="20" s="1"/>
  <c r="BN74" i="16"/>
  <c r="AV74" i="16"/>
  <c r="R74" i="15"/>
  <c r="S74" i="20" s="1"/>
  <c r="R51" i="13"/>
  <c r="S51" i="20" s="1"/>
  <c r="AV51" i="14"/>
  <c r="AO51" i="13"/>
  <c r="AO74" i="15"/>
  <c r="AP74" i="20" s="1"/>
  <c r="BS51" i="14"/>
  <c r="BT51" i="20" s="1"/>
  <c r="BS74" i="16"/>
  <c r="BT74" i="20" s="1"/>
  <c r="Y51" i="13"/>
  <c r="Z51" i="20" s="1"/>
  <c r="Y74" i="15"/>
  <c r="Z74" i="20" s="1"/>
  <c r="BC51" i="14"/>
  <c r="BC74" i="16"/>
  <c r="P74" i="15"/>
  <c r="Q74" i="20" s="1"/>
  <c r="P51" i="13"/>
  <c r="Q51" i="20" s="1"/>
  <c r="AT74" i="16"/>
  <c r="AU74" i="20" s="1"/>
  <c r="AT51" i="14"/>
  <c r="BK74" i="16"/>
  <c r="BK51" i="14"/>
  <c r="AG74" i="15"/>
  <c r="AH74" i="20" s="1"/>
  <c r="AG51" i="13"/>
  <c r="AH51" i="20" s="1"/>
  <c r="T51" i="13"/>
  <c r="U51" i="20" s="1"/>
  <c r="T74" i="15"/>
  <c r="U74" i="20" s="1"/>
  <c r="AX51" i="14"/>
  <c r="AX74" i="16"/>
  <c r="V74" i="16"/>
  <c r="V51" i="14"/>
  <c r="AI74" i="16"/>
  <c r="AI51" i="14"/>
  <c r="AH74" i="16"/>
  <c r="AH51" i="14"/>
  <c r="BD51" i="13"/>
  <c r="BE51" i="20" s="1"/>
  <c r="BD74" i="15"/>
  <c r="BE74" i="20" s="1"/>
  <c r="AD51" i="13"/>
  <c r="AE51" i="20" s="1"/>
  <c r="BH51" i="14"/>
  <c r="BH74" i="16"/>
  <c r="AD74" i="15"/>
  <c r="BG51" i="14"/>
  <c r="AC74" i="15"/>
  <c r="AD74" i="20" s="1"/>
  <c r="BG74" i="16"/>
  <c r="AC51" i="13"/>
  <c r="AD51" i="20" s="1"/>
  <c r="BB51" i="14"/>
  <c r="X74" i="15"/>
  <c r="Y74" i="20" s="1"/>
  <c r="X51" i="13"/>
  <c r="Y51" i="20" s="1"/>
  <c r="BB74" i="16"/>
  <c r="BC51" i="13"/>
  <c r="BC74" i="15"/>
  <c r="AK51" i="14"/>
  <c r="AK74" i="16"/>
  <c r="S51" i="14"/>
  <c r="S74" i="16"/>
  <c r="AA74" i="16"/>
  <c r="AA51" i="14"/>
  <c r="BD73" i="20"/>
  <c r="BC50" i="20"/>
  <c r="BG23" i="20"/>
  <c r="BG39" i="20"/>
  <c r="BG47" i="20"/>
  <c r="BG47" i="13"/>
  <c r="BG70" i="15"/>
  <c r="BH70" i="20" s="1"/>
  <c r="BG43" i="13"/>
  <c r="BG66" i="15"/>
  <c r="BG39" i="13"/>
  <c r="BH39" i="20" s="1"/>
  <c r="BG62" i="15"/>
  <c r="BG35" i="13"/>
  <c r="BH35" i="20" s="1"/>
  <c r="BG58" i="15"/>
  <c r="BG31" i="13"/>
  <c r="BH31" i="20" s="1"/>
  <c r="BG54" i="15"/>
  <c r="BG27" i="13"/>
  <c r="BH27" i="20" s="1"/>
  <c r="BG50" i="15"/>
  <c r="BG73" i="17"/>
  <c r="BH73" i="20" s="1"/>
  <c r="BG46" i="15"/>
  <c r="BG23" i="13"/>
  <c r="BH23" i="20" s="1"/>
  <c r="BG69" i="17"/>
  <c r="BG43" i="15"/>
  <c r="BG66" i="17"/>
  <c r="BG20" i="13"/>
  <c r="BH20" i="20" s="1"/>
  <c r="BG15" i="13"/>
  <c r="BH15" i="20" s="1"/>
  <c r="BG61" i="17"/>
  <c r="BG38" i="15"/>
  <c r="BG33" i="15"/>
  <c r="BG56" i="17"/>
  <c r="BG10" i="13"/>
  <c r="BG53" i="17"/>
  <c r="BG30" i="15"/>
  <c r="BG7" i="13"/>
  <c r="BH7" i="20" s="1"/>
  <c r="BG26" i="15"/>
  <c r="BG49" i="17"/>
  <c r="BG45" i="17"/>
  <c r="BG22" i="15"/>
  <c r="BG42" i="17"/>
  <c r="BG19" i="15"/>
  <c r="BG14" i="15"/>
  <c r="BG37" i="17"/>
  <c r="BG10" i="15"/>
  <c r="BG33" i="17"/>
  <c r="BG28" i="17"/>
  <c r="BG5" i="15"/>
  <c r="AN50" i="20"/>
  <c r="BF50" i="20"/>
  <c r="AT50" i="20"/>
  <c r="E86" i="9" l="1"/>
  <c r="H86" i="9"/>
  <c r="G86" i="9"/>
  <c r="D86" i="9"/>
  <c r="F86" i="9"/>
  <c r="S84" i="12"/>
  <c r="X53" i="14" s="1"/>
  <c r="BC84" i="12"/>
  <c r="AF84" i="12"/>
  <c r="AK53" i="14" s="1"/>
  <c r="BY84" i="12"/>
  <c r="AZ53" i="13" s="1"/>
  <c r="CH84" i="12"/>
  <c r="BI53" i="13" s="1"/>
  <c r="N84" i="12"/>
  <c r="S53" i="14" s="1"/>
  <c r="U84" i="12"/>
  <c r="Z53" i="14" s="1"/>
  <c r="X84" i="12"/>
  <c r="AC53" i="14" s="1"/>
  <c r="CB84" i="12"/>
  <c r="BC53" i="13" s="1"/>
  <c r="P84" i="12"/>
  <c r="U53" i="14" s="1"/>
  <c r="W84" i="12"/>
  <c r="AB53" i="14" s="1"/>
  <c r="Y84" i="12"/>
  <c r="AD53" i="14" s="1"/>
  <c r="AB84" i="12"/>
  <c r="AG53" i="14" s="1"/>
  <c r="BS84" i="12"/>
  <c r="CC84" i="12"/>
  <c r="BD53" i="13" s="1"/>
  <c r="AA84" i="12"/>
  <c r="AF53" i="14" s="1"/>
  <c r="BX84" i="12"/>
  <c r="AY53" i="13" s="1"/>
  <c r="CD84" i="12"/>
  <c r="BE53" i="13" s="1"/>
  <c r="O84" i="12"/>
  <c r="T53" i="14" s="1"/>
  <c r="T84" i="12"/>
  <c r="Y53" i="14" s="1"/>
  <c r="AC84" i="12"/>
  <c r="AH53" i="14" s="1"/>
  <c r="CA84" i="12"/>
  <c r="BB53" i="13" s="1"/>
  <c r="BM84" i="12"/>
  <c r="Z84" i="12"/>
  <c r="AE53" i="14" s="1"/>
  <c r="AK84" i="12"/>
  <c r="AJ84" i="12"/>
  <c r="V84" i="12"/>
  <c r="AA53" i="14" s="1"/>
  <c r="BT84" i="12"/>
  <c r="BQ84" i="12"/>
  <c r="AW84" i="12"/>
  <c r="BB84" i="12"/>
  <c r="AR84" i="12"/>
  <c r="BD84" i="12"/>
  <c r="CE84" i="12"/>
  <c r="BF53" i="13" s="1"/>
  <c r="BZ84" i="12"/>
  <c r="BA53" i="13" s="1"/>
  <c r="AD84" i="12"/>
  <c r="AI53" i="14" s="1"/>
  <c r="Q84" i="12"/>
  <c r="V53" i="14" s="1"/>
  <c r="AO84" i="12"/>
  <c r="CF84" i="12"/>
  <c r="BG53" i="13" s="1"/>
  <c r="R84" i="12"/>
  <c r="W53" i="14" s="1"/>
  <c r="AE84" i="12"/>
  <c r="AJ53" i="14" s="1"/>
  <c r="BO84" i="12"/>
  <c r="CG84" i="12"/>
  <c r="BH53" i="13" s="1"/>
  <c r="AL84" i="12"/>
  <c r="AU84" i="12"/>
  <c r="AX84" i="12"/>
  <c r="BW84" i="12"/>
  <c r="AX53" i="13" s="1"/>
  <c r="AH84" i="12"/>
  <c r="BL84" i="12"/>
  <c r="AS84" i="12"/>
  <c r="AI84" i="12"/>
  <c r="AT84" i="12"/>
  <c r="AM84" i="12"/>
  <c r="BR84" i="12"/>
  <c r="AG84" i="12"/>
  <c r="AL53" i="14" s="1"/>
  <c r="BG84" i="12"/>
  <c r="BF84" i="12"/>
  <c r="AP84" i="12"/>
  <c r="BK84" i="12"/>
  <c r="BJ84" i="12"/>
  <c r="AZ84" i="12"/>
  <c r="BA84" i="12"/>
  <c r="BP84" i="12"/>
  <c r="BH84" i="12"/>
  <c r="BI84" i="12"/>
  <c r="AV84" i="12"/>
  <c r="BU84" i="12"/>
  <c r="BN84" i="12"/>
  <c r="AY84" i="12"/>
  <c r="BE84" i="12"/>
  <c r="AQ84" i="12"/>
  <c r="BV84" i="12"/>
  <c r="AN84" i="12"/>
  <c r="CH10" i="12"/>
  <c r="BI25" i="17" s="1"/>
  <c r="CH9" i="12"/>
  <c r="BI24" i="17" s="1"/>
  <c r="CH8" i="12"/>
  <c r="BI23" i="17" s="1"/>
  <c r="CH11" i="12"/>
  <c r="BI26" i="17" s="1"/>
  <c r="CH14" i="12"/>
  <c r="CH13" i="12"/>
  <c r="CH12" i="12"/>
  <c r="BI27" i="17" s="1"/>
  <c r="CH15" i="12"/>
  <c r="CH16" i="12"/>
  <c r="CH17" i="12"/>
  <c r="CH18" i="12"/>
  <c r="CH19" i="12"/>
  <c r="CH20" i="12"/>
  <c r="CH21" i="12"/>
  <c r="CH22" i="12"/>
  <c r="CH23" i="12"/>
  <c r="CH24" i="12"/>
  <c r="CH25" i="12"/>
  <c r="CH27" i="12"/>
  <c r="CH26" i="12"/>
  <c r="CH28" i="12"/>
  <c r="CH29" i="12"/>
  <c r="CH30" i="12"/>
  <c r="CH31" i="12"/>
  <c r="CH32" i="12"/>
  <c r="CH33" i="12"/>
  <c r="CH34" i="12"/>
  <c r="CH35" i="12"/>
  <c r="CH36" i="12"/>
  <c r="CH38" i="12"/>
  <c r="CH37" i="12"/>
  <c r="CH39" i="12"/>
  <c r="CH40" i="12"/>
  <c r="CH42" i="12"/>
  <c r="CH41" i="12"/>
  <c r="CH43" i="12"/>
  <c r="CH44" i="12"/>
  <c r="CH45" i="12"/>
  <c r="CH46" i="12"/>
  <c r="CH47" i="12"/>
  <c r="CH48" i="12"/>
  <c r="CH49" i="12"/>
  <c r="CH51" i="12"/>
  <c r="CH50" i="12"/>
  <c r="CH52" i="12"/>
  <c r="CH53" i="12"/>
  <c r="CH54" i="12"/>
  <c r="CH55" i="12"/>
  <c r="CH56" i="12"/>
  <c r="CH57" i="12"/>
  <c r="CH59" i="12"/>
  <c r="CH58" i="12"/>
  <c r="CH60" i="12"/>
  <c r="CH61" i="12"/>
  <c r="CH62" i="12"/>
  <c r="CH63" i="12"/>
  <c r="CH64" i="12"/>
  <c r="CH65" i="12"/>
  <c r="CH66" i="12"/>
  <c r="CH67" i="12"/>
  <c r="CH69" i="12"/>
  <c r="CH68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AC74" i="20"/>
  <c r="M86" i="9"/>
  <c r="W86" i="9"/>
  <c r="AQ52" i="14"/>
  <c r="AQ75" i="16"/>
  <c r="M52" i="13"/>
  <c r="N52" i="20" s="1"/>
  <c r="M75" i="15"/>
  <c r="N75" i="20" s="1"/>
  <c r="BF52" i="14"/>
  <c r="AB52" i="13"/>
  <c r="AB75" i="15"/>
  <c r="BF75" i="16"/>
  <c r="AL52" i="14"/>
  <c r="AL75" i="16"/>
  <c r="BE75" i="15"/>
  <c r="BE52" i="13"/>
  <c r="BX75" i="16"/>
  <c r="BY75" i="20" s="1"/>
  <c r="BX52" i="14"/>
  <c r="BY52" i="20" s="1"/>
  <c r="AT52" i="13"/>
  <c r="AT75" i="15"/>
  <c r="W52" i="14"/>
  <c r="W75" i="16"/>
  <c r="BH75" i="15"/>
  <c r="BH52" i="13"/>
  <c r="AZ52" i="13"/>
  <c r="BA52" i="20" s="1"/>
  <c r="AZ75" i="15"/>
  <c r="AE52" i="14"/>
  <c r="AE75" i="16"/>
  <c r="BH46" i="13"/>
  <c r="BH69" i="15"/>
  <c r="BH37" i="13"/>
  <c r="BH60" i="15"/>
  <c r="BH53" i="15"/>
  <c r="BH30" i="13"/>
  <c r="BH68" i="17"/>
  <c r="BH22" i="13"/>
  <c r="BH45" i="15"/>
  <c r="BH60" i="17"/>
  <c r="BI60" i="20" s="1"/>
  <c r="BH37" i="15"/>
  <c r="BH14" i="13"/>
  <c r="BH7" i="13"/>
  <c r="BH30" i="15"/>
  <c r="BH53" i="17"/>
  <c r="BH44" i="17"/>
  <c r="BH21" i="15"/>
  <c r="BH36" i="17"/>
  <c r="BH13" i="15"/>
  <c r="BH58" i="20"/>
  <c r="BH66" i="20"/>
  <c r="BD51" i="20"/>
  <c r="AP51" i="20"/>
  <c r="AW74" i="20"/>
  <c r="CI4" i="12"/>
  <c r="CI84" i="12" s="1"/>
  <c r="BJ53" i="13" s="1"/>
  <c r="CI2" i="12"/>
  <c r="CI3" i="12"/>
  <c r="BH59" i="20"/>
  <c r="BH5" i="20"/>
  <c r="BH13" i="20"/>
  <c r="BH21" i="20"/>
  <c r="BC51" i="20"/>
  <c r="AR74" i="20"/>
  <c r="AM51" i="20"/>
  <c r="BH61" i="20"/>
  <c r="BH46" i="20"/>
  <c r="BH51" i="20"/>
  <c r="AS74" i="20"/>
  <c r="AN74" i="20"/>
  <c r="BG51" i="20"/>
  <c r="V74" i="20"/>
  <c r="AQ74" i="20"/>
  <c r="I87" i="9"/>
  <c r="V87" i="9"/>
  <c r="L87" i="9"/>
  <c r="A87" i="9"/>
  <c r="B88" i="9"/>
  <c r="U87" i="9"/>
  <c r="K87" i="9"/>
  <c r="C87" i="9" s="1"/>
  <c r="BB52" i="14"/>
  <c r="X75" i="15"/>
  <c r="BB75" i="16"/>
  <c r="X52" i="13"/>
  <c r="Y52" i="20" s="1"/>
  <c r="K52" i="13"/>
  <c r="L52" i="20" s="1"/>
  <c r="K75" i="15"/>
  <c r="L75" i="20" s="1"/>
  <c r="AO75" i="16"/>
  <c r="AO52" i="14"/>
  <c r="BJ52" i="14"/>
  <c r="AF75" i="15"/>
  <c r="AF52" i="13"/>
  <c r="BJ75" i="16"/>
  <c r="BG75" i="16"/>
  <c r="AC75" i="15"/>
  <c r="AC52" i="13"/>
  <c r="BG52" i="14"/>
  <c r="BH52" i="20" s="1"/>
  <c r="AX75" i="15"/>
  <c r="AX52" i="13"/>
  <c r="AL52" i="13"/>
  <c r="BP52" i="14"/>
  <c r="BP75" i="16"/>
  <c r="AL75" i="15"/>
  <c r="AM75" i="20" s="1"/>
  <c r="AG75" i="15"/>
  <c r="BK52" i="14"/>
  <c r="BK75" i="16"/>
  <c r="AG52" i="13"/>
  <c r="P52" i="13"/>
  <c r="Q52" i="20" s="1"/>
  <c r="P75" i="15"/>
  <c r="Q75" i="20" s="1"/>
  <c r="AT52" i="14"/>
  <c r="AT75" i="16"/>
  <c r="AU75" i="20" s="1"/>
  <c r="AP75" i="15"/>
  <c r="BT52" i="14"/>
  <c r="BU52" i="20" s="1"/>
  <c r="AP52" i="13"/>
  <c r="BT75" i="16"/>
  <c r="BU75" i="20" s="1"/>
  <c r="AU75" i="15"/>
  <c r="AU52" i="13"/>
  <c r="AV52" i="20" s="1"/>
  <c r="BY75" i="16"/>
  <c r="BZ75" i="20" s="1"/>
  <c r="BY52" i="14"/>
  <c r="BZ52" i="20" s="1"/>
  <c r="BA75" i="15"/>
  <c r="BA52" i="13"/>
  <c r="BB52" i="20" s="1"/>
  <c r="AA52" i="13"/>
  <c r="BE52" i="14"/>
  <c r="AA75" i="15"/>
  <c r="BE75" i="16"/>
  <c r="AD75" i="15"/>
  <c r="BH52" i="14"/>
  <c r="BH75" i="16"/>
  <c r="AD52" i="13"/>
  <c r="AH75" i="16"/>
  <c r="AH52" i="14"/>
  <c r="BB75" i="15"/>
  <c r="BC75" i="20" s="1"/>
  <c r="BB52" i="13"/>
  <c r="BC52" i="20" s="1"/>
  <c r="AF52" i="14"/>
  <c r="AF75" i="16"/>
  <c r="BR75" i="16"/>
  <c r="BS75" i="20" s="1"/>
  <c r="AN52" i="13"/>
  <c r="BR52" i="14"/>
  <c r="BS52" i="20" s="1"/>
  <c r="AN75" i="15"/>
  <c r="V75" i="16"/>
  <c r="V52" i="14"/>
  <c r="BH49" i="13"/>
  <c r="BH72" i="15"/>
  <c r="BH45" i="13"/>
  <c r="BH68" i="15"/>
  <c r="BH64" i="15"/>
  <c r="BH41" i="13"/>
  <c r="BH61" i="15"/>
  <c r="BH38" i="13"/>
  <c r="BI38" i="20" s="1"/>
  <c r="BH56" i="15"/>
  <c r="BH33" i="13"/>
  <c r="BH75" i="17"/>
  <c r="BH29" i="13"/>
  <c r="BI29" i="20" s="1"/>
  <c r="BH52" i="15"/>
  <c r="BH71" i="17"/>
  <c r="BH48" i="15"/>
  <c r="BH25" i="13"/>
  <c r="BI25" i="20" s="1"/>
  <c r="BH44" i="15"/>
  <c r="BH67" i="17"/>
  <c r="BH21" i="13"/>
  <c r="BH63" i="17"/>
  <c r="BH17" i="13"/>
  <c r="BH40" i="15"/>
  <c r="BH59" i="17"/>
  <c r="BH13" i="13"/>
  <c r="BI13" i="20" s="1"/>
  <c r="BH36" i="15"/>
  <c r="BH32" i="15"/>
  <c r="BH9" i="13"/>
  <c r="BH55" i="17"/>
  <c r="BH5" i="13"/>
  <c r="BH51" i="17"/>
  <c r="BH28" i="15"/>
  <c r="BH24" i="15"/>
  <c r="BH47" i="17"/>
  <c r="BH20" i="15"/>
  <c r="BH43" i="17"/>
  <c r="BH16" i="15"/>
  <c r="BH39" i="17"/>
  <c r="BH35" i="17"/>
  <c r="BH12" i="15"/>
  <c r="BH31" i="17"/>
  <c r="BH8" i="15"/>
  <c r="BH10" i="20"/>
  <c r="BH18" i="20"/>
  <c r="BD52" i="14"/>
  <c r="Z52" i="13"/>
  <c r="BD75" i="16"/>
  <c r="BE75" i="20" s="1"/>
  <c r="Z75" i="15"/>
  <c r="W75" i="15"/>
  <c r="X75" i="20" s="1"/>
  <c r="BA75" i="16"/>
  <c r="BB75" i="20" s="1"/>
  <c r="W52" i="13"/>
  <c r="X52" i="20" s="1"/>
  <c r="BA52" i="14"/>
  <c r="AR75" i="15"/>
  <c r="BV75" i="16"/>
  <c r="BW75" i="20" s="1"/>
  <c r="BV52" i="14"/>
  <c r="BW52" i="20" s="1"/>
  <c r="AR52" i="13"/>
  <c r="BI75" i="16"/>
  <c r="AE52" i="13"/>
  <c r="AF52" i="20" s="1"/>
  <c r="BI52" i="14"/>
  <c r="AE75" i="15"/>
  <c r="AF75" i="20" s="1"/>
  <c r="BG52" i="13"/>
  <c r="BG75" i="15"/>
  <c r="BH75" i="20" s="1"/>
  <c r="AD52" i="14"/>
  <c r="AD75" i="16"/>
  <c r="T52" i="14"/>
  <c r="T75" i="16"/>
  <c r="BH73" i="15"/>
  <c r="BH50" i="13"/>
  <c r="BH42" i="13"/>
  <c r="BH65" i="15"/>
  <c r="BH26" i="13"/>
  <c r="BI26" i="20" s="1"/>
  <c r="BH49" i="15"/>
  <c r="BH72" i="17"/>
  <c r="BH41" i="15"/>
  <c r="BH64" i="17"/>
  <c r="BH18" i="13"/>
  <c r="BH11" i="13"/>
  <c r="BH34" i="15"/>
  <c r="BH57" i="17"/>
  <c r="BH25" i="15"/>
  <c r="BH48" i="17"/>
  <c r="BH40" i="17"/>
  <c r="BH17" i="15"/>
  <c r="BH32" i="17"/>
  <c r="BH9" i="15"/>
  <c r="BH43" i="20"/>
  <c r="AE74" i="20"/>
  <c r="AU51" i="20"/>
  <c r="BD74" i="20"/>
  <c r="AW51" i="20"/>
  <c r="BH8" i="20"/>
  <c r="BH65" i="20"/>
  <c r="AI51" i="20"/>
  <c r="BH49" i="20"/>
  <c r="BC74" i="20"/>
  <c r="W51" i="20"/>
  <c r="AR51" i="20"/>
  <c r="AG51" i="20"/>
  <c r="BH11" i="20"/>
  <c r="BH26" i="20"/>
  <c r="BH30" i="20"/>
  <c r="BH38" i="20"/>
  <c r="BH69" i="20"/>
  <c r="BH74" i="20"/>
  <c r="AC51" i="20"/>
  <c r="AJ51" i="20"/>
  <c r="V51" i="20"/>
  <c r="AX51" i="20"/>
  <c r="AA74" i="20"/>
  <c r="CJ6" i="12"/>
  <c r="CJ1" i="12"/>
  <c r="M88" i="12"/>
  <c r="K88" i="12" s="1"/>
  <c r="K87" i="12"/>
  <c r="BS75" i="16"/>
  <c r="BT75" i="20" s="1"/>
  <c r="AO52" i="13"/>
  <c r="BS52" i="14"/>
  <c r="BT52" i="20" s="1"/>
  <c r="AO75" i="15"/>
  <c r="AP75" i="20" s="1"/>
  <c r="R52" i="13"/>
  <c r="S52" i="20" s="1"/>
  <c r="R75" i="15"/>
  <c r="S75" i="20" s="1"/>
  <c r="AV75" i="16"/>
  <c r="AV52" i="14"/>
  <c r="AW75" i="15"/>
  <c r="AX75" i="20" s="1"/>
  <c r="CA52" i="14"/>
  <c r="CB52" i="20" s="1"/>
  <c r="AW52" i="13"/>
  <c r="CA75" i="16"/>
  <c r="CB75" i="20" s="1"/>
  <c r="U75" i="15"/>
  <c r="AY75" i="16"/>
  <c r="U52" i="13"/>
  <c r="AY52" i="14"/>
  <c r="AQ75" i="15"/>
  <c r="AR75" i="20" s="1"/>
  <c r="BU75" i="16"/>
  <c r="BV75" i="20" s="1"/>
  <c r="AQ52" i="13"/>
  <c r="BU52" i="14"/>
  <c r="BV52" i="20" s="1"/>
  <c r="BQ52" i="14"/>
  <c r="BQ75" i="16"/>
  <c r="AM75" i="15"/>
  <c r="AM52" i="13"/>
  <c r="AN52" i="14"/>
  <c r="AO52" i="20" s="1"/>
  <c r="J52" i="13"/>
  <c r="K52" i="20" s="1"/>
  <c r="AN75" i="16"/>
  <c r="J75" i="15"/>
  <c r="K75" i="20" s="1"/>
  <c r="AZ75" i="16"/>
  <c r="V75" i="15"/>
  <c r="W75" i="20" s="1"/>
  <c r="V52" i="13"/>
  <c r="AZ52" i="14"/>
  <c r="N52" i="13"/>
  <c r="O52" i="20" s="1"/>
  <c r="AR75" i="16"/>
  <c r="N75" i="15"/>
  <c r="O75" i="20" s="1"/>
  <c r="AR52" i="14"/>
  <c r="L75" i="15"/>
  <c r="M75" i="20" s="1"/>
  <c r="AP75" i="16"/>
  <c r="L52" i="13"/>
  <c r="M52" i="20" s="1"/>
  <c r="AP52" i="14"/>
  <c r="Z75" i="16"/>
  <c r="Z52" i="14"/>
  <c r="Y52" i="14"/>
  <c r="Y75" i="16"/>
  <c r="BC52" i="13"/>
  <c r="BD52" i="20" s="1"/>
  <c r="BC75" i="15"/>
  <c r="AB75" i="16"/>
  <c r="AB52" i="14"/>
  <c r="AY75" i="15"/>
  <c r="AZ75" i="20" s="1"/>
  <c r="AY52" i="13"/>
  <c r="AZ52" i="20" s="1"/>
  <c r="X52" i="14"/>
  <c r="X75" i="16"/>
  <c r="S75" i="16"/>
  <c r="S52" i="14"/>
  <c r="BH71" i="15"/>
  <c r="BI71" i="20" s="1"/>
  <c r="BH48" i="13"/>
  <c r="BI48" i="20" s="1"/>
  <c r="BH44" i="13"/>
  <c r="BI44" i="20" s="1"/>
  <c r="BH67" i="15"/>
  <c r="BI67" i="20" s="1"/>
  <c r="BH63" i="15"/>
  <c r="BH40" i="13"/>
  <c r="BI40" i="20" s="1"/>
  <c r="BH36" i="13"/>
  <c r="BI36" i="20" s="1"/>
  <c r="BH59" i="15"/>
  <c r="BH55" i="15"/>
  <c r="BH32" i="13"/>
  <c r="BH73" i="17"/>
  <c r="BH50" i="15"/>
  <c r="BH27" i="13"/>
  <c r="BH24" i="13"/>
  <c r="BH70" i="17"/>
  <c r="BH47" i="15"/>
  <c r="BH42" i="15"/>
  <c r="BH65" i="17"/>
  <c r="BH19" i="13"/>
  <c r="BI19" i="20" s="1"/>
  <c r="BH16" i="13"/>
  <c r="BH62" i="17"/>
  <c r="BH39" i="15"/>
  <c r="BH58" i="17"/>
  <c r="BH35" i="15"/>
  <c r="BH12" i="13"/>
  <c r="BI12" i="20" s="1"/>
  <c r="BH54" i="17"/>
  <c r="BH31" i="15"/>
  <c r="BH8" i="13"/>
  <c r="BI8" i="20" s="1"/>
  <c r="BH50" i="17"/>
  <c r="BH27" i="15"/>
  <c r="BI27" i="20" s="1"/>
  <c r="BH46" i="17"/>
  <c r="BH23" i="15"/>
  <c r="BH19" i="15"/>
  <c r="BH42" i="17"/>
  <c r="BH15" i="15"/>
  <c r="BH38" i="17"/>
  <c r="BH34" i="17"/>
  <c r="BH11" i="15"/>
  <c r="BH7" i="15"/>
  <c r="BH30" i="17"/>
  <c r="BH6" i="15"/>
  <c r="BH29" i="17"/>
  <c r="BH42" i="20"/>
  <c r="BH47" i="20"/>
  <c r="BH6" i="20"/>
  <c r="S52" i="13"/>
  <c r="AW52" i="14"/>
  <c r="AW75" i="16"/>
  <c r="S75" i="15"/>
  <c r="BM52" i="14"/>
  <c r="AI52" i="13"/>
  <c r="BM75" i="16"/>
  <c r="AI75" i="15"/>
  <c r="AX52" i="14"/>
  <c r="AY52" i="20" s="1"/>
  <c r="T52" i="13"/>
  <c r="U52" i="20" s="1"/>
  <c r="AX75" i="16"/>
  <c r="AY75" i="20" s="1"/>
  <c r="T75" i="15"/>
  <c r="U75" i="20" s="1"/>
  <c r="BH34" i="13"/>
  <c r="BI34" i="20" s="1"/>
  <c r="BH57" i="15"/>
  <c r="BH62" i="20"/>
  <c r="BH19" i="20"/>
  <c r="AB51" i="20"/>
  <c r="AV74" i="20"/>
  <c r="T74" i="20"/>
  <c r="BH36" i="20"/>
  <c r="BH33" i="20"/>
  <c r="BH41" i="20"/>
  <c r="BH72" i="20"/>
  <c r="BF51" i="20"/>
  <c r="AV51" i="20"/>
  <c r="AM74" i="20"/>
  <c r="I85" i="12"/>
  <c r="H85" i="12"/>
  <c r="J85" i="12"/>
  <c r="BH14" i="20"/>
  <c r="BH34" i="20"/>
  <c r="AL51" i="20"/>
  <c r="AS51" i="20"/>
  <c r="BB74" i="20"/>
  <c r="AY74" i="20"/>
  <c r="BG74" i="20"/>
  <c r="AJ74" i="20"/>
  <c r="CL7" i="12"/>
  <c r="CK5" i="12"/>
  <c r="L86" i="12"/>
  <c r="G86" i="12"/>
  <c r="BZ75" i="16"/>
  <c r="CA75" i="20" s="1"/>
  <c r="BZ52" i="14"/>
  <c r="CA52" i="20" s="1"/>
  <c r="AV75" i="15"/>
  <c r="AW75" i="20" s="1"/>
  <c r="AV52" i="13"/>
  <c r="AW52" i="20" s="1"/>
  <c r="O75" i="15"/>
  <c r="P75" i="20" s="1"/>
  <c r="AS52" i="14"/>
  <c r="O52" i="13"/>
  <c r="P52" i="20" s="1"/>
  <c r="AS75" i="16"/>
  <c r="AJ75" i="15"/>
  <c r="BN75" i="16"/>
  <c r="AJ52" i="13"/>
  <c r="AK52" i="20" s="1"/>
  <c r="BN52" i="14"/>
  <c r="AH75" i="15"/>
  <c r="AI75" i="20" s="1"/>
  <c r="BL75" i="16"/>
  <c r="AH52" i="13"/>
  <c r="AI52" i="20" s="1"/>
  <c r="BL52" i="14"/>
  <c r="BW75" i="16"/>
  <c r="BX75" i="20" s="1"/>
  <c r="BW52" i="14"/>
  <c r="BX52" i="20" s="1"/>
  <c r="AS75" i="15"/>
  <c r="AT75" i="20" s="1"/>
  <c r="AS52" i="13"/>
  <c r="AT52" i="20" s="1"/>
  <c r="I52" i="13"/>
  <c r="J52" i="20" s="1"/>
  <c r="AM75" i="16"/>
  <c r="I75" i="15"/>
  <c r="J75" i="20" s="1"/>
  <c r="AM52" i="14"/>
  <c r="AU52" i="14"/>
  <c r="Q52" i="13"/>
  <c r="R52" i="20" s="1"/>
  <c r="AU75" i="16"/>
  <c r="AV75" i="20" s="1"/>
  <c r="Q75" i="15"/>
  <c r="R75" i="20" s="1"/>
  <c r="BO52" i="14"/>
  <c r="BO75" i="16"/>
  <c r="AK75" i="15"/>
  <c r="AL75" i="20" s="1"/>
  <c r="AK52" i="13"/>
  <c r="AL52" i="20" s="1"/>
  <c r="Y75" i="15"/>
  <c r="Z75" i="20" s="1"/>
  <c r="Y52" i="13"/>
  <c r="Z52" i="20" s="1"/>
  <c r="BC75" i="16"/>
  <c r="BC52" i="14"/>
  <c r="AG52" i="14"/>
  <c r="AG75" i="16"/>
  <c r="AA52" i="14"/>
  <c r="AA75" i="16"/>
  <c r="BF75" i="15"/>
  <c r="BG75" i="20" s="1"/>
  <c r="BF52" i="13"/>
  <c r="AC52" i="14"/>
  <c r="AC75" i="16"/>
  <c r="BD75" i="15"/>
  <c r="BD52" i="13"/>
  <c r="AI52" i="14"/>
  <c r="AI75" i="16"/>
  <c r="AK52" i="14"/>
  <c r="AK75" i="16"/>
  <c r="U75" i="16"/>
  <c r="U52" i="14"/>
  <c r="AJ52" i="14"/>
  <c r="AJ75" i="16"/>
  <c r="BH74" i="15"/>
  <c r="BH51" i="13"/>
  <c r="BH70" i="15"/>
  <c r="BH47" i="13"/>
  <c r="BH43" i="13"/>
  <c r="BI43" i="20" s="1"/>
  <c r="BH66" i="15"/>
  <c r="BH62" i="15"/>
  <c r="BH39" i="13"/>
  <c r="BI39" i="20" s="1"/>
  <c r="BH35" i="13"/>
  <c r="BI35" i="20" s="1"/>
  <c r="BH58" i="15"/>
  <c r="BH31" i="13"/>
  <c r="BH54" i="15"/>
  <c r="BH74" i="17"/>
  <c r="BH51" i="15"/>
  <c r="BH28" i="13"/>
  <c r="BH46" i="15"/>
  <c r="BH69" i="17"/>
  <c r="BI69" i="20" s="1"/>
  <c r="BH23" i="13"/>
  <c r="BI23" i="20" s="1"/>
  <c r="BH43" i="15"/>
  <c r="BH20" i="13"/>
  <c r="BI20" i="20" s="1"/>
  <c r="BH66" i="17"/>
  <c r="BH38" i="15"/>
  <c r="BH15" i="13"/>
  <c r="BH61" i="17"/>
  <c r="BH56" i="17"/>
  <c r="BH10" i="13"/>
  <c r="BI10" i="20" s="1"/>
  <c r="BH33" i="15"/>
  <c r="BH52" i="17"/>
  <c r="BH6" i="13"/>
  <c r="BI6" i="20" s="1"/>
  <c r="BH29" i="15"/>
  <c r="BH26" i="15"/>
  <c r="BH49" i="17"/>
  <c r="BH45" i="17"/>
  <c r="BH22" i="15"/>
  <c r="BH18" i="15"/>
  <c r="BH41" i="17"/>
  <c r="BH37" i="17"/>
  <c r="BH14" i="15"/>
  <c r="BH33" i="17"/>
  <c r="BH10" i="15"/>
  <c r="BH28" i="17"/>
  <c r="BH5" i="15"/>
  <c r="H87" i="9" l="1"/>
  <c r="D87" i="9"/>
  <c r="F87" i="9"/>
  <c r="G87" i="9"/>
  <c r="E87" i="9"/>
  <c r="BI74" i="20"/>
  <c r="AJ52" i="20"/>
  <c r="BI73" i="20"/>
  <c r="BI45" i="20"/>
  <c r="BI52" i="13"/>
  <c r="BI75" i="15"/>
  <c r="BI67" i="15"/>
  <c r="BI44" i="13"/>
  <c r="BI36" i="13"/>
  <c r="BI59" i="15"/>
  <c r="BI24" i="13"/>
  <c r="BJ24" i="20" s="1"/>
  <c r="BI47" i="15"/>
  <c r="BI70" i="17"/>
  <c r="BI39" i="15"/>
  <c r="BI16" i="13"/>
  <c r="BJ16" i="20" s="1"/>
  <c r="BI62" i="17"/>
  <c r="BI54" i="17"/>
  <c r="BI31" i="15"/>
  <c r="BI8" i="13"/>
  <c r="BJ8" i="20" s="1"/>
  <c r="BI23" i="15"/>
  <c r="BI46" i="17"/>
  <c r="BI34" i="17"/>
  <c r="BI11" i="15"/>
  <c r="R53" i="13"/>
  <c r="S53" i="20" s="1"/>
  <c r="AV53" i="14"/>
  <c r="BU53" i="14"/>
  <c r="BV53" i="20" s="1"/>
  <c r="AQ53" i="13"/>
  <c r="J53" i="13"/>
  <c r="K53" i="20" s="1"/>
  <c r="AN53" i="14"/>
  <c r="BV53" i="14"/>
  <c r="BW53" i="20" s="1"/>
  <c r="AR53" i="13"/>
  <c r="AS53" i="20" s="1"/>
  <c r="BR53" i="14"/>
  <c r="BS53" i="20" s="1"/>
  <c r="AN53" i="13"/>
  <c r="AO53" i="20" s="1"/>
  <c r="BX53" i="14"/>
  <c r="BY53" i="20" s="1"/>
  <c r="AT53" i="13"/>
  <c r="BG52" i="20"/>
  <c r="CK6" i="12"/>
  <c r="CK1" i="12"/>
  <c r="Q85" i="12"/>
  <c r="V54" i="14" s="1"/>
  <c r="X85" i="12"/>
  <c r="AC54" i="14" s="1"/>
  <c r="CA85" i="12"/>
  <c r="BB54" i="13" s="1"/>
  <c r="BK85" i="12"/>
  <c r="BY85" i="12"/>
  <c r="AZ54" i="13" s="1"/>
  <c r="O85" i="12"/>
  <c r="T54" i="14" s="1"/>
  <c r="AL85" i="12"/>
  <c r="AF85" i="12"/>
  <c r="AK54" i="14" s="1"/>
  <c r="BZ85" i="12"/>
  <c r="BA54" i="13" s="1"/>
  <c r="P85" i="12"/>
  <c r="U54" i="14" s="1"/>
  <c r="W85" i="12"/>
  <c r="AB54" i="14" s="1"/>
  <c r="CD85" i="12"/>
  <c r="BE54" i="13" s="1"/>
  <c r="V85" i="12"/>
  <c r="AA54" i="14" s="1"/>
  <c r="CG85" i="12"/>
  <c r="BH54" i="13" s="1"/>
  <c r="N85" i="12"/>
  <c r="S54" i="14" s="1"/>
  <c r="AC85" i="12"/>
  <c r="AH54" i="14" s="1"/>
  <c r="CE85" i="12"/>
  <c r="BF54" i="13" s="1"/>
  <c r="AP85" i="12"/>
  <c r="BC85" i="12"/>
  <c r="BP85" i="12"/>
  <c r="S85" i="12"/>
  <c r="X54" i="14" s="1"/>
  <c r="AB85" i="12"/>
  <c r="AG54" i="14" s="1"/>
  <c r="AN85" i="12"/>
  <c r="BU85" i="12"/>
  <c r="CC85" i="12"/>
  <c r="BD54" i="13" s="1"/>
  <c r="BB85" i="12"/>
  <c r="BM85" i="12"/>
  <c r="CH85" i="12"/>
  <c r="BI54" i="13" s="1"/>
  <c r="R85" i="12"/>
  <c r="W54" i="14" s="1"/>
  <c r="AY85" i="12"/>
  <c r="CB85" i="12"/>
  <c r="BC54" i="13" s="1"/>
  <c r="CI85" i="12"/>
  <c r="BJ54" i="13" s="1"/>
  <c r="U85" i="12"/>
  <c r="Z54" i="14" s="1"/>
  <c r="BX85" i="12"/>
  <c r="AY54" i="13" s="1"/>
  <c r="Y85" i="12"/>
  <c r="AD54" i="14" s="1"/>
  <c r="CF85" i="12"/>
  <c r="BG54" i="13" s="1"/>
  <c r="Z85" i="12"/>
  <c r="AE54" i="14" s="1"/>
  <c r="BV85" i="12"/>
  <c r="T85" i="12"/>
  <c r="Y54" i="14" s="1"/>
  <c r="AD85" i="12"/>
  <c r="AI54" i="14" s="1"/>
  <c r="AE85" i="12"/>
  <c r="AJ54" i="14" s="1"/>
  <c r="AK85" i="12"/>
  <c r="BE85" i="12"/>
  <c r="BS85" i="12"/>
  <c r="AA85" i="12"/>
  <c r="AF54" i="14" s="1"/>
  <c r="AR85" i="12"/>
  <c r="BA85" i="12"/>
  <c r="BH85" i="12"/>
  <c r="AW85" i="12"/>
  <c r="BR85" i="12"/>
  <c r="BL85" i="12"/>
  <c r="AU85" i="12"/>
  <c r="AX85" i="12"/>
  <c r="AO85" i="12"/>
  <c r="AI85" i="12"/>
  <c r="BG85" i="12"/>
  <c r="BT85" i="12"/>
  <c r="BJ85" i="12"/>
  <c r="AG85" i="12"/>
  <c r="AL54" i="14" s="1"/>
  <c r="BW85" i="12"/>
  <c r="AX54" i="13" s="1"/>
  <c r="AM85" i="12"/>
  <c r="AS85" i="12"/>
  <c r="AZ85" i="12"/>
  <c r="BF85" i="12"/>
  <c r="AT85" i="12"/>
  <c r="AH85" i="12"/>
  <c r="AV85" i="12"/>
  <c r="AJ85" i="12"/>
  <c r="BI85" i="12"/>
  <c r="BO85" i="12"/>
  <c r="AQ85" i="12"/>
  <c r="BQ85" i="12"/>
  <c r="BD85" i="12"/>
  <c r="BN85" i="12"/>
  <c r="T52" i="20"/>
  <c r="BI24" i="20"/>
  <c r="AN52" i="20"/>
  <c r="L87" i="12"/>
  <c r="G87" i="12"/>
  <c r="BI41" i="20"/>
  <c r="BI65" i="20"/>
  <c r="AA52" i="20"/>
  <c r="BI9" i="20"/>
  <c r="BI59" i="20"/>
  <c r="BI21" i="20"/>
  <c r="BI61" i="20"/>
  <c r="AB75" i="20"/>
  <c r="AQ75" i="20"/>
  <c r="AH75" i="20"/>
  <c r="AM52" i="20"/>
  <c r="AD52" i="20"/>
  <c r="AG52" i="20"/>
  <c r="BI14" i="20"/>
  <c r="BI22" i="20"/>
  <c r="BI52" i="20"/>
  <c r="BF52" i="20"/>
  <c r="BI74" i="15"/>
  <c r="BI51" i="13"/>
  <c r="BI47" i="13"/>
  <c r="BJ47" i="20" s="1"/>
  <c r="BI70" i="15"/>
  <c r="BJ70" i="20" s="1"/>
  <c r="BI43" i="13"/>
  <c r="BI66" i="15"/>
  <c r="BI39" i="13"/>
  <c r="BJ39" i="20" s="1"/>
  <c r="BI62" i="15"/>
  <c r="BJ62" i="20" s="1"/>
  <c r="BI58" i="15"/>
  <c r="BI35" i="13"/>
  <c r="BI54" i="15"/>
  <c r="BI31" i="13"/>
  <c r="BI28" i="13"/>
  <c r="BI74" i="17"/>
  <c r="BI51" i="15"/>
  <c r="BI23" i="13"/>
  <c r="BJ23" i="20" s="1"/>
  <c r="BI46" i="15"/>
  <c r="BI69" i="17"/>
  <c r="BI43" i="15"/>
  <c r="BI66" i="17"/>
  <c r="BI20" i="13"/>
  <c r="BI61" i="17"/>
  <c r="BI15" i="13"/>
  <c r="BI38" i="15"/>
  <c r="BI56" i="17"/>
  <c r="BI33" i="15"/>
  <c r="BI10" i="13"/>
  <c r="BI29" i="15"/>
  <c r="BI6" i="13"/>
  <c r="BI52" i="17"/>
  <c r="BI26" i="15"/>
  <c r="BI49" i="17"/>
  <c r="BI22" i="15"/>
  <c r="BI45" i="17"/>
  <c r="BI42" i="17"/>
  <c r="BI19" i="15"/>
  <c r="BI14" i="15"/>
  <c r="BI37" i="17"/>
  <c r="BI10" i="15"/>
  <c r="BI33" i="17"/>
  <c r="BJ53" i="14"/>
  <c r="AF53" i="13"/>
  <c r="AG53" i="20" s="1"/>
  <c r="W53" i="13"/>
  <c r="X53" i="20" s="1"/>
  <c r="BA53" i="14"/>
  <c r="AB53" i="13"/>
  <c r="AC53" i="20" s="1"/>
  <c r="BF53" i="14"/>
  <c r="AU53" i="14"/>
  <c r="Q53" i="13"/>
  <c r="R53" i="20" s="1"/>
  <c r="AS53" i="13"/>
  <c r="BW53" i="14"/>
  <c r="BX53" i="20" s="1"/>
  <c r="AX53" i="14"/>
  <c r="AY53" i="20" s="1"/>
  <c r="T53" i="13"/>
  <c r="U53" i="20" s="1"/>
  <c r="BC53" i="14"/>
  <c r="Y53" i="13"/>
  <c r="Z53" i="20" s="1"/>
  <c r="AP53" i="13"/>
  <c r="AQ53" i="20" s="1"/>
  <c r="BT53" i="14"/>
  <c r="BU53" i="20" s="1"/>
  <c r="P53" i="13"/>
  <c r="Q53" i="20" s="1"/>
  <c r="AT53" i="14"/>
  <c r="BB53" i="20"/>
  <c r="AD53" i="13"/>
  <c r="AE53" i="20" s="1"/>
  <c r="BH53" i="14"/>
  <c r="I86" i="12"/>
  <c r="H86" i="12"/>
  <c r="J86" i="12" s="1"/>
  <c r="V75" i="20"/>
  <c r="CJ4" i="12"/>
  <c r="CJ2" i="12"/>
  <c r="CJ3" i="12"/>
  <c r="BI7" i="20"/>
  <c r="BI46" i="20"/>
  <c r="BI48" i="13"/>
  <c r="BI71" i="15"/>
  <c r="BJ71" i="20" s="1"/>
  <c r="BI40" i="13"/>
  <c r="BI63" i="15"/>
  <c r="BI55" i="15"/>
  <c r="BI32" i="13"/>
  <c r="BJ32" i="20" s="1"/>
  <c r="BI19" i="13"/>
  <c r="BJ19" i="20" s="1"/>
  <c r="BI65" i="17"/>
  <c r="BI42" i="15"/>
  <c r="BI58" i="17"/>
  <c r="BI35" i="15"/>
  <c r="BI12" i="13"/>
  <c r="BI50" i="17"/>
  <c r="BI27" i="15"/>
  <c r="BI18" i="15"/>
  <c r="BI41" i="17"/>
  <c r="BI38" i="17"/>
  <c r="BI15" i="15"/>
  <c r="BI7" i="15"/>
  <c r="BI30" i="17"/>
  <c r="BZ53" i="14"/>
  <c r="CA53" i="20" s="1"/>
  <c r="AV53" i="13"/>
  <c r="AW53" i="20" s="1"/>
  <c r="AL53" i="13"/>
  <c r="AM53" i="20" s="1"/>
  <c r="BP53" i="14"/>
  <c r="AW53" i="14"/>
  <c r="S53" i="13"/>
  <c r="T53" i="20" s="1"/>
  <c r="AO53" i="14"/>
  <c r="K53" i="13"/>
  <c r="L53" i="20" s="1"/>
  <c r="BI15" i="20"/>
  <c r="BI28" i="20"/>
  <c r="BI31" i="20"/>
  <c r="BI70" i="20"/>
  <c r="AK75" i="20"/>
  <c r="CL5" i="12"/>
  <c r="CM7" i="12"/>
  <c r="AJ75" i="20"/>
  <c r="T75" i="20"/>
  <c r="BI62" i="20"/>
  <c r="BI42" i="20"/>
  <c r="BI63" i="20"/>
  <c r="W52" i="20"/>
  <c r="AN75" i="20"/>
  <c r="AR52" i="20"/>
  <c r="V52" i="20"/>
  <c r="AX52" i="20"/>
  <c r="L88" i="12"/>
  <c r="G88" i="12"/>
  <c r="BI11" i="20"/>
  <c r="AS75" i="20"/>
  <c r="BE52" i="20"/>
  <c r="BI51" i="20"/>
  <c r="BI32" i="20"/>
  <c r="BI33" i="20"/>
  <c r="BI72" i="20"/>
  <c r="AO75" i="20"/>
  <c r="AH52" i="20"/>
  <c r="AD75" i="20"/>
  <c r="AG75" i="20"/>
  <c r="Y75" i="20"/>
  <c r="I88" i="9"/>
  <c r="C88" i="9"/>
  <c r="A88" i="9"/>
  <c r="L88" i="9"/>
  <c r="B89" i="9"/>
  <c r="U88" i="9"/>
  <c r="K88" i="9"/>
  <c r="V88" i="9"/>
  <c r="BI53" i="20"/>
  <c r="BI37" i="20"/>
  <c r="BI68" i="20"/>
  <c r="BI75" i="20"/>
  <c r="AU52" i="20"/>
  <c r="BF75" i="20"/>
  <c r="AC75" i="20"/>
  <c r="BI73" i="15"/>
  <c r="BI50" i="13"/>
  <c r="BI69" i="15"/>
  <c r="BI46" i="13"/>
  <c r="BI65" i="15"/>
  <c r="BJ65" i="20" s="1"/>
  <c r="BI42" i="13"/>
  <c r="BJ42" i="20" s="1"/>
  <c r="BI37" i="13"/>
  <c r="BI60" i="15"/>
  <c r="BI34" i="13"/>
  <c r="BJ34" i="20" s="1"/>
  <c r="BI57" i="15"/>
  <c r="BI30" i="13"/>
  <c r="BI53" i="15"/>
  <c r="BI26" i="13"/>
  <c r="BI49" i="15"/>
  <c r="BI72" i="17"/>
  <c r="BI45" i="15"/>
  <c r="BI68" i="17"/>
  <c r="BI22" i="13"/>
  <c r="BJ22" i="20" s="1"/>
  <c r="BI18" i="13"/>
  <c r="BJ18" i="20" s="1"/>
  <c r="BI64" i="17"/>
  <c r="BI41" i="15"/>
  <c r="BI60" i="17"/>
  <c r="BI37" i="15"/>
  <c r="BI14" i="13"/>
  <c r="BJ14" i="20" s="1"/>
  <c r="BI57" i="17"/>
  <c r="BI11" i="13"/>
  <c r="BJ11" i="20" s="1"/>
  <c r="BI34" i="15"/>
  <c r="BI7" i="13"/>
  <c r="BJ7" i="20" s="1"/>
  <c r="BI30" i="15"/>
  <c r="BI53" i="17"/>
  <c r="BJ53" i="20" s="1"/>
  <c r="BI48" i="17"/>
  <c r="BI25" i="15"/>
  <c r="BI44" i="17"/>
  <c r="BI21" i="15"/>
  <c r="BI17" i="15"/>
  <c r="BI40" i="17"/>
  <c r="BI36" i="17"/>
  <c r="BI13" i="15"/>
  <c r="BI9" i="15"/>
  <c r="BI32" i="17"/>
  <c r="BI28" i="17"/>
  <c r="BI5" i="15"/>
  <c r="O53" i="13"/>
  <c r="P53" i="20" s="1"/>
  <c r="AS53" i="14"/>
  <c r="Z53" i="13"/>
  <c r="AA53" i="20" s="1"/>
  <c r="BD53" i="14"/>
  <c r="BE53" i="20" s="1"/>
  <c r="AJ53" i="13"/>
  <c r="AK53" i="20" s="1"/>
  <c r="BN53" i="14"/>
  <c r="AA53" i="13"/>
  <c r="AB53" i="20" s="1"/>
  <c r="BE53" i="14"/>
  <c r="BF53" i="20" s="1"/>
  <c r="AG53" i="13"/>
  <c r="AH53" i="20" s="1"/>
  <c r="BK53" i="14"/>
  <c r="AR53" i="14"/>
  <c r="N53" i="13"/>
  <c r="O53" i="20" s="1"/>
  <c r="BQ53" i="14"/>
  <c r="AM53" i="13"/>
  <c r="V53" i="13"/>
  <c r="W53" i="20" s="1"/>
  <c r="AZ53" i="14"/>
  <c r="BG53" i="20"/>
  <c r="BG53" i="14"/>
  <c r="BH53" i="20" s="1"/>
  <c r="AC53" i="13"/>
  <c r="AD53" i="20" s="1"/>
  <c r="AU53" i="13"/>
  <c r="AV53" i="20" s="1"/>
  <c r="BY53" i="14"/>
  <c r="BZ53" i="20" s="1"/>
  <c r="L53" i="13"/>
  <c r="M53" i="20" s="1"/>
  <c r="AP53" i="14"/>
  <c r="BD53" i="20"/>
  <c r="AE52" i="20"/>
  <c r="BI27" i="13"/>
  <c r="BI73" i="17"/>
  <c r="BI50" i="15"/>
  <c r="BI58" i="20"/>
  <c r="BI66" i="20"/>
  <c r="BI16" i="20"/>
  <c r="BD75" i="20"/>
  <c r="AP52" i="20"/>
  <c r="BI18" i="20"/>
  <c r="BI50" i="20"/>
  <c r="AS52" i="20"/>
  <c r="AA75" i="20"/>
  <c r="BI47" i="20"/>
  <c r="BI5" i="20"/>
  <c r="BI17" i="20"/>
  <c r="BI64" i="20"/>
  <c r="BI49" i="20"/>
  <c r="AE75" i="20"/>
  <c r="AB52" i="20"/>
  <c r="AQ52" i="20"/>
  <c r="W87" i="9"/>
  <c r="M87" i="9"/>
  <c r="CI81" i="12"/>
  <c r="CI13" i="12"/>
  <c r="CI12" i="12"/>
  <c r="BJ27" i="17" s="1"/>
  <c r="CI8" i="12"/>
  <c r="BJ23" i="17" s="1"/>
  <c r="CI9" i="12"/>
  <c r="BJ24" i="17" s="1"/>
  <c r="CI10" i="12"/>
  <c r="BJ25" i="17" s="1"/>
  <c r="CI14" i="12"/>
  <c r="CI11" i="12"/>
  <c r="BJ26" i="17" s="1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8" i="12"/>
  <c r="CI37" i="12"/>
  <c r="CI39" i="12"/>
  <c r="CI40" i="12"/>
  <c r="CI42" i="12"/>
  <c r="CI41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9" i="12"/>
  <c r="CI58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2" i="12"/>
  <c r="CI83" i="12"/>
  <c r="BI30" i="20"/>
  <c r="BA75" i="20"/>
  <c r="AC52" i="20"/>
  <c r="BI49" i="13"/>
  <c r="BI72" i="15"/>
  <c r="BJ72" i="20" s="1"/>
  <c r="BI68" i="15"/>
  <c r="BJ68" i="20" s="1"/>
  <c r="BI45" i="13"/>
  <c r="BJ45" i="20" s="1"/>
  <c r="BI64" i="15"/>
  <c r="BJ64" i="20" s="1"/>
  <c r="BI41" i="13"/>
  <c r="BJ41" i="20" s="1"/>
  <c r="BI38" i="13"/>
  <c r="BJ38" i="20" s="1"/>
  <c r="BI61" i="15"/>
  <c r="BJ61" i="20" s="1"/>
  <c r="BI56" i="15"/>
  <c r="BI33" i="13"/>
  <c r="BJ33" i="20" s="1"/>
  <c r="BI75" i="17"/>
  <c r="BI29" i="13"/>
  <c r="BI52" i="15"/>
  <c r="BI25" i="13"/>
  <c r="BJ25" i="20" s="1"/>
  <c r="BI48" i="15"/>
  <c r="BI71" i="17"/>
  <c r="BI44" i="15"/>
  <c r="BI67" i="17"/>
  <c r="BI21" i="13"/>
  <c r="BI63" i="17"/>
  <c r="BI40" i="15"/>
  <c r="BI17" i="13"/>
  <c r="BJ17" i="20" s="1"/>
  <c r="BI36" i="15"/>
  <c r="BI59" i="17"/>
  <c r="BI13" i="13"/>
  <c r="BI9" i="13"/>
  <c r="BJ9" i="20" s="1"/>
  <c r="BI32" i="15"/>
  <c r="BI55" i="17"/>
  <c r="BI5" i="13"/>
  <c r="BI51" i="17"/>
  <c r="BI28" i="15"/>
  <c r="BI24" i="15"/>
  <c r="BI47" i="17"/>
  <c r="BI20" i="15"/>
  <c r="BI43" i="17"/>
  <c r="BI16" i="15"/>
  <c r="BI39" i="17"/>
  <c r="BI12" i="15"/>
  <c r="BI35" i="17"/>
  <c r="BI8" i="15"/>
  <c r="BI31" i="17"/>
  <c r="BI29" i="17"/>
  <c r="BI6" i="15"/>
  <c r="CA53" i="14"/>
  <c r="CB53" i="20" s="1"/>
  <c r="AW53" i="13"/>
  <c r="AO53" i="13"/>
  <c r="AP53" i="20" s="1"/>
  <c r="BS53" i="14"/>
  <c r="BT53" i="20" s="1"/>
  <c r="AI53" i="13"/>
  <c r="AJ53" i="20" s="1"/>
  <c r="BM53" i="14"/>
  <c r="BO53" i="14"/>
  <c r="AK53" i="13"/>
  <c r="AL53" i="20" s="1"/>
  <c r="BL53" i="14"/>
  <c r="AH53" i="13"/>
  <c r="AI53" i="20" s="1"/>
  <c r="AY53" i="14"/>
  <c r="AZ53" i="20" s="1"/>
  <c r="U53" i="13"/>
  <c r="V53" i="20" s="1"/>
  <c r="I53" i="13"/>
  <c r="J53" i="20" s="1"/>
  <c r="AM53" i="14"/>
  <c r="AQ53" i="14"/>
  <c r="M53" i="13"/>
  <c r="N53" i="20" s="1"/>
  <c r="BI53" i="14"/>
  <c r="AE53" i="13"/>
  <c r="AF53" i="20" s="1"/>
  <c r="BB53" i="14"/>
  <c r="BC53" i="20" s="1"/>
  <c r="X53" i="13"/>
  <c r="Y53" i="20" s="1"/>
  <c r="BA53" i="20"/>
  <c r="W86" i="12" l="1"/>
  <c r="AB55" i="14" s="1"/>
  <c r="R86" i="12"/>
  <c r="W55" i="14" s="1"/>
  <c r="CB86" i="12"/>
  <c r="BC55" i="13" s="1"/>
  <c r="BZ86" i="12"/>
  <c r="BA55" i="13" s="1"/>
  <c r="AF86" i="12"/>
  <c r="AK55" i="14" s="1"/>
  <c r="CC86" i="12"/>
  <c r="BD55" i="13" s="1"/>
  <c r="Z86" i="12"/>
  <c r="AE55" i="14" s="1"/>
  <c r="V86" i="12"/>
  <c r="AA55" i="14" s="1"/>
  <c r="U86" i="12"/>
  <c r="Z55" i="14" s="1"/>
  <c r="BM86" i="12"/>
  <c r="CF86" i="12"/>
  <c r="BG55" i="13" s="1"/>
  <c r="CD86" i="12"/>
  <c r="BE55" i="13" s="1"/>
  <c r="BY86" i="12"/>
  <c r="AZ55" i="13" s="1"/>
  <c r="CE86" i="12"/>
  <c r="BF55" i="13" s="1"/>
  <c r="CH86" i="12"/>
  <c r="BI55" i="13" s="1"/>
  <c r="O86" i="12"/>
  <c r="T55" i="14" s="1"/>
  <c r="Q86" i="12"/>
  <c r="V55" i="14" s="1"/>
  <c r="BX86" i="12"/>
  <c r="AY55" i="13" s="1"/>
  <c r="T86" i="12"/>
  <c r="Y55" i="14" s="1"/>
  <c r="CA86" i="12"/>
  <c r="BB55" i="13" s="1"/>
  <c r="CG86" i="12"/>
  <c r="BH55" i="13" s="1"/>
  <c r="X86" i="12"/>
  <c r="AC55" i="14" s="1"/>
  <c r="BC86" i="12"/>
  <c r="AE86" i="12"/>
  <c r="AJ55" i="14" s="1"/>
  <c r="BS86" i="12"/>
  <c r="AD86" i="12"/>
  <c r="AI55" i="14" s="1"/>
  <c r="CJ86" i="12"/>
  <c r="BK55" i="13" s="1"/>
  <c r="CI86" i="12"/>
  <c r="BJ55" i="13" s="1"/>
  <c r="AC86" i="12"/>
  <c r="AH55" i="14" s="1"/>
  <c r="Y86" i="12"/>
  <c r="AD55" i="14" s="1"/>
  <c r="P86" i="12"/>
  <c r="U55" i="14" s="1"/>
  <c r="N86" i="12"/>
  <c r="S55" i="14" s="1"/>
  <c r="S86" i="12"/>
  <c r="X55" i="14" s="1"/>
  <c r="AR86" i="12"/>
  <c r="AJ86" i="12"/>
  <c r="AB86" i="12"/>
  <c r="AG55" i="14" s="1"/>
  <c r="AA86" i="12"/>
  <c r="AF55" i="14" s="1"/>
  <c r="BJ86" i="12"/>
  <c r="AO86" i="12"/>
  <c r="AG86" i="12"/>
  <c r="AL55" i="14" s="1"/>
  <c r="BG86" i="12"/>
  <c r="BK86" i="12"/>
  <c r="BW86" i="12"/>
  <c r="AX55" i="13" s="1"/>
  <c r="BP86" i="12"/>
  <c r="AT86" i="12"/>
  <c r="AP86" i="12"/>
  <c r="AH86" i="12"/>
  <c r="AZ86" i="12"/>
  <c r="BR86" i="12"/>
  <c r="BH86" i="12"/>
  <c r="BO86" i="12"/>
  <c r="BQ86" i="12"/>
  <c r="BI86" i="12"/>
  <c r="AW86" i="12"/>
  <c r="BT86" i="12"/>
  <c r="BL86" i="12"/>
  <c r="AS86" i="12"/>
  <c r="AU86" i="12"/>
  <c r="AX86" i="12"/>
  <c r="AI86" i="12"/>
  <c r="BA86" i="12"/>
  <c r="BF86" i="12"/>
  <c r="AM86" i="12"/>
  <c r="BD86" i="12"/>
  <c r="AL86" i="12"/>
  <c r="AK86" i="12"/>
  <c r="BE86" i="12"/>
  <c r="BB86" i="12"/>
  <c r="BU86" i="12"/>
  <c r="BN86" i="12"/>
  <c r="AY86" i="12"/>
  <c r="AQ86" i="12"/>
  <c r="AV86" i="12"/>
  <c r="BV86" i="12"/>
  <c r="AN86" i="12"/>
  <c r="BJ67" i="15"/>
  <c r="BJ44" i="13"/>
  <c r="BJ32" i="13"/>
  <c r="BJ55" i="15"/>
  <c r="BJ66" i="17"/>
  <c r="BJ43" i="15"/>
  <c r="BJ20" i="13"/>
  <c r="BJ8" i="13"/>
  <c r="BJ54" i="17"/>
  <c r="BJ31" i="15"/>
  <c r="BJ19" i="15"/>
  <c r="BJ42" i="17"/>
  <c r="BJ30" i="17"/>
  <c r="BJ7" i="15"/>
  <c r="CJ14" i="12"/>
  <c r="CJ10" i="12"/>
  <c r="BK25" i="17" s="1"/>
  <c r="CJ9" i="12"/>
  <c r="BK24" i="17" s="1"/>
  <c r="CJ12" i="12"/>
  <c r="BK27" i="17" s="1"/>
  <c r="CJ11" i="12"/>
  <c r="BK26" i="17" s="1"/>
  <c r="CJ13" i="12"/>
  <c r="CJ8" i="12"/>
  <c r="BK23" i="17" s="1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8" i="12"/>
  <c r="CJ37" i="12"/>
  <c r="CJ39" i="12"/>
  <c r="CJ40" i="12"/>
  <c r="CJ42" i="12"/>
  <c r="CJ41" i="12"/>
  <c r="CJ43" i="12"/>
  <c r="CJ44" i="12"/>
  <c r="CJ45" i="12"/>
  <c r="CJ46" i="12"/>
  <c r="CJ47" i="12"/>
  <c r="CJ48" i="12"/>
  <c r="CJ49" i="12"/>
  <c r="CJ51" i="12"/>
  <c r="CJ50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BK53" i="13" s="1"/>
  <c r="H87" i="12"/>
  <c r="J87" i="12"/>
  <c r="I87" i="12"/>
  <c r="K54" i="13"/>
  <c r="L54" i="20" s="1"/>
  <c r="AO54" i="14"/>
  <c r="AH54" i="13"/>
  <c r="AI54" i="20" s="1"/>
  <c r="BL54" i="14"/>
  <c r="AT54" i="13"/>
  <c r="BX54" i="14"/>
  <c r="BY54" i="20" s="1"/>
  <c r="O54" i="13"/>
  <c r="P54" i="20" s="1"/>
  <c r="AS54" i="14"/>
  <c r="BJ5" i="20"/>
  <c r="BJ52" i="13"/>
  <c r="BJ75" i="15"/>
  <c r="BK75" i="20" s="1"/>
  <c r="BJ66" i="15"/>
  <c r="BK66" i="20" s="1"/>
  <c r="BJ43" i="13"/>
  <c r="BJ58" i="15"/>
  <c r="BJ35" i="13"/>
  <c r="BK35" i="20" s="1"/>
  <c r="BJ54" i="15"/>
  <c r="BJ31" i="13"/>
  <c r="BJ46" i="15"/>
  <c r="BJ23" i="13"/>
  <c r="BK23" i="20" s="1"/>
  <c r="BJ69" i="17"/>
  <c r="BJ19" i="13"/>
  <c r="BK19" i="20" s="1"/>
  <c r="BJ65" i="17"/>
  <c r="BJ42" i="15"/>
  <c r="BJ15" i="13"/>
  <c r="BJ38" i="15"/>
  <c r="BJ61" i="17"/>
  <c r="BJ56" i="17"/>
  <c r="BJ33" i="15"/>
  <c r="BJ10" i="13"/>
  <c r="BJ52" i="17"/>
  <c r="BJ29" i="15"/>
  <c r="BJ6" i="13"/>
  <c r="BJ49" i="17"/>
  <c r="BJ26" i="15"/>
  <c r="BJ45" i="17"/>
  <c r="BJ22" i="15"/>
  <c r="BJ41" i="17"/>
  <c r="BJ18" i="15"/>
  <c r="BJ14" i="15"/>
  <c r="BJ37" i="17"/>
  <c r="BJ10" i="15"/>
  <c r="BJ33" i="17"/>
  <c r="BJ26" i="20"/>
  <c r="BJ73" i="20"/>
  <c r="CL6" i="12"/>
  <c r="CL1" i="12"/>
  <c r="BJ48" i="20"/>
  <c r="BJ69" i="20"/>
  <c r="BJ35" i="20"/>
  <c r="BJ66" i="20"/>
  <c r="BJ51" i="20"/>
  <c r="R54" i="13"/>
  <c r="S54" i="20" s="1"/>
  <c r="AV54" i="14"/>
  <c r="AW54" i="20" s="1"/>
  <c r="W54" i="13"/>
  <c r="X54" i="20" s="1"/>
  <c r="BA54" i="14"/>
  <c r="BE54" i="14"/>
  <c r="AA54" i="13"/>
  <c r="AB54" i="20" s="1"/>
  <c r="J54" i="13"/>
  <c r="K54" i="20" s="1"/>
  <c r="AN54" i="14"/>
  <c r="AM54" i="13"/>
  <c r="BQ54" i="14"/>
  <c r="AB54" i="13"/>
  <c r="AC54" i="20" s="1"/>
  <c r="BF54" i="14"/>
  <c r="BG54" i="20" s="1"/>
  <c r="BJ54" i="14"/>
  <c r="AF54" i="13"/>
  <c r="AG54" i="20" s="1"/>
  <c r="CJ85" i="12"/>
  <c r="BK54" i="13" s="1"/>
  <c r="BU54" i="14"/>
  <c r="BV54" i="20" s="1"/>
  <c r="AQ54" i="13"/>
  <c r="AR54" i="20" s="1"/>
  <c r="BB54" i="20"/>
  <c r="BJ59" i="20"/>
  <c r="BJ75" i="20"/>
  <c r="BJ71" i="15"/>
  <c r="BJ48" i="13"/>
  <c r="BJ36" i="13"/>
  <c r="BJ59" i="15"/>
  <c r="BJ47" i="15"/>
  <c r="BJ24" i="13"/>
  <c r="BJ70" i="17"/>
  <c r="BJ58" i="17"/>
  <c r="BJ35" i="15"/>
  <c r="BJ12" i="13"/>
  <c r="BJ46" i="17"/>
  <c r="BJ23" i="15"/>
  <c r="BJ11" i="15"/>
  <c r="BJ34" i="17"/>
  <c r="BJ73" i="15"/>
  <c r="BJ50" i="13"/>
  <c r="BJ50" i="20"/>
  <c r="CM5" i="12"/>
  <c r="CN7" i="12"/>
  <c r="BJ15" i="20"/>
  <c r="AR54" i="13"/>
  <c r="BV54" i="14"/>
  <c r="BW54" i="20" s="1"/>
  <c r="AI54" i="13"/>
  <c r="AJ54" i="20" s="1"/>
  <c r="BM54" i="14"/>
  <c r="AZ54" i="20"/>
  <c r="BG54" i="14"/>
  <c r="BH54" i="20" s="1"/>
  <c r="AC54" i="13"/>
  <c r="AD54" i="20" s="1"/>
  <c r="BJ67" i="20"/>
  <c r="AX53" i="20"/>
  <c r="BJ13" i="20"/>
  <c r="BJ49" i="20"/>
  <c r="BJ70" i="15"/>
  <c r="BJ47" i="13"/>
  <c r="BK47" i="20" s="1"/>
  <c r="BJ39" i="13"/>
  <c r="BJ62" i="15"/>
  <c r="BJ28" i="13"/>
  <c r="BJ74" i="17"/>
  <c r="BJ51" i="15"/>
  <c r="BJ29" i="20"/>
  <c r="BJ74" i="15"/>
  <c r="BK74" i="20" s="1"/>
  <c r="BJ51" i="13"/>
  <c r="BJ69" i="15"/>
  <c r="BJ46" i="13"/>
  <c r="BJ42" i="13"/>
  <c r="BK42" i="20" s="1"/>
  <c r="BJ65" i="15"/>
  <c r="BK65" i="20" s="1"/>
  <c r="BJ61" i="15"/>
  <c r="BK61" i="20" s="1"/>
  <c r="BJ38" i="13"/>
  <c r="BJ57" i="15"/>
  <c r="BJ34" i="13"/>
  <c r="BJ53" i="15"/>
  <c r="BK53" i="20" s="1"/>
  <c r="BJ30" i="13"/>
  <c r="BJ26" i="13"/>
  <c r="BK26" i="20" s="1"/>
  <c r="BJ49" i="15"/>
  <c r="BJ72" i="17"/>
  <c r="BJ45" i="15"/>
  <c r="BJ68" i="17"/>
  <c r="BJ22" i="13"/>
  <c r="BK22" i="20" s="1"/>
  <c r="BJ64" i="17"/>
  <c r="BJ41" i="15"/>
  <c r="BJ18" i="13"/>
  <c r="BK18" i="20" s="1"/>
  <c r="BJ37" i="15"/>
  <c r="BJ14" i="13"/>
  <c r="BJ60" i="17"/>
  <c r="BJ34" i="15"/>
  <c r="BJ57" i="17"/>
  <c r="BJ11" i="13"/>
  <c r="BK11" i="20" s="1"/>
  <c r="BJ7" i="13"/>
  <c r="BK7" i="20" s="1"/>
  <c r="BJ53" i="17"/>
  <c r="BJ30" i="15"/>
  <c r="BJ48" i="17"/>
  <c r="BJ25" i="15"/>
  <c r="BJ44" i="17"/>
  <c r="BJ21" i="15"/>
  <c r="BJ17" i="15"/>
  <c r="BJ40" i="17"/>
  <c r="BJ36" i="17"/>
  <c r="BJ13" i="15"/>
  <c r="BJ9" i="15"/>
  <c r="BJ32" i="17"/>
  <c r="BJ6" i="15"/>
  <c r="BJ29" i="17"/>
  <c r="BJ27" i="20"/>
  <c r="AN53" i="20"/>
  <c r="BJ60" i="20"/>
  <c r="M88" i="9"/>
  <c r="W88" i="9"/>
  <c r="I88" i="12"/>
  <c r="H88" i="12"/>
  <c r="J88" i="12" s="1"/>
  <c r="BJ12" i="20"/>
  <c r="BJ63" i="20"/>
  <c r="AT53" i="20"/>
  <c r="BJ6" i="20"/>
  <c r="BJ20" i="20"/>
  <c r="BJ46" i="20"/>
  <c r="BJ28" i="20"/>
  <c r="BJ58" i="20"/>
  <c r="BJ43" i="20"/>
  <c r="BJ74" i="20"/>
  <c r="BS54" i="14"/>
  <c r="BT54" i="20" s="1"/>
  <c r="AO54" i="13"/>
  <c r="AP54" i="20" s="1"/>
  <c r="AP54" i="13"/>
  <c r="AQ54" i="20" s="1"/>
  <c r="BT54" i="14"/>
  <c r="BU54" i="20" s="1"/>
  <c r="AM54" i="14"/>
  <c r="AN54" i="20" s="1"/>
  <c r="I54" i="13"/>
  <c r="J54" i="20" s="1"/>
  <c r="T54" i="13"/>
  <c r="U54" i="20" s="1"/>
  <c r="AX54" i="14"/>
  <c r="AY54" i="20" s="1"/>
  <c r="BO54" i="14"/>
  <c r="AK54" i="13"/>
  <c r="AL54" i="20" s="1"/>
  <c r="P54" i="13"/>
  <c r="Q54" i="20" s="1"/>
  <c r="AT54" i="14"/>
  <c r="AS54" i="13"/>
  <c r="BW54" i="14"/>
  <c r="BX54" i="20" s="1"/>
  <c r="AW54" i="14"/>
  <c r="S54" i="13"/>
  <c r="T54" i="20" s="1"/>
  <c r="AP54" i="14"/>
  <c r="L54" i="13"/>
  <c r="M54" i="20" s="1"/>
  <c r="BK54" i="20"/>
  <c r="AD54" i="13"/>
  <c r="AE54" i="20" s="1"/>
  <c r="BH54" i="14"/>
  <c r="BI54" i="20" s="1"/>
  <c r="BF54" i="20"/>
  <c r="BP54" i="14"/>
  <c r="AL54" i="13"/>
  <c r="AM54" i="20" s="1"/>
  <c r="BJ36" i="20"/>
  <c r="BJ52" i="20"/>
  <c r="BJ63" i="15"/>
  <c r="BJ40" i="13"/>
  <c r="BJ50" i="15"/>
  <c r="BJ27" i="13"/>
  <c r="BK27" i="20" s="1"/>
  <c r="BJ73" i="17"/>
  <c r="BJ39" i="15"/>
  <c r="BJ16" i="13"/>
  <c r="BK16" i="20" s="1"/>
  <c r="BJ62" i="17"/>
  <c r="BJ27" i="15"/>
  <c r="BJ50" i="17"/>
  <c r="BJ38" i="17"/>
  <c r="BJ15" i="15"/>
  <c r="V89" i="9"/>
  <c r="B90" i="9"/>
  <c r="A89" i="9"/>
  <c r="K89" i="9"/>
  <c r="C89" i="9" s="1"/>
  <c r="U89" i="9"/>
  <c r="L89" i="9"/>
  <c r="I89" i="9"/>
  <c r="BJ10" i="20"/>
  <c r="BK54" i="14"/>
  <c r="AG54" i="13"/>
  <c r="AH54" i="20" s="1"/>
  <c r="AZ54" i="14"/>
  <c r="BA54" i="20" s="1"/>
  <c r="V54" i="13"/>
  <c r="W54" i="20" s="1"/>
  <c r="Z54" i="13"/>
  <c r="AA54" i="20" s="1"/>
  <c r="BD54" i="14"/>
  <c r="BE54" i="20" s="1"/>
  <c r="CK3" i="12"/>
  <c r="CK4" i="12"/>
  <c r="CK2" i="12"/>
  <c r="AR53" i="20"/>
  <c r="BJ21" i="20"/>
  <c r="BJ49" i="13"/>
  <c r="BK49" i="20" s="1"/>
  <c r="BJ72" i="15"/>
  <c r="BK72" i="20" s="1"/>
  <c r="BJ68" i="15"/>
  <c r="BJ45" i="13"/>
  <c r="BK45" i="20" s="1"/>
  <c r="BJ64" i="15"/>
  <c r="BK64" i="20" s="1"/>
  <c r="BJ41" i="13"/>
  <c r="BK41" i="20" s="1"/>
  <c r="BJ60" i="15"/>
  <c r="BK60" i="20" s="1"/>
  <c r="BJ37" i="13"/>
  <c r="BK37" i="20" s="1"/>
  <c r="BJ56" i="15"/>
  <c r="BJ33" i="13"/>
  <c r="BK33" i="20" s="1"/>
  <c r="BJ29" i="13"/>
  <c r="BJ52" i="15"/>
  <c r="BJ75" i="17"/>
  <c r="BJ25" i="13"/>
  <c r="BK25" i="20" s="1"/>
  <c r="BJ71" i="17"/>
  <c r="BJ48" i="15"/>
  <c r="BJ44" i="15"/>
  <c r="BJ67" i="17"/>
  <c r="BJ21" i="13"/>
  <c r="BK21" i="20" s="1"/>
  <c r="BJ17" i="13"/>
  <c r="BK17" i="20" s="1"/>
  <c r="BJ40" i="15"/>
  <c r="BJ63" i="17"/>
  <c r="BJ13" i="13"/>
  <c r="BK13" i="20" s="1"/>
  <c r="BJ36" i="15"/>
  <c r="BJ59" i="17"/>
  <c r="BJ9" i="13"/>
  <c r="BK9" i="20" s="1"/>
  <c r="BJ55" i="17"/>
  <c r="BJ32" i="15"/>
  <c r="BJ28" i="15"/>
  <c r="BJ5" i="13"/>
  <c r="BJ51" i="17"/>
  <c r="BJ24" i="15"/>
  <c r="BJ47" i="17"/>
  <c r="BJ20" i="15"/>
  <c r="BJ43" i="17"/>
  <c r="BJ39" i="17"/>
  <c r="BJ16" i="15"/>
  <c r="BJ35" i="17"/>
  <c r="BJ12" i="15"/>
  <c r="BJ8" i="15"/>
  <c r="BJ31" i="17"/>
  <c r="BJ5" i="15"/>
  <c r="BJ28" i="17"/>
  <c r="BJ30" i="20"/>
  <c r="BJ37" i="20"/>
  <c r="D88" i="9"/>
  <c r="G88" i="9"/>
  <c r="E88" i="9"/>
  <c r="F88" i="9"/>
  <c r="H88" i="9"/>
  <c r="BJ40" i="20"/>
  <c r="BJ31" i="20"/>
  <c r="BI54" i="14"/>
  <c r="BJ54" i="20" s="1"/>
  <c r="AE54" i="13"/>
  <c r="AF54" i="20" s="1"/>
  <c r="BN54" i="14"/>
  <c r="AJ54" i="13"/>
  <c r="AK54" i="20" s="1"/>
  <c r="U54" i="13"/>
  <c r="V54" i="20" s="1"/>
  <c r="AY54" i="14"/>
  <c r="AR54" i="14"/>
  <c r="N54" i="13"/>
  <c r="O54" i="20" s="1"/>
  <c r="BY54" i="14"/>
  <c r="BZ54" i="20" s="1"/>
  <c r="AU54" i="13"/>
  <c r="Y54" i="13"/>
  <c r="Z54" i="20" s="1"/>
  <c r="BC54" i="14"/>
  <c r="BB54" i="14"/>
  <c r="BC54" i="20" s="1"/>
  <c r="X54" i="13"/>
  <c r="Y54" i="20" s="1"/>
  <c r="CA54" i="14"/>
  <c r="CB54" i="20" s="1"/>
  <c r="AW54" i="13"/>
  <c r="BD54" i="20"/>
  <c r="AN54" i="13"/>
  <c r="AO54" i="20" s="1"/>
  <c r="BR54" i="14"/>
  <c r="BS54" i="20" s="1"/>
  <c r="AV54" i="13"/>
  <c r="BZ54" i="14"/>
  <c r="CA54" i="20" s="1"/>
  <c r="AU54" i="14"/>
  <c r="Q54" i="13"/>
  <c r="R54" i="20" s="1"/>
  <c r="AQ54" i="14"/>
  <c r="M54" i="13"/>
  <c r="N54" i="20" s="1"/>
  <c r="AU53" i="20"/>
  <c r="BJ44" i="20"/>
  <c r="U88" i="12" l="1"/>
  <c r="Z57" i="14" s="1"/>
  <c r="AC88" i="12"/>
  <c r="AH57" i="14" s="1"/>
  <c r="BZ88" i="12"/>
  <c r="BA57" i="13" s="1"/>
  <c r="CH88" i="12"/>
  <c r="BI57" i="13" s="1"/>
  <c r="Q88" i="12"/>
  <c r="V57" i="14" s="1"/>
  <c r="AB88" i="12"/>
  <c r="AG57" i="14" s="1"/>
  <c r="BS88" i="12"/>
  <c r="BY88" i="12"/>
  <c r="AZ57" i="13" s="1"/>
  <c r="N88" i="12"/>
  <c r="S57" i="14" s="1"/>
  <c r="W88" i="12"/>
  <c r="AB57" i="14" s="1"/>
  <c r="BM88" i="12"/>
  <c r="AE88" i="12"/>
  <c r="AJ57" i="14" s="1"/>
  <c r="CG88" i="12"/>
  <c r="BH57" i="13" s="1"/>
  <c r="P88" i="12"/>
  <c r="U57" i="14" s="1"/>
  <c r="S88" i="12"/>
  <c r="X57" i="14" s="1"/>
  <c r="Y88" i="12"/>
  <c r="AD57" i="14" s="1"/>
  <c r="CB88" i="12"/>
  <c r="BC57" i="13" s="1"/>
  <c r="CI88" i="12"/>
  <c r="BJ57" i="13" s="1"/>
  <c r="CK88" i="12"/>
  <c r="BL57" i="13" s="1"/>
  <c r="CC88" i="12"/>
  <c r="BD57" i="13" s="1"/>
  <c r="CJ88" i="12"/>
  <c r="BK57" i="13" s="1"/>
  <c r="BN88" i="12"/>
  <c r="AY88" i="12"/>
  <c r="AW88" i="12"/>
  <c r="AI88" i="12"/>
  <c r="BR88" i="12"/>
  <c r="AZ88" i="12"/>
  <c r="R88" i="12"/>
  <c r="W57" i="14" s="1"/>
  <c r="CA88" i="12"/>
  <c r="BB57" i="13" s="1"/>
  <c r="BI88" i="12"/>
  <c r="AD88" i="12"/>
  <c r="AI57" i="14" s="1"/>
  <c r="BC88" i="12"/>
  <c r="CF88" i="12"/>
  <c r="BG57" i="13" s="1"/>
  <c r="BB88" i="12"/>
  <c r="AR88" i="12"/>
  <c r="BV88" i="12"/>
  <c r="AA88" i="12"/>
  <c r="AF57" i="14" s="1"/>
  <c r="Z88" i="12"/>
  <c r="AE57" i="14" s="1"/>
  <c r="AL88" i="12"/>
  <c r="BU88" i="12"/>
  <c r="BX88" i="12"/>
  <c r="AY57" i="13" s="1"/>
  <c r="V88" i="12"/>
  <c r="AA57" i="14" s="1"/>
  <c r="AJ88" i="12"/>
  <c r="BH88" i="12"/>
  <c r="AX88" i="12"/>
  <c r="AF88" i="12"/>
  <c r="AK57" i="14" s="1"/>
  <c r="T88" i="12"/>
  <c r="Y57" i="14" s="1"/>
  <c r="X88" i="12"/>
  <c r="AC57" i="14" s="1"/>
  <c r="O88" i="12"/>
  <c r="T57" i="14" s="1"/>
  <c r="CE88" i="12"/>
  <c r="BF57" i="13" s="1"/>
  <c r="AQ88" i="12"/>
  <c r="CD88" i="12"/>
  <c r="BE57" i="13" s="1"/>
  <c r="BT88" i="12"/>
  <c r="BL88" i="12"/>
  <c r="AS88" i="12"/>
  <c r="AO88" i="12"/>
  <c r="BG88" i="12"/>
  <c r="BF88" i="12"/>
  <c r="AM88" i="12"/>
  <c r="BA88" i="12"/>
  <c r="AT88" i="12"/>
  <c r="BJ88" i="12"/>
  <c r="BW88" i="12"/>
  <c r="AX57" i="13" s="1"/>
  <c r="BP88" i="12"/>
  <c r="AH88" i="12"/>
  <c r="AU88" i="12"/>
  <c r="AG88" i="12"/>
  <c r="AL57" i="14" s="1"/>
  <c r="AP88" i="12"/>
  <c r="BO88" i="12"/>
  <c r="BQ88" i="12"/>
  <c r="BK88" i="12"/>
  <c r="BE88" i="12"/>
  <c r="AN88" i="12"/>
  <c r="AV88" i="12"/>
  <c r="BD88" i="12"/>
  <c r="AK88" i="12"/>
  <c r="F89" i="9"/>
  <c r="H89" i="9"/>
  <c r="E89" i="9"/>
  <c r="D89" i="9"/>
  <c r="G89" i="9"/>
  <c r="CK14" i="12"/>
  <c r="CK10" i="12"/>
  <c r="BL25" i="17" s="1"/>
  <c r="CK13" i="12"/>
  <c r="CK12" i="12"/>
  <c r="BL27" i="17" s="1"/>
  <c r="CK11" i="12"/>
  <c r="BL26" i="17" s="1"/>
  <c r="CK9" i="12"/>
  <c r="BL24" i="17" s="1"/>
  <c r="CK8" i="12"/>
  <c r="BL23" i="17" s="1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8" i="12"/>
  <c r="CK37" i="12"/>
  <c r="CK39" i="12"/>
  <c r="CK40" i="12"/>
  <c r="CK41" i="12"/>
  <c r="CK42" i="12"/>
  <c r="CK43" i="12"/>
  <c r="CK44" i="12"/>
  <c r="CK45" i="12"/>
  <c r="CK46" i="12"/>
  <c r="CK47" i="12"/>
  <c r="CK48" i="12"/>
  <c r="CK49" i="12"/>
  <c r="CK51" i="12"/>
  <c r="CK50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BL53" i="13" s="1"/>
  <c r="CK85" i="12"/>
  <c r="BL54" i="13" s="1"/>
  <c r="CN5" i="12"/>
  <c r="CO7" i="12"/>
  <c r="BK52" i="13"/>
  <c r="BK75" i="15"/>
  <c r="BK67" i="15"/>
  <c r="BK44" i="13"/>
  <c r="BK40" i="13"/>
  <c r="BK63" i="15"/>
  <c r="BK51" i="15"/>
  <c r="BK28" i="13"/>
  <c r="BK74" i="17"/>
  <c r="BK70" i="17"/>
  <c r="BK47" i="15"/>
  <c r="BK24" i="13"/>
  <c r="BK16" i="13"/>
  <c r="BK62" i="17"/>
  <c r="BK39" i="15"/>
  <c r="BK8" i="13"/>
  <c r="BK31" i="15"/>
  <c r="BK54" i="17"/>
  <c r="BK46" i="17"/>
  <c r="BK23" i="15"/>
  <c r="BK38" i="17"/>
  <c r="BK15" i="15"/>
  <c r="BK30" i="17"/>
  <c r="BK7" i="15"/>
  <c r="AW55" i="13"/>
  <c r="CA55" i="14"/>
  <c r="CB55" i="20" s="1"/>
  <c r="L55" i="13"/>
  <c r="M55" i="20" s="1"/>
  <c r="AP55" i="14"/>
  <c r="V55" i="13"/>
  <c r="W55" i="20" s="1"/>
  <c r="AZ55" i="14"/>
  <c r="BA55" i="20" s="1"/>
  <c r="AI55" i="13"/>
  <c r="AJ55" i="20" s="1"/>
  <c r="BM55" i="14"/>
  <c r="BP55" i="14"/>
  <c r="AL55" i="13"/>
  <c r="AM55" i="20" s="1"/>
  <c r="AW55" i="14"/>
  <c r="S55" i="13"/>
  <c r="T55" i="20" s="1"/>
  <c r="AN55" i="13"/>
  <c r="AO55" i="20" s="1"/>
  <c r="BR55" i="14"/>
  <c r="BS55" i="20" s="1"/>
  <c r="AX54" i="20"/>
  <c r="BK29" i="20"/>
  <c r="BK68" i="20"/>
  <c r="BK40" i="20"/>
  <c r="BK30" i="20"/>
  <c r="BK38" i="20"/>
  <c r="BK46" i="20"/>
  <c r="BK28" i="20"/>
  <c r="BK70" i="20"/>
  <c r="AS54" i="20"/>
  <c r="CM6" i="12"/>
  <c r="CM1" i="12"/>
  <c r="BK12" i="20"/>
  <c r="BK24" i="20"/>
  <c r="BK48" i="20"/>
  <c r="BK58" i="20"/>
  <c r="BK52" i="20"/>
  <c r="O87" i="12"/>
  <c r="T56" i="14" s="1"/>
  <c r="X87" i="12"/>
  <c r="AC56" i="14" s="1"/>
  <c r="AD87" i="12"/>
  <c r="AI56" i="14" s="1"/>
  <c r="S87" i="12"/>
  <c r="X56" i="14" s="1"/>
  <c r="BM87" i="12"/>
  <c r="CF87" i="12"/>
  <c r="BG56" i="13" s="1"/>
  <c r="CD87" i="12"/>
  <c r="BE56" i="13" s="1"/>
  <c r="CC87" i="12"/>
  <c r="BD56" i="13" s="1"/>
  <c r="CK87" i="12"/>
  <c r="BL56" i="13" s="1"/>
  <c r="P87" i="12"/>
  <c r="U56" i="14" s="1"/>
  <c r="T87" i="12"/>
  <c r="Y56" i="14" s="1"/>
  <c r="AA87" i="12"/>
  <c r="AF56" i="14" s="1"/>
  <c r="AE87" i="12"/>
  <c r="AJ56" i="14" s="1"/>
  <c r="U87" i="12"/>
  <c r="Z56" i="14" s="1"/>
  <c r="BC87" i="12"/>
  <c r="BS87" i="12"/>
  <c r="BY87" i="12"/>
  <c r="AZ56" i="13" s="1"/>
  <c r="CJ87" i="12"/>
  <c r="BK56" i="13" s="1"/>
  <c r="CE87" i="12"/>
  <c r="BF56" i="13" s="1"/>
  <c r="CH87" i="12"/>
  <c r="BI56" i="13" s="1"/>
  <c r="CG87" i="12"/>
  <c r="BH56" i="13" s="1"/>
  <c r="N87" i="12"/>
  <c r="S56" i="14" s="1"/>
  <c r="W87" i="12"/>
  <c r="AB56" i="14" s="1"/>
  <c r="Y87" i="12"/>
  <c r="AD56" i="14" s="1"/>
  <c r="AB87" i="12"/>
  <c r="AG56" i="14" s="1"/>
  <c r="Q87" i="12"/>
  <c r="V56" i="14" s="1"/>
  <c r="BX87" i="12"/>
  <c r="AY56" i="13" s="1"/>
  <c r="BZ87" i="12"/>
  <c r="BA56" i="13" s="1"/>
  <c r="CI87" i="12"/>
  <c r="BJ56" i="13" s="1"/>
  <c r="R87" i="12"/>
  <c r="W56" i="14" s="1"/>
  <c r="V87" i="12"/>
  <c r="AA56" i="14" s="1"/>
  <c r="Z87" i="12"/>
  <c r="AE56" i="14" s="1"/>
  <c r="AC87" i="12"/>
  <c r="AH56" i="14" s="1"/>
  <c r="AF87" i="12"/>
  <c r="AK56" i="14" s="1"/>
  <c r="CB87" i="12"/>
  <c r="BC56" i="13" s="1"/>
  <c r="CA87" i="12"/>
  <c r="BB56" i="13" s="1"/>
  <c r="BR87" i="12"/>
  <c r="AZ87" i="12"/>
  <c r="AX87" i="12"/>
  <c r="AI87" i="12"/>
  <c r="BP87" i="12"/>
  <c r="AT87" i="12"/>
  <c r="AH87" i="12"/>
  <c r="BO87" i="12"/>
  <c r="AV87" i="12"/>
  <c r="BT87" i="12"/>
  <c r="BL87" i="12"/>
  <c r="BJ87" i="12"/>
  <c r="AO87" i="12"/>
  <c r="BF87" i="12"/>
  <c r="AM87" i="12"/>
  <c r="BQ87" i="12"/>
  <c r="BK87" i="12"/>
  <c r="BI87" i="12"/>
  <c r="AS87" i="12"/>
  <c r="AU87" i="12"/>
  <c r="AG87" i="12"/>
  <c r="AL56" i="14" s="1"/>
  <c r="BA87" i="12"/>
  <c r="BG87" i="12"/>
  <c r="AP87" i="12"/>
  <c r="BW87" i="12"/>
  <c r="AX56" i="13" s="1"/>
  <c r="BH87" i="12"/>
  <c r="BB87" i="12"/>
  <c r="AW87" i="12"/>
  <c r="AR87" i="12"/>
  <c r="AN87" i="12"/>
  <c r="AQ87" i="12"/>
  <c r="BU87" i="12"/>
  <c r="BD87" i="12"/>
  <c r="BV87" i="12"/>
  <c r="AK87" i="12"/>
  <c r="AL87" i="12"/>
  <c r="BN87" i="12"/>
  <c r="BE87" i="12"/>
  <c r="AY87" i="12"/>
  <c r="AJ87" i="12"/>
  <c r="BK51" i="13"/>
  <c r="BK74" i="15"/>
  <c r="BL74" i="20" s="1"/>
  <c r="BK70" i="15"/>
  <c r="BK47" i="13"/>
  <c r="BK66" i="15"/>
  <c r="BK43" i="13"/>
  <c r="BK39" i="13"/>
  <c r="BK62" i="15"/>
  <c r="BL62" i="20" s="1"/>
  <c r="BK35" i="13"/>
  <c r="BK58" i="15"/>
  <c r="BK31" i="13"/>
  <c r="BK54" i="15"/>
  <c r="BL54" i="20" s="1"/>
  <c r="BK27" i="13"/>
  <c r="BK50" i="15"/>
  <c r="BK73" i="17"/>
  <c r="BK69" i="17"/>
  <c r="BK23" i="13"/>
  <c r="BL23" i="20" s="1"/>
  <c r="BK46" i="15"/>
  <c r="BK43" i="15"/>
  <c r="BK66" i="17"/>
  <c r="BK20" i="13"/>
  <c r="BK15" i="13"/>
  <c r="BK38" i="15"/>
  <c r="BK61" i="17"/>
  <c r="BK10" i="13"/>
  <c r="BK33" i="15"/>
  <c r="BK56" i="17"/>
  <c r="BK6" i="13"/>
  <c r="BL6" i="20" s="1"/>
  <c r="BK52" i="17"/>
  <c r="BK29" i="15"/>
  <c r="BK26" i="15"/>
  <c r="BK49" i="17"/>
  <c r="BK45" i="17"/>
  <c r="BK22" i="15"/>
  <c r="BK18" i="15"/>
  <c r="BK41" i="17"/>
  <c r="BK14" i="15"/>
  <c r="BK37" i="17"/>
  <c r="BK33" i="17"/>
  <c r="BK10" i="15"/>
  <c r="BK20" i="20"/>
  <c r="BK32" i="20"/>
  <c r="W55" i="13"/>
  <c r="X55" i="20" s="1"/>
  <c r="BA55" i="14"/>
  <c r="BB55" i="20" s="1"/>
  <c r="BZ55" i="14"/>
  <c r="CA55" i="20" s="1"/>
  <c r="AV55" i="13"/>
  <c r="AQ55" i="14"/>
  <c r="M55" i="13"/>
  <c r="N55" i="20" s="1"/>
  <c r="BF55" i="14"/>
  <c r="AB55" i="13"/>
  <c r="AC55" i="20" s="1"/>
  <c r="T55" i="13"/>
  <c r="U55" i="20" s="1"/>
  <c r="AX55" i="14"/>
  <c r="AY55" i="20" s="1"/>
  <c r="AJ55" i="13"/>
  <c r="AK55" i="20" s="1"/>
  <c r="BN55" i="14"/>
  <c r="BW55" i="14"/>
  <c r="BX55" i="20" s="1"/>
  <c r="AS55" i="13"/>
  <c r="AT55" i="20" s="1"/>
  <c r="AY55" i="14"/>
  <c r="AZ55" i="20" s="1"/>
  <c r="U55" i="13"/>
  <c r="V55" i="20" s="1"/>
  <c r="AH55" i="13"/>
  <c r="AI55" i="20" s="1"/>
  <c r="BL55" i="14"/>
  <c r="AD55" i="13"/>
  <c r="AE55" i="20" s="1"/>
  <c r="BH55" i="14"/>
  <c r="BC55" i="20"/>
  <c r="U90" i="9"/>
  <c r="A90" i="9"/>
  <c r="I90" i="9"/>
  <c r="B91" i="9"/>
  <c r="V90" i="9"/>
  <c r="K90" i="9"/>
  <c r="L90" i="9"/>
  <c r="C90" i="9"/>
  <c r="BK36" i="20"/>
  <c r="BK48" i="13"/>
  <c r="BK71" i="15"/>
  <c r="BL71" i="20" s="1"/>
  <c r="BK59" i="15"/>
  <c r="BK36" i="13"/>
  <c r="BK32" i="13"/>
  <c r="BK55" i="15"/>
  <c r="BK65" i="17"/>
  <c r="BK19" i="13"/>
  <c r="BK42" i="15"/>
  <c r="BK12" i="13"/>
  <c r="BL12" i="20" s="1"/>
  <c r="BK35" i="15"/>
  <c r="BK58" i="17"/>
  <c r="BK27" i="15"/>
  <c r="BK50" i="17"/>
  <c r="BK19" i="15"/>
  <c r="BK42" i="17"/>
  <c r="BK11" i="15"/>
  <c r="BK34" i="17"/>
  <c r="BK8" i="20"/>
  <c r="AO55" i="13"/>
  <c r="BS55" i="14"/>
  <c r="BT55" i="20" s="1"/>
  <c r="BK55" i="14"/>
  <c r="BL55" i="20" s="1"/>
  <c r="AG55" i="13"/>
  <c r="AH55" i="20" s="1"/>
  <c r="X55" i="13"/>
  <c r="Y55" i="20" s="1"/>
  <c r="BB55" i="14"/>
  <c r="Q55" i="13"/>
  <c r="R55" i="20" s="1"/>
  <c r="AU55" i="14"/>
  <c r="BO55" i="14"/>
  <c r="AK55" i="13"/>
  <c r="AL55" i="20" s="1"/>
  <c r="BG55" i="20"/>
  <c r="BK5" i="20"/>
  <c r="BK73" i="20"/>
  <c r="BK63" i="20"/>
  <c r="AT54" i="20"/>
  <c r="BK14" i="20"/>
  <c r="BK62" i="20"/>
  <c r="BK71" i="20"/>
  <c r="CL3" i="12"/>
  <c r="CL4" i="12" s="1"/>
  <c r="CL2" i="12"/>
  <c r="BK10" i="20"/>
  <c r="BK31" i="20"/>
  <c r="BK43" i="20"/>
  <c r="BK50" i="13"/>
  <c r="BK73" i="15"/>
  <c r="BL73" i="20" s="1"/>
  <c r="BK46" i="13"/>
  <c r="BL46" i="20" s="1"/>
  <c r="BK69" i="15"/>
  <c r="BK65" i="15"/>
  <c r="BL65" i="20" s="1"/>
  <c r="BK42" i="13"/>
  <c r="BL42" i="20" s="1"/>
  <c r="BK61" i="15"/>
  <c r="BL61" i="20" s="1"/>
  <c r="BK38" i="13"/>
  <c r="BL38" i="20" s="1"/>
  <c r="BK57" i="15"/>
  <c r="BK34" i="13"/>
  <c r="BK30" i="13"/>
  <c r="BL30" i="20" s="1"/>
  <c r="BK53" i="15"/>
  <c r="BK49" i="15"/>
  <c r="BK26" i="13"/>
  <c r="BL26" i="20" s="1"/>
  <c r="BK72" i="17"/>
  <c r="BK45" i="15"/>
  <c r="BK68" i="17"/>
  <c r="BK22" i="13"/>
  <c r="BL22" i="20" s="1"/>
  <c r="BK64" i="17"/>
  <c r="BK41" i="15"/>
  <c r="BK18" i="13"/>
  <c r="BL18" i="20" s="1"/>
  <c r="BK60" i="17"/>
  <c r="BK14" i="13"/>
  <c r="BL14" i="20" s="1"/>
  <c r="BK37" i="15"/>
  <c r="BK11" i="13"/>
  <c r="BL11" i="20" s="1"/>
  <c r="BK57" i="17"/>
  <c r="BK34" i="15"/>
  <c r="BK7" i="13"/>
  <c r="BL7" i="20" s="1"/>
  <c r="BK53" i="17"/>
  <c r="BK30" i="15"/>
  <c r="BK25" i="15"/>
  <c r="BK48" i="17"/>
  <c r="BK44" i="17"/>
  <c r="BK21" i="15"/>
  <c r="BK17" i="15"/>
  <c r="BK40" i="17"/>
  <c r="BK36" i="17"/>
  <c r="BK13" i="15"/>
  <c r="BK32" i="17"/>
  <c r="BK9" i="15"/>
  <c r="BK5" i="15"/>
  <c r="BK28" i="17"/>
  <c r="BK44" i="20"/>
  <c r="R55" i="13"/>
  <c r="S55" i="20" s="1"/>
  <c r="AV55" i="14"/>
  <c r="AC55" i="13"/>
  <c r="AD55" i="20" s="1"/>
  <c r="BG55" i="14"/>
  <c r="BH55" i="20" s="1"/>
  <c r="BI55" i="14"/>
  <c r="BJ55" i="20" s="1"/>
  <c r="AE55" i="13"/>
  <c r="AF55" i="20" s="1"/>
  <c r="AN55" i="14"/>
  <c r="J55" i="13"/>
  <c r="K55" i="20" s="1"/>
  <c r="AM55" i="13"/>
  <c r="BQ55" i="14"/>
  <c r="AR55" i="13"/>
  <c r="BV55" i="14"/>
  <c r="BW55" i="20" s="1"/>
  <c r="BE55" i="14"/>
  <c r="BF55" i="20" s="1"/>
  <c r="AA55" i="13"/>
  <c r="AB55" i="20" s="1"/>
  <c r="BU55" i="14"/>
  <c r="BV55" i="20" s="1"/>
  <c r="AQ55" i="13"/>
  <c r="AR55" i="20" s="1"/>
  <c r="CK86" i="12"/>
  <c r="BL55" i="13" s="1"/>
  <c r="AV54" i="20"/>
  <c r="W89" i="9"/>
  <c r="M89" i="9"/>
  <c r="BK34" i="20"/>
  <c r="BK51" i="20"/>
  <c r="BK39" i="20"/>
  <c r="BK50" i="20"/>
  <c r="BK59" i="20"/>
  <c r="BK6" i="20"/>
  <c r="BK15" i="20"/>
  <c r="BK69" i="20"/>
  <c r="AU54" i="20"/>
  <c r="BL53" i="20"/>
  <c r="BK49" i="13"/>
  <c r="BK72" i="15"/>
  <c r="BK45" i="13"/>
  <c r="BL45" i="20" s="1"/>
  <c r="BK68" i="15"/>
  <c r="BL68" i="20" s="1"/>
  <c r="BK64" i="15"/>
  <c r="BK41" i="13"/>
  <c r="BK37" i="13"/>
  <c r="BL37" i="20" s="1"/>
  <c r="BK60" i="15"/>
  <c r="BL60" i="20" s="1"/>
  <c r="BK56" i="15"/>
  <c r="BK33" i="13"/>
  <c r="BL33" i="20" s="1"/>
  <c r="BK52" i="15"/>
  <c r="BK75" i="17"/>
  <c r="BK29" i="13"/>
  <c r="BK48" i="15"/>
  <c r="BK71" i="17"/>
  <c r="BK25" i="13"/>
  <c r="BL25" i="20" s="1"/>
  <c r="BK67" i="17"/>
  <c r="BK21" i="13"/>
  <c r="BL21" i="20" s="1"/>
  <c r="BK44" i="15"/>
  <c r="BK63" i="17"/>
  <c r="BK40" i="15"/>
  <c r="BK17" i="13"/>
  <c r="BK13" i="13"/>
  <c r="BL13" i="20" s="1"/>
  <c r="BK36" i="15"/>
  <c r="BK59" i="17"/>
  <c r="BK55" i="17"/>
  <c r="BK32" i="15"/>
  <c r="BK9" i="13"/>
  <c r="BL9" i="20" s="1"/>
  <c r="BK51" i="17"/>
  <c r="BK28" i="15"/>
  <c r="BL28" i="20" s="1"/>
  <c r="BK5" i="13"/>
  <c r="BL5" i="20" s="1"/>
  <c r="BK47" i="17"/>
  <c r="BL47" i="20" s="1"/>
  <c r="BK24" i="15"/>
  <c r="BL24" i="20" s="1"/>
  <c r="BK20" i="15"/>
  <c r="BK43" i="17"/>
  <c r="BK16" i="15"/>
  <c r="BK39" i="17"/>
  <c r="BK35" i="17"/>
  <c r="BK12" i="15"/>
  <c r="BK31" i="17"/>
  <c r="BK8" i="15"/>
  <c r="BK29" i="17"/>
  <c r="BK6" i="15"/>
  <c r="BK67" i="20"/>
  <c r="AS55" i="14"/>
  <c r="O55" i="13"/>
  <c r="P55" i="20" s="1"/>
  <c r="BD55" i="14"/>
  <c r="BE55" i="20" s="1"/>
  <c r="Z55" i="13"/>
  <c r="AA55" i="20" s="1"/>
  <c r="BJ55" i="14"/>
  <c r="BK55" i="20" s="1"/>
  <c r="AF55" i="13"/>
  <c r="AG55" i="20" s="1"/>
  <c r="N55" i="13"/>
  <c r="O55" i="20" s="1"/>
  <c r="AR55" i="14"/>
  <c r="Y55" i="13"/>
  <c r="Z55" i="20" s="1"/>
  <c r="BC55" i="14"/>
  <c r="BD55" i="20" s="1"/>
  <c r="BY55" i="14"/>
  <c r="BZ55" i="20" s="1"/>
  <c r="AU55" i="13"/>
  <c r="AV55" i="20" s="1"/>
  <c r="AP55" i="13"/>
  <c r="AQ55" i="20" s="1"/>
  <c r="BT55" i="14"/>
  <c r="BU55" i="20" s="1"/>
  <c r="I55" i="13"/>
  <c r="J55" i="20" s="1"/>
  <c r="AM55" i="14"/>
  <c r="P55" i="13"/>
  <c r="Q55" i="20" s="1"/>
  <c r="AT55" i="14"/>
  <c r="K55" i="13"/>
  <c r="L55" i="20" s="1"/>
  <c r="AO55" i="14"/>
  <c r="BX55" i="14"/>
  <c r="BY55" i="20" s="1"/>
  <c r="AT55" i="13"/>
  <c r="AU55" i="20" s="1"/>
  <c r="BI55" i="20"/>
  <c r="CL15" i="12" l="1"/>
  <c r="CL8" i="12"/>
  <c r="BM23" i="17" s="1"/>
  <c r="CL12" i="12"/>
  <c r="BM27" i="17" s="1"/>
  <c r="CL14" i="12"/>
  <c r="CL9" i="12"/>
  <c r="BM24" i="17" s="1"/>
  <c r="CL13" i="12"/>
  <c r="CL11" i="12"/>
  <c r="BM26" i="17" s="1"/>
  <c r="CL10" i="12"/>
  <c r="BM25" i="17" s="1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2" i="12"/>
  <c r="CL41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BM53" i="13" s="1"/>
  <c r="CL85" i="12"/>
  <c r="BM54" i="13" s="1"/>
  <c r="CL86" i="12"/>
  <c r="BM55" i="13" s="1"/>
  <c r="CL87" i="12"/>
  <c r="BM56" i="13" s="1"/>
  <c r="CL88" i="12"/>
  <c r="BM57" i="13" s="1"/>
  <c r="M56" i="13"/>
  <c r="N56" i="20" s="1"/>
  <c r="AQ56" i="14"/>
  <c r="AU56" i="14"/>
  <c r="Q56" i="13"/>
  <c r="R56" i="20" s="1"/>
  <c r="BO56" i="14"/>
  <c r="AK56" i="13"/>
  <c r="AL56" i="20" s="1"/>
  <c r="AT56" i="13"/>
  <c r="BX56" i="14"/>
  <c r="BY56" i="20" s="1"/>
  <c r="BL63" i="20"/>
  <c r="BL50" i="13"/>
  <c r="BL73" i="15"/>
  <c r="BL38" i="13"/>
  <c r="BL61" i="15"/>
  <c r="BL49" i="15"/>
  <c r="BL26" i="13"/>
  <c r="BL72" i="17"/>
  <c r="BL60" i="17"/>
  <c r="BL37" i="15"/>
  <c r="BL14" i="13"/>
  <c r="BL48" i="17"/>
  <c r="BL25" i="15"/>
  <c r="BL13" i="15"/>
  <c r="BL36" i="17"/>
  <c r="BV57" i="14"/>
  <c r="BW57" i="20" s="1"/>
  <c r="AR57" i="13"/>
  <c r="AG57" i="13"/>
  <c r="AH57" i="20" s="1"/>
  <c r="AH77" i="20" s="1"/>
  <c r="BK57" i="14"/>
  <c r="AD57" i="13"/>
  <c r="AE57" i="20" s="1"/>
  <c r="BH57" i="14"/>
  <c r="AS55" i="20"/>
  <c r="BL34" i="20"/>
  <c r="BL32" i="20"/>
  <c r="BL48" i="20"/>
  <c r="W90" i="9"/>
  <c r="M90" i="9"/>
  <c r="BL31" i="20"/>
  <c r="BL39" i="20"/>
  <c r="BL70" i="20"/>
  <c r="BD56" i="14"/>
  <c r="Z56" i="13"/>
  <c r="AA56" i="20" s="1"/>
  <c r="L56" i="13"/>
  <c r="M56" i="20" s="1"/>
  <c r="AP56" i="14"/>
  <c r="AV56" i="14"/>
  <c r="R56" i="13"/>
  <c r="S56" i="20" s="1"/>
  <c r="AC56" i="13"/>
  <c r="AD56" i="20" s="1"/>
  <c r="AD77" i="20" s="1"/>
  <c r="BG56" i="14"/>
  <c r="AH56" i="13"/>
  <c r="AI56" i="20" s="1"/>
  <c r="BL56" i="14"/>
  <c r="T56" i="13"/>
  <c r="U56" i="20" s="1"/>
  <c r="AX56" i="14"/>
  <c r="N56" i="13"/>
  <c r="O56" i="20" s="1"/>
  <c r="AR56" i="14"/>
  <c r="BQ56" i="14"/>
  <c r="AM56" i="13"/>
  <c r="I56" i="13"/>
  <c r="J56" i="20" s="1"/>
  <c r="AM56" i="14"/>
  <c r="Y56" i="13"/>
  <c r="Z56" i="20" s="1"/>
  <c r="BC56" i="14"/>
  <c r="AD56" i="13"/>
  <c r="AE56" i="20" s="1"/>
  <c r="BH56" i="14"/>
  <c r="BE56" i="20"/>
  <c r="CM3" i="12"/>
  <c r="CM4" i="12" s="1"/>
  <c r="CM2" i="12"/>
  <c r="AX55" i="20"/>
  <c r="BL16" i="20"/>
  <c r="BL40" i="20"/>
  <c r="BL52" i="20"/>
  <c r="BL49" i="13"/>
  <c r="BL72" i="15"/>
  <c r="BM72" i="20" s="1"/>
  <c r="BL68" i="15"/>
  <c r="BL45" i="13"/>
  <c r="BL41" i="13"/>
  <c r="BL64" i="15"/>
  <c r="BL60" i="15"/>
  <c r="BM60" i="20" s="1"/>
  <c r="BL37" i="13"/>
  <c r="BL33" i="13"/>
  <c r="BL56" i="15"/>
  <c r="BL52" i="15"/>
  <c r="BL75" i="17"/>
  <c r="BL29" i="13"/>
  <c r="BL71" i="17"/>
  <c r="BL48" i="15"/>
  <c r="BL25" i="13"/>
  <c r="BL21" i="13"/>
  <c r="BL44" i="15"/>
  <c r="BL67" i="17"/>
  <c r="BL17" i="13"/>
  <c r="BL40" i="15"/>
  <c r="BL63" i="17"/>
  <c r="BL36" i="15"/>
  <c r="BL59" i="17"/>
  <c r="BL13" i="13"/>
  <c r="BM13" i="20" s="1"/>
  <c r="BL55" i="17"/>
  <c r="BL32" i="15"/>
  <c r="BL9" i="13"/>
  <c r="BL51" i="17"/>
  <c r="BL28" i="15"/>
  <c r="BL5" i="13"/>
  <c r="BL24" i="15"/>
  <c r="BL47" i="17"/>
  <c r="BL20" i="15"/>
  <c r="BL43" i="17"/>
  <c r="BL16" i="15"/>
  <c r="BL39" i="17"/>
  <c r="BL35" i="17"/>
  <c r="BL12" i="15"/>
  <c r="BL8" i="15"/>
  <c r="BL31" i="17"/>
  <c r="BL29" i="17"/>
  <c r="BL6" i="15"/>
  <c r="AS57" i="14"/>
  <c r="O57" i="13"/>
  <c r="P57" i="20" s="1"/>
  <c r="BT57" i="14"/>
  <c r="BU57" i="20" s="1"/>
  <c r="AP57" i="13"/>
  <c r="AM57" i="14"/>
  <c r="I57" i="13"/>
  <c r="J57" i="20" s="1"/>
  <c r="J77" i="20" s="1"/>
  <c r="U57" i="13"/>
  <c r="V57" i="20" s="1"/>
  <c r="V77" i="20" s="1"/>
  <c r="AY57" i="14"/>
  <c r="BL57" i="14"/>
  <c r="AH57" i="13"/>
  <c r="AI57" i="20" s="1"/>
  <c r="AI77" i="20" s="1"/>
  <c r="AU57" i="13"/>
  <c r="BY57" i="14"/>
  <c r="BZ57" i="20" s="1"/>
  <c r="BZ77" i="20" s="1"/>
  <c r="AW57" i="14"/>
  <c r="S57" i="13"/>
  <c r="T57" i="20" s="1"/>
  <c r="BB57" i="14"/>
  <c r="X57" i="13"/>
  <c r="Y57" i="20" s="1"/>
  <c r="K56" i="13"/>
  <c r="L56" i="20" s="1"/>
  <c r="AO56" i="14"/>
  <c r="X56" i="13"/>
  <c r="Y56" i="20" s="1"/>
  <c r="BB56" i="14"/>
  <c r="V56" i="13"/>
  <c r="W56" i="20" s="1"/>
  <c r="AZ56" i="14"/>
  <c r="AN56" i="14"/>
  <c r="J56" i="13"/>
  <c r="K56" i="20" s="1"/>
  <c r="BL75" i="20"/>
  <c r="BL46" i="13"/>
  <c r="BL69" i="15"/>
  <c r="BL34" i="13"/>
  <c r="BL57" i="15"/>
  <c r="BL18" i="13"/>
  <c r="BL41" i="15"/>
  <c r="BL64" i="17"/>
  <c r="BM64" i="20" s="1"/>
  <c r="BL33" i="15"/>
  <c r="BL10" i="13"/>
  <c r="BL56" i="17"/>
  <c r="BL21" i="15"/>
  <c r="BM21" i="20" s="1"/>
  <c r="BL44" i="17"/>
  <c r="BL32" i="17"/>
  <c r="BL9" i="15"/>
  <c r="V57" i="13"/>
  <c r="W57" i="20" s="1"/>
  <c r="AZ57" i="14"/>
  <c r="AQ57" i="14"/>
  <c r="M57" i="13"/>
  <c r="N57" i="20" s="1"/>
  <c r="N77" i="20" s="1"/>
  <c r="J57" i="13"/>
  <c r="K57" i="20" s="1"/>
  <c r="K77" i="20" s="1"/>
  <c r="AN57" i="14"/>
  <c r="BL17" i="20"/>
  <c r="BL41" i="20"/>
  <c r="BL72" i="20"/>
  <c r="BL50" i="20"/>
  <c r="AP55" i="20"/>
  <c r="BL19" i="20"/>
  <c r="BL36" i="20"/>
  <c r="AE77" i="20"/>
  <c r="AW55" i="20"/>
  <c r="BL15" i="20"/>
  <c r="BL58" i="20"/>
  <c r="BL43" i="20"/>
  <c r="AF56" i="13"/>
  <c r="AG56" i="20" s="1"/>
  <c r="BJ56" i="14"/>
  <c r="AW56" i="13"/>
  <c r="CA56" i="14"/>
  <c r="CB56" i="20" s="1"/>
  <c r="O56" i="13"/>
  <c r="P56" i="20" s="1"/>
  <c r="AS56" i="14"/>
  <c r="AI56" i="13"/>
  <c r="AJ56" i="20" s="1"/>
  <c r="BM56" i="14"/>
  <c r="AB56" i="13"/>
  <c r="AC56" i="20" s="1"/>
  <c r="BF56" i="14"/>
  <c r="BG56" i="20" s="1"/>
  <c r="AJ56" i="13"/>
  <c r="AK56" i="20" s="1"/>
  <c r="BN56" i="14"/>
  <c r="BK56" i="14"/>
  <c r="BL56" i="20" s="1"/>
  <c r="AG56" i="13"/>
  <c r="AH56" i="20" s="1"/>
  <c r="AU56" i="13"/>
  <c r="AV56" i="20" s="1"/>
  <c r="BY56" i="14"/>
  <c r="BZ56" i="20" s="1"/>
  <c r="AY56" i="14"/>
  <c r="AZ56" i="20" s="1"/>
  <c r="U56" i="13"/>
  <c r="V56" i="20" s="1"/>
  <c r="BE56" i="14"/>
  <c r="AA56" i="13"/>
  <c r="AB56" i="20" s="1"/>
  <c r="BC56" i="20"/>
  <c r="BK56" i="20"/>
  <c r="BK77" i="20" s="1"/>
  <c r="BF56" i="20"/>
  <c r="BL8" i="20"/>
  <c r="BL77" i="20" s="1"/>
  <c r="BL44" i="20"/>
  <c r="CO5" i="12"/>
  <c r="CP7" i="12"/>
  <c r="CP5" i="12" s="1"/>
  <c r="BL52" i="13"/>
  <c r="BL75" i="15"/>
  <c r="BM75" i="20" s="1"/>
  <c r="BL71" i="15"/>
  <c r="BM71" i="20" s="1"/>
  <c r="BL48" i="13"/>
  <c r="BM48" i="20" s="1"/>
  <c r="BL44" i="13"/>
  <c r="BM44" i="20" s="1"/>
  <c r="BL67" i="15"/>
  <c r="BM67" i="20" s="1"/>
  <c r="BL40" i="13"/>
  <c r="BL63" i="15"/>
  <c r="BM63" i="20" s="1"/>
  <c r="BL59" i="15"/>
  <c r="BM59" i="20" s="1"/>
  <c r="BL36" i="13"/>
  <c r="BM36" i="20" s="1"/>
  <c r="BL55" i="15"/>
  <c r="BL32" i="13"/>
  <c r="BM32" i="20" s="1"/>
  <c r="BL51" i="15"/>
  <c r="BL28" i="13"/>
  <c r="BL74" i="17"/>
  <c r="BL24" i="13"/>
  <c r="BM24" i="20" s="1"/>
  <c r="BL70" i="17"/>
  <c r="BL47" i="15"/>
  <c r="BL65" i="17"/>
  <c r="BL42" i="15"/>
  <c r="BL19" i="13"/>
  <c r="BM19" i="20" s="1"/>
  <c r="BL39" i="15"/>
  <c r="BL16" i="13"/>
  <c r="BM16" i="20" s="1"/>
  <c r="BL62" i="17"/>
  <c r="BL58" i="17"/>
  <c r="BL35" i="15"/>
  <c r="BL12" i="13"/>
  <c r="BM12" i="20" s="1"/>
  <c r="BL8" i="13"/>
  <c r="BM8" i="20" s="1"/>
  <c r="BL31" i="15"/>
  <c r="BL54" i="17"/>
  <c r="BL27" i="15"/>
  <c r="BL50" i="17"/>
  <c r="BL23" i="15"/>
  <c r="BL46" i="17"/>
  <c r="BL42" i="17"/>
  <c r="BL19" i="15"/>
  <c r="BL15" i="15"/>
  <c r="BL38" i="17"/>
  <c r="BL34" i="17"/>
  <c r="BL11" i="15"/>
  <c r="BL30" i="17"/>
  <c r="BL7" i="15"/>
  <c r="AP57" i="14"/>
  <c r="L57" i="13"/>
  <c r="M57" i="20" s="1"/>
  <c r="BJ57" i="14"/>
  <c r="AF57" i="13"/>
  <c r="AG57" i="20" s="1"/>
  <c r="AG77" i="20" s="1"/>
  <c r="Q57" i="13"/>
  <c r="R57" i="20" s="1"/>
  <c r="R77" i="20" s="1"/>
  <c r="AU57" i="14"/>
  <c r="BU57" i="14"/>
  <c r="BV57" i="20" s="1"/>
  <c r="AQ57" i="13"/>
  <c r="AR57" i="20" s="1"/>
  <c r="AB57" i="13"/>
  <c r="AC57" i="20" s="1"/>
  <c r="BF57" i="14"/>
  <c r="BG57" i="20" s="1"/>
  <c r="BG77" i="20" s="1"/>
  <c r="P57" i="13"/>
  <c r="Q57" i="20" s="1"/>
  <c r="AT57" i="14"/>
  <c r="BF57" i="20"/>
  <c r="BF77" i="20" s="1"/>
  <c r="BC57" i="14"/>
  <c r="BD57" i="20" s="1"/>
  <c r="BD77" i="20" s="1"/>
  <c r="Y57" i="13"/>
  <c r="Z57" i="20" s="1"/>
  <c r="AZ57" i="20"/>
  <c r="AZ77" i="20" s="1"/>
  <c r="AC57" i="13"/>
  <c r="AD57" i="20" s="1"/>
  <c r="BG57" i="14"/>
  <c r="BN57" i="14"/>
  <c r="AJ57" i="13"/>
  <c r="AK57" i="20" s="1"/>
  <c r="AA57" i="13"/>
  <c r="AB57" i="20" s="1"/>
  <c r="AB77" i="20" s="1"/>
  <c r="BE57" i="14"/>
  <c r="BD57" i="14"/>
  <c r="BE57" i="20" s="1"/>
  <c r="BE77" i="20" s="1"/>
  <c r="Z57" i="13"/>
  <c r="AA57" i="20" s="1"/>
  <c r="AA77" i="20" s="1"/>
  <c r="AV56" i="13"/>
  <c r="AW56" i="20" s="1"/>
  <c r="BZ56" i="14"/>
  <c r="CA56" i="20" s="1"/>
  <c r="AR56" i="13"/>
  <c r="AS56" i="20" s="1"/>
  <c r="AS77" i="20" s="1"/>
  <c r="BV56" i="14"/>
  <c r="BW56" i="20" s="1"/>
  <c r="BW77" i="20" s="1"/>
  <c r="AP56" i="13"/>
  <c r="AQ56" i="20" s="1"/>
  <c r="BT56" i="14"/>
  <c r="BU56" i="20" s="1"/>
  <c r="BR56" i="14"/>
  <c r="BS56" i="20" s="1"/>
  <c r="AN56" i="13"/>
  <c r="BL65" i="15"/>
  <c r="BM65" i="20" s="1"/>
  <c r="BL42" i="13"/>
  <c r="BM42" i="20" s="1"/>
  <c r="BL30" i="13"/>
  <c r="BL53" i="15"/>
  <c r="BM53" i="20" s="1"/>
  <c r="BL22" i="13"/>
  <c r="BL45" i="15"/>
  <c r="BL68" i="17"/>
  <c r="BL30" i="15"/>
  <c r="BL7" i="13"/>
  <c r="BM7" i="20" s="1"/>
  <c r="BL53" i="17"/>
  <c r="BL17" i="15"/>
  <c r="BL40" i="17"/>
  <c r="W57" i="13"/>
  <c r="X57" i="20" s="1"/>
  <c r="X77" i="20" s="1"/>
  <c r="BA57" i="14"/>
  <c r="BB57" i="20" s="1"/>
  <c r="AK57" i="13"/>
  <c r="AL57" i="20" s="1"/>
  <c r="AL77" i="20" s="1"/>
  <c r="BO57" i="14"/>
  <c r="AM57" i="13"/>
  <c r="AN57" i="20" s="1"/>
  <c r="BQ57" i="14"/>
  <c r="K57" i="13"/>
  <c r="L57" i="20" s="1"/>
  <c r="L77" i="20" s="1"/>
  <c r="AO57" i="14"/>
  <c r="BL57" i="20"/>
  <c r="BI57" i="20"/>
  <c r="BX57" i="14"/>
  <c r="BY57" i="20" s="1"/>
  <c r="BY77" i="20" s="1"/>
  <c r="AT57" i="13"/>
  <c r="AU57" i="20" s="1"/>
  <c r="BL29" i="20"/>
  <c r="BL64" i="20"/>
  <c r="BL49" i="20"/>
  <c r="BM55" i="20"/>
  <c r="AN55" i="20"/>
  <c r="BL69" i="20"/>
  <c r="BL59" i="20"/>
  <c r="G90" i="9"/>
  <c r="H90" i="9"/>
  <c r="F90" i="9"/>
  <c r="E90" i="9"/>
  <c r="D90" i="9"/>
  <c r="U91" i="9"/>
  <c r="K91" i="9"/>
  <c r="V91" i="9"/>
  <c r="C91" i="9"/>
  <c r="I91" i="9"/>
  <c r="L91" i="9"/>
  <c r="A91" i="9"/>
  <c r="B92" i="9"/>
  <c r="BL10" i="20"/>
  <c r="BL20" i="20"/>
  <c r="BL27" i="20"/>
  <c r="BL35" i="20"/>
  <c r="BL66" i="20"/>
  <c r="BL51" i="20"/>
  <c r="BS56" i="14"/>
  <c r="BT56" i="20" s="1"/>
  <c r="AO56" i="13"/>
  <c r="AP56" i="20" s="1"/>
  <c r="AE56" i="13"/>
  <c r="AF56" i="20" s="1"/>
  <c r="BI56" i="14"/>
  <c r="BJ56" i="20" s="1"/>
  <c r="BJ77" i="20" s="1"/>
  <c r="S56" i="13"/>
  <c r="T56" i="20" s="1"/>
  <c r="T77" i="20" s="1"/>
  <c r="AW56" i="14"/>
  <c r="AY56" i="20"/>
  <c r="AL56" i="13"/>
  <c r="AM56" i="20" s="1"/>
  <c r="BP56" i="14"/>
  <c r="P56" i="13"/>
  <c r="Q56" i="20" s="1"/>
  <c r="AT56" i="14"/>
  <c r="W56" i="13"/>
  <c r="X56" i="20" s="1"/>
  <c r="BA56" i="14"/>
  <c r="BB56" i="20" s="1"/>
  <c r="AQ56" i="13"/>
  <c r="AR56" i="20" s="1"/>
  <c r="BU56" i="14"/>
  <c r="BV56" i="20" s="1"/>
  <c r="BV77" i="20" s="1"/>
  <c r="AS56" i="13"/>
  <c r="AT56" i="20" s="1"/>
  <c r="BW56" i="14"/>
  <c r="BX56" i="20" s="1"/>
  <c r="BD56" i="20"/>
  <c r="BI56" i="20"/>
  <c r="BA56" i="20"/>
  <c r="BM56" i="20"/>
  <c r="BH56" i="20"/>
  <c r="BL67" i="20"/>
  <c r="CN6" i="12"/>
  <c r="CN1" i="12"/>
  <c r="BL51" i="13"/>
  <c r="BM51" i="20" s="1"/>
  <c r="BL74" i="15"/>
  <c r="BM74" i="20" s="1"/>
  <c r="BL47" i="13"/>
  <c r="BM47" i="20" s="1"/>
  <c r="BL70" i="15"/>
  <c r="BM70" i="20" s="1"/>
  <c r="BL43" i="13"/>
  <c r="BL66" i="15"/>
  <c r="BL39" i="13"/>
  <c r="BM39" i="20" s="1"/>
  <c r="BL62" i="15"/>
  <c r="BM62" i="20" s="1"/>
  <c r="BL35" i="13"/>
  <c r="BM35" i="20" s="1"/>
  <c r="BL58" i="15"/>
  <c r="BM58" i="20" s="1"/>
  <c r="BL31" i="13"/>
  <c r="BM31" i="20" s="1"/>
  <c r="BL54" i="15"/>
  <c r="BM54" i="20" s="1"/>
  <c r="BL73" i="17"/>
  <c r="BL50" i="15"/>
  <c r="BL27" i="13"/>
  <c r="BM27" i="20" s="1"/>
  <c r="BL69" i="17"/>
  <c r="BL46" i="15"/>
  <c r="BM46" i="20" s="1"/>
  <c r="BL23" i="13"/>
  <c r="BM23" i="20" s="1"/>
  <c r="BL43" i="15"/>
  <c r="BM43" i="20" s="1"/>
  <c r="BL20" i="13"/>
  <c r="BM20" i="20" s="1"/>
  <c r="BL66" i="17"/>
  <c r="BL38" i="15"/>
  <c r="BL61" i="17"/>
  <c r="BL15" i="13"/>
  <c r="BM15" i="20" s="1"/>
  <c r="BL34" i="15"/>
  <c r="BL11" i="13"/>
  <c r="BM11" i="20" s="1"/>
  <c r="BL57" i="17"/>
  <c r="BM57" i="20" s="1"/>
  <c r="BL52" i="17"/>
  <c r="BL29" i="15"/>
  <c r="BM29" i="20" s="1"/>
  <c r="BL6" i="13"/>
  <c r="BM6" i="20" s="1"/>
  <c r="BL26" i="15"/>
  <c r="BL49" i="17"/>
  <c r="BM49" i="20" s="1"/>
  <c r="BL45" i="17"/>
  <c r="BL22" i="15"/>
  <c r="BL41" i="17"/>
  <c r="BL18" i="15"/>
  <c r="BL14" i="15"/>
  <c r="BL37" i="17"/>
  <c r="BL10" i="15"/>
  <c r="BL33" i="17"/>
  <c r="BL28" i="17"/>
  <c r="BL5" i="15"/>
  <c r="AE57" i="13"/>
  <c r="AF57" i="20" s="1"/>
  <c r="AF77" i="20" s="1"/>
  <c r="BI57" i="14"/>
  <c r="BJ57" i="20" s="1"/>
  <c r="BP57" i="14"/>
  <c r="AL57" i="13"/>
  <c r="AM57" i="20" s="1"/>
  <c r="AM77" i="20" s="1"/>
  <c r="AY57" i="20"/>
  <c r="AY77" i="20" s="1"/>
  <c r="AR57" i="14"/>
  <c r="AS57" i="20" s="1"/>
  <c r="N57" i="13"/>
  <c r="O57" i="20" s="1"/>
  <c r="O77" i="20" s="1"/>
  <c r="AX57" i="14"/>
  <c r="T57" i="13"/>
  <c r="U57" i="20" s="1"/>
  <c r="U77" i="20" s="1"/>
  <c r="R57" i="13"/>
  <c r="S57" i="20" s="1"/>
  <c r="S77" i="20" s="1"/>
  <c r="AV57" i="14"/>
  <c r="AI57" i="13"/>
  <c r="AJ57" i="20" s="1"/>
  <c r="AJ77" i="20" s="1"/>
  <c r="BM57" i="14"/>
  <c r="BZ57" i="14"/>
  <c r="CA57" i="20" s="1"/>
  <c r="CA77" i="20" s="1"/>
  <c r="AV57" i="13"/>
  <c r="AW57" i="20" s="1"/>
  <c r="AW77" i="20" s="1"/>
  <c r="AW57" i="13"/>
  <c r="AX57" i="20" s="1"/>
  <c r="CA57" i="14"/>
  <c r="CB57" i="20" s="1"/>
  <c r="CB77" i="20" s="1"/>
  <c r="BH57" i="20"/>
  <c r="BH77" i="20" s="1"/>
  <c r="BC57" i="20"/>
  <c r="BC77" i="20" s="1"/>
  <c r="AS57" i="13"/>
  <c r="AT57" i="20" s="1"/>
  <c r="AT77" i="20" s="1"/>
  <c r="BW57" i="14"/>
  <c r="BX57" i="20" s="1"/>
  <c r="BX77" i="20" s="1"/>
  <c r="BS57" i="14"/>
  <c r="BT57" i="20" s="1"/>
  <c r="BT77" i="20" s="1"/>
  <c r="AO57" i="13"/>
  <c r="AP57" i="20" s="1"/>
  <c r="AP77" i="20" s="1"/>
  <c r="BK57" i="20"/>
  <c r="AN57" i="13"/>
  <c r="AO57" i="20" s="1"/>
  <c r="BR57" i="14"/>
  <c r="BS57" i="20" s="1"/>
  <c r="BA57" i="20"/>
  <c r="BA77" i="20" s="1"/>
  <c r="CM8" i="12" l="1"/>
  <c r="BN23" i="17" s="1"/>
  <c r="CM11" i="12"/>
  <c r="BN26" i="17" s="1"/>
  <c r="CM10" i="12"/>
  <c r="BN25" i="17" s="1"/>
  <c r="CM14" i="12"/>
  <c r="CM13" i="12"/>
  <c r="CM9" i="12"/>
  <c r="BN24" i="17" s="1"/>
  <c r="CM12" i="12"/>
  <c r="BN27" i="17" s="1"/>
  <c r="CM15" i="12"/>
  <c r="CM16" i="12"/>
  <c r="CM17" i="12"/>
  <c r="CM18" i="12"/>
  <c r="CM19" i="12"/>
  <c r="CM20" i="12"/>
  <c r="CM21" i="12"/>
  <c r="CM22" i="12"/>
  <c r="CM23" i="12"/>
  <c r="CM24" i="12"/>
  <c r="CM25" i="12"/>
  <c r="CM27" i="12"/>
  <c r="CM26" i="12"/>
  <c r="CM28" i="12"/>
  <c r="CM29" i="12"/>
  <c r="CM30" i="12"/>
  <c r="CM31" i="12"/>
  <c r="CM32" i="12"/>
  <c r="CM33" i="12"/>
  <c r="CM34" i="12"/>
  <c r="CM35" i="12"/>
  <c r="CM36" i="12"/>
  <c r="CM38" i="12"/>
  <c r="CM37" i="12"/>
  <c r="CM39" i="12"/>
  <c r="CM40" i="12"/>
  <c r="CM42" i="12"/>
  <c r="CM41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9" i="12"/>
  <c r="CM58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BN53" i="13" s="1"/>
  <c r="CM85" i="12"/>
  <c r="BN54" i="13" s="1"/>
  <c r="CM86" i="12"/>
  <c r="BN55" i="13" s="1"/>
  <c r="CM88" i="12"/>
  <c r="BN57" i="13" s="1"/>
  <c r="CM87" i="12"/>
  <c r="BN56" i="13" s="1"/>
  <c r="BM66" i="20"/>
  <c r="BM30" i="20"/>
  <c r="BS77" i="20"/>
  <c r="CP6" i="12"/>
  <c r="CP1" i="12"/>
  <c r="AC77" i="20"/>
  <c r="BM41" i="20"/>
  <c r="BM69" i="20"/>
  <c r="AO56" i="20"/>
  <c r="AO77" i="20" s="1"/>
  <c r="Y77" i="20"/>
  <c r="BM9" i="20"/>
  <c r="BM17" i="20"/>
  <c r="BM37" i="20"/>
  <c r="BM45" i="20"/>
  <c r="AN56" i="20"/>
  <c r="BM14" i="20"/>
  <c r="BM26" i="20"/>
  <c r="BM73" i="20"/>
  <c r="AU56" i="20"/>
  <c r="BM72" i="15"/>
  <c r="BM49" i="13"/>
  <c r="BM68" i="15"/>
  <c r="BM45" i="13"/>
  <c r="BM41" i="13"/>
  <c r="BM64" i="15"/>
  <c r="BM60" i="15"/>
  <c r="BM37" i="13"/>
  <c r="BM33" i="13"/>
  <c r="BM56" i="15"/>
  <c r="BM52" i="15"/>
  <c r="BM75" i="17"/>
  <c r="BM29" i="13"/>
  <c r="BM48" i="15"/>
  <c r="BM25" i="13"/>
  <c r="BM71" i="17"/>
  <c r="BM67" i="17"/>
  <c r="BM21" i="13"/>
  <c r="BM44" i="15"/>
  <c r="BM40" i="15"/>
  <c r="BM17" i="13"/>
  <c r="BM63" i="17"/>
  <c r="BM36" i="15"/>
  <c r="BM59" i="17"/>
  <c r="BM13" i="13"/>
  <c r="BM55" i="17"/>
  <c r="BM32" i="15"/>
  <c r="BM9" i="13"/>
  <c r="BM5" i="13"/>
  <c r="BM28" i="15"/>
  <c r="BM51" i="17"/>
  <c r="BM47" i="17"/>
  <c r="BM24" i="15"/>
  <c r="BM20" i="15"/>
  <c r="BM43" i="17"/>
  <c r="BM39" i="17"/>
  <c r="BM16" i="15"/>
  <c r="BM12" i="15"/>
  <c r="BM35" i="17"/>
  <c r="BM31" i="17"/>
  <c r="BM8" i="15"/>
  <c r="BM7" i="15"/>
  <c r="BM30" i="17"/>
  <c r="AN77" i="20"/>
  <c r="BI77" i="20"/>
  <c r="BB77" i="20"/>
  <c r="BM40" i="20"/>
  <c r="CO6" i="12"/>
  <c r="CO1" i="12"/>
  <c r="BM10" i="20"/>
  <c r="BM18" i="20"/>
  <c r="AQ57" i="20"/>
  <c r="AQ77" i="20" s="1"/>
  <c r="BM5" i="20"/>
  <c r="BM77" i="20" s="1"/>
  <c r="BM68" i="20"/>
  <c r="Z77" i="20"/>
  <c r="M77" i="20"/>
  <c r="BM50" i="20"/>
  <c r="BM75" i="15"/>
  <c r="BN75" i="20" s="1"/>
  <c r="BM52" i="13"/>
  <c r="BM48" i="13"/>
  <c r="BM71" i="15"/>
  <c r="BN71" i="20" s="1"/>
  <c r="BM67" i="15"/>
  <c r="BN67" i="20" s="1"/>
  <c r="BM44" i="13"/>
  <c r="BM40" i="13"/>
  <c r="BM63" i="15"/>
  <c r="BN63" i="20" s="1"/>
  <c r="BM59" i="15"/>
  <c r="BN59" i="20" s="1"/>
  <c r="BM36" i="13"/>
  <c r="BM32" i="13"/>
  <c r="BM55" i="15"/>
  <c r="BM74" i="17"/>
  <c r="BM51" i="15"/>
  <c r="BM28" i="13"/>
  <c r="BM70" i="17"/>
  <c r="BM24" i="13"/>
  <c r="BN24" i="20" s="1"/>
  <c r="BM47" i="15"/>
  <c r="BM43" i="15"/>
  <c r="BM20" i="13"/>
  <c r="BN20" i="20" s="1"/>
  <c r="BM66" i="17"/>
  <c r="BM39" i="15"/>
  <c r="BM16" i="13"/>
  <c r="BN16" i="20" s="1"/>
  <c r="BM62" i="17"/>
  <c r="BM12" i="13"/>
  <c r="BN12" i="20" s="1"/>
  <c r="BM58" i="17"/>
  <c r="BM35" i="15"/>
  <c r="BM8" i="13"/>
  <c r="BN8" i="20" s="1"/>
  <c r="BM54" i="17"/>
  <c r="BM31" i="15"/>
  <c r="BM50" i="17"/>
  <c r="BM27" i="15"/>
  <c r="BM46" i="17"/>
  <c r="BM23" i="15"/>
  <c r="BM42" i="17"/>
  <c r="BM19" i="15"/>
  <c r="BM15" i="15"/>
  <c r="BM38" i="17"/>
  <c r="BM34" i="17"/>
  <c r="BM11" i="15"/>
  <c r="BM6" i="15"/>
  <c r="BM29" i="17"/>
  <c r="K92" i="9"/>
  <c r="U92" i="9"/>
  <c r="C92" i="9"/>
  <c r="I92" i="9"/>
  <c r="A92" i="9"/>
  <c r="L92" i="9"/>
  <c r="B93" i="9"/>
  <c r="V92" i="9"/>
  <c r="E91" i="9"/>
  <c r="H91" i="9"/>
  <c r="D91" i="9"/>
  <c r="F91" i="9"/>
  <c r="G91" i="9"/>
  <c r="BM22" i="20"/>
  <c r="AR77" i="20"/>
  <c r="BM28" i="20"/>
  <c r="AK77" i="20"/>
  <c r="AX56" i="20"/>
  <c r="AX77" i="20" s="1"/>
  <c r="W77" i="20"/>
  <c r="AV57" i="20"/>
  <c r="AV77" i="20" s="1"/>
  <c r="BU77" i="20"/>
  <c r="BM25" i="20"/>
  <c r="BM61" i="20"/>
  <c r="BN55" i="20"/>
  <c r="BM51" i="13"/>
  <c r="BN51" i="20" s="1"/>
  <c r="BM74" i="15"/>
  <c r="BN74" i="20" s="1"/>
  <c r="BM47" i="13"/>
  <c r="BN47" i="20" s="1"/>
  <c r="BM70" i="15"/>
  <c r="BN70" i="20" s="1"/>
  <c r="BM66" i="15"/>
  <c r="BN66" i="20" s="1"/>
  <c r="BM43" i="13"/>
  <c r="BN43" i="20" s="1"/>
  <c r="BM39" i="13"/>
  <c r="BN39" i="20" s="1"/>
  <c r="BM62" i="15"/>
  <c r="BM35" i="13"/>
  <c r="BN35" i="20" s="1"/>
  <c r="BM58" i="15"/>
  <c r="BN58" i="20" s="1"/>
  <c r="BM31" i="13"/>
  <c r="BM54" i="15"/>
  <c r="BM27" i="13"/>
  <c r="BN27" i="20" s="1"/>
  <c r="BM50" i="15"/>
  <c r="BM73" i="17"/>
  <c r="BM46" i="15"/>
  <c r="BM23" i="13"/>
  <c r="BN23" i="20" s="1"/>
  <c r="BM69" i="17"/>
  <c r="BM42" i="15"/>
  <c r="BM65" i="17"/>
  <c r="BM19" i="13"/>
  <c r="BN19" i="20" s="1"/>
  <c r="BM61" i="17"/>
  <c r="BM38" i="15"/>
  <c r="BM15" i="13"/>
  <c r="BN15" i="20" s="1"/>
  <c r="BM10" i="13"/>
  <c r="BN10" i="20" s="1"/>
  <c r="BM56" i="17"/>
  <c r="BN56" i="20" s="1"/>
  <c r="BM33" i="15"/>
  <c r="BM53" i="17"/>
  <c r="BM7" i="13"/>
  <c r="BN7" i="20" s="1"/>
  <c r="BM30" i="15"/>
  <c r="BM49" i="17"/>
  <c r="BM26" i="15"/>
  <c r="BM22" i="15"/>
  <c r="BM45" i="17"/>
  <c r="BM18" i="15"/>
  <c r="BM41" i="17"/>
  <c r="BM14" i="15"/>
  <c r="BM37" i="17"/>
  <c r="BM10" i="15"/>
  <c r="BM33" i="17"/>
  <c r="CN3" i="12"/>
  <c r="CN4" i="12"/>
  <c r="CN2" i="12"/>
  <c r="W91" i="9"/>
  <c r="M91" i="9"/>
  <c r="AU77" i="20"/>
  <c r="Q77" i="20"/>
  <c r="BM52" i="20"/>
  <c r="BM34" i="20"/>
  <c r="P77" i="20"/>
  <c r="BM33" i="20"/>
  <c r="BM38" i="20"/>
  <c r="BN54" i="20"/>
  <c r="BM73" i="15"/>
  <c r="BN73" i="20" s="1"/>
  <c r="BM50" i="13"/>
  <c r="BN50" i="20" s="1"/>
  <c r="BM46" i="13"/>
  <c r="BN46" i="20" s="1"/>
  <c r="BM69" i="15"/>
  <c r="BM65" i="15"/>
  <c r="BN65" i="20" s="1"/>
  <c r="BM42" i="13"/>
  <c r="BN42" i="20" s="1"/>
  <c r="BM38" i="13"/>
  <c r="BN38" i="20" s="1"/>
  <c r="BM61" i="15"/>
  <c r="BM34" i="13"/>
  <c r="BM57" i="15"/>
  <c r="BN57" i="20" s="1"/>
  <c r="BM30" i="13"/>
  <c r="BN30" i="20" s="1"/>
  <c r="BM53" i="15"/>
  <c r="BN53" i="20" s="1"/>
  <c r="BM49" i="15"/>
  <c r="BM26" i="13"/>
  <c r="BN26" i="20" s="1"/>
  <c r="BM72" i="17"/>
  <c r="BM45" i="15"/>
  <c r="BM22" i="13"/>
  <c r="BN22" i="20" s="1"/>
  <c r="BM68" i="17"/>
  <c r="BM18" i="13"/>
  <c r="BN18" i="20" s="1"/>
  <c r="BM64" i="17"/>
  <c r="BM41" i="15"/>
  <c r="BM37" i="15"/>
  <c r="BM14" i="13"/>
  <c r="BN14" i="20" s="1"/>
  <c r="BM60" i="17"/>
  <c r="BM11" i="13"/>
  <c r="BN11" i="20" s="1"/>
  <c r="BM57" i="17"/>
  <c r="BM34" i="15"/>
  <c r="BM6" i="13"/>
  <c r="BN6" i="20" s="1"/>
  <c r="BM52" i="17"/>
  <c r="BM29" i="15"/>
  <c r="BM25" i="15"/>
  <c r="BM48" i="17"/>
  <c r="BM21" i="15"/>
  <c r="BM44" i="17"/>
  <c r="BM40" i="17"/>
  <c r="BM17" i="15"/>
  <c r="BM13" i="15"/>
  <c r="BM36" i="17"/>
  <c r="BM32" i="17"/>
  <c r="BM9" i="15"/>
  <c r="BM5" i="15"/>
  <c r="BM28" i="17"/>
  <c r="CN11" i="12" l="1"/>
  <c r="BO26" i="17" s="1"/>
  <c r="CN14" i="12"/>
  <c r="CN8" i="12"/>
  <c r="BO23" i="17" s="1"/>
  <c r="CN12" i="12"/>
  <c r="BO27" i="17" s="1"/>
  <c r="CN10" i="12"/>
  <c r="BO25" i="17" s="1"/>
  <c r="CN13" i="12"/>
  <c r="CN9" i="12"/>
  <c r="BO24" i="17" s="1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1" i="12"/>
  <c r="CN50" i="12"/>
  <c r="CN52" i="12"/>
  <c r="CN53" i="12"/>
  <c r="CN54" i="12"/>
  <c r="CN56" i="12"/>
  <c r="CN55" i="12"/>
  <c r="CN57" i="12"/>
  <c r="CN58" i="12"/>
  <c r="CN59" i="12"/>
  <c r="CN60" i="12"/>
  <c r="CN61" i="12"/>
  <c r="CN62" i="12"/>
  <c r="CN63" i="12"/>
  <c r="CN64" i="12"/>
  <c r="CN65" i="12"/>
  <c r="CN66" i="12"/>
  <c r="CN67" i="12"/>
  <c r="CN69" i="12"/>
  <c r="CN68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BO53" i="13" s="1"/>
  <c r="CN85" i="12"/>
  <c r="BO54" i="13" s="1"/>
  <c r="CN86" i="12"/>
  <c r="BO55" i="13" s="1"/>
  <c r="CN87" i="12"/>
  <c r="BO56" i="13" s="1"/>
  <c r="CN88" i="12"/>
  <c r="BO57" i="13" s="1"/>
  <c r="I93" i="9"/>
  <c r="L93" i="9"/>
  <c r="V93" i="9"/>
  <c r="B94" i="9"/>
  <c r="A93" i="9"/>
  <c r="K93" i="9"/>
  <c r="C93" i="9" s="1"/>
  <c r="U93" i="9"/>
  <c r="E92" i="9"/>
  <c r="F92" i="9"/>
  <c r="H92" i="9"/>
  <c r="D92" i="9"/>
  <c r="G92" i="9"/>
  <c r="BN5" i="20"/>
  <c r="BN13" i="20"/>
  <c r="BN17" i="20"/>
  <c r="BN29" i="20"/>
  <c r="BN33" i="20"/>
  <c r="BN41" i="20"/>
  <c r="BN72" i="20"/>
  <c r="CP2" i="12"/>
  <c r="CP3" i="12"/>
  <c r="CP4" i="12" s="1"/>
  <c r="BN74" i="15"/>
  <c r="BN51" i="13"/>
  <c r="BN47" i="13"/>
  <c r="BN70" i="15"/>
  <c r="BN66" i="15"/>
  <c r="BN43" i="13"/>
  <c r="BN39" i="13"/>
  <c r="BN62" i="15"/>
  <c r="BN35" i="13"/>
  <c r="BN58" i="15"/>
  <c r="BN54" i="15"/>
  <c r="BN31" i="13"/>
  <c r="BN74" i="17"/>
  <c r="BN28" i="13"/>
  <c r="BN51" i="15"/>
  <c r="BN23" i="13"/>
  <c r="BN46" i="15"/>
  <c r="BN69" i="17"/>
  <c r="BN19" i="13"/>
  <c r="BO19" i="20" s="1"/>
  <c r="BN65" i="17"/>
  <c r="BN42" i="15"/>
  <c r="BN61" i="17"/>
  <c r="BN15" i="13"/>
  <c r="BN38" i="15"/>
  <c r="BN10" i="13"/>
  <c r="BN33" i="15"/>
  <c r="BN56" i="17"/>
  <c r="BN29" i="15"/>
  <c r="BN52" i="17"/>
  <c r="BN6" i="13"/>
  <c r="BN49" i="17"/>
  <c r="BN26" i="15"/>
  <c r="BN45" i="17"/>
  <c r="BN22" i="15"/>
  <c r="BN42" i="17"/>
  <c r="BN19" i="15"/>
  <c r="BN37" i="17"/>
  <c r="BN14" i="15"/>
  <c r="BN33" i="17"/>
  <c r="BN10" i="15"/>
  <c r="BN62" i="20"/>
  <c r="CO3" i="12"/>
  <c r="CO4" i="12" s="1"/>
  <c r="CO2" i="12"/>
  <c r="BN9" i="20"/>
  <c r="BN77" i="20" s="1"/>
  <c r="BN37" i="20"/>
  <c r="BN45" i="20"/>
  <c r="BN73" i="15"/>
  <c r="BN50" i="13"/>
  <c r="BN69" i="15"/>
  <c r="BO69" i="20" s="1"/>
  <c r="BN46" i="13"/>
  <c r="BN42" i="13"/>
  <c r="BN65" i="15"/>
  <c r="BO65" i="20" s="1"/>
  <c r="BN61" i="15"/>
  <c r="BO61" i="20" s="1"/>
  <c r="BN38" i="13"/>
  <c r="BN57" i="15"/>
  <c r="BN34" i="13"/>
  <c r="BN53" i="15"/>
  <c r="BO53" i="20" s="1"/>
  <c r="BN30" i="13"/>
  <c r="BN26" i="13"/>
  <c r="BO26" i="20" s="1"/>
  <c r="BN72" i="17"/>
  <c r="BN49" i="15"/>
  <c r="BN45" i="15"/>
  <c r="BN22" i="13"/>
  <c r="BN68" i="17"/>
  <c r="BN18" i="13"/>
  <c r="BN41" i="15"/>
  <c r="BN64" i="17"/>
  <c r="BN14" i="13"/>
  <c r="BO14" i="20" s="1"/>
  <c r="BN37" i="15"/>
  <c r="BN60" i="17"/>
  <c r="BN34" i="15"/>
  <c r="BN57" i="17"/>
  <c r="BN11" i="13"/>
  <c r="BN7" i="13"/>
  <c r="BN30" i="15"/>
  <c r="BN53" i="17"/>
  <c r="BN48" i="17"/>
  <c r="BN25" i="15"/>
  <c r="BN21" i="15"/>
  <c r="BN44" i="17"/>
  <c r="BN17" i="15"/>
  <c r="BN40" i="17"/>
  <c r="BN13" i="15"/>
  <c r="BN36" i="17"/>
  <c r="BN9" i="15"/>
  <c r="BN32" i="17"/>
  <c r="BN34" i="20"/>
  <c r="W92" i="9"/>
  <c r="M92" i="9"/>
  <c r="BN28" i="20"/>
  <c r="BN32" i="20"/>
  <c r="BN40" i="20"/>
  <c r="BN48" i="20"/>
  <c r="BN25" i="20"/>
  <c r="BN60" i="20"/>
  <c r="BN68" i="20"/>
  <c r="BN49" i="13"/>
  <c r="BO49" i="20" s="1"/>
  <c r="BN72" i="15"/>
  <c r="BO72" i="20" s="1"/>
  <c r="BN45" i="13"/>
  <c r="BO45" i="20" s="1"/>
  <c r="BN68" i="15"/>
  <c r="BN41" i="13"/>
  <c r="BN64" i="15"/>
  <c r="BN60" i="15"/>
  <c r="BN37" i="13"/>
  <c r="BN56" i="15"/>
  <c r="BO56" i="20" s="1"/>
  <c r="BN33" i="13"/>
  <c r="BN29" i="13"/>
  <c r="BN52" i="15"/>
  <c r="BN75" i="17"/>
  <c r="BN71" i="17"/>
  <c r="BN25" i="13"/>
  <c r="BO25" i="20" s="1"/>
  <c r="BN48" i="15"/>
  <c r="BN44" i="15"/>
  <c r="BN21" i="13"/>
  <c r="BO21" i="20" s="1"/>
  <c r="BN67" i="17"/>
  <c r="BN63" i="17"/>
  <c r="BN17" i="13"/>
  <c r="BO17" i="20" s="1"/>
  <c r="BN40" i="15"/>
  <c r="BN59" i="17"/>
  <c r="BN36" i="15"/>
  <c r="BN13" i="13"/>
  <c r="BO13" i="20" s="1"/>
  <c r="BN55" i="17"/>
  <c r="BN9" i="13"/>
  <c r="BO9" i="20" s="1"/>
  <c r="BN32" i="15"/>
  <c r="BN5" i="13"/>
  <c r="BN51" i="17"/>
  <c r="BN28" i="15"/>
  <c r="BN24" i="15"/>
  <c r="BN47" i="17"/>
  <c r="BN43" i="17"/>
  <c r="BN20" i="15"/>
  <c r="BN16" i="15"/>
  <c r="BN39" i="17"/>
  <c r="BN35" i="17"/>
  <c r="BN12" i="15"/>
  <c r="BN8" i="15"/>
  <c r="BN31" i="17"/>
  <c r="BN5" i="15"/>
  <c r="BN28" i="17"/>
  <c r="BN61" i="20"/>
  <c r="BN69" i="20"/>
  <c r="BN31" i="20"/>
  <c r="BN36" i="20"/>
  <c r="BN44" i="20"/>
  <c r="BN52" i="20"/>
  <c r="BN21" i="20"/>
  <c r="BN64" i="20"/>
  <c r="BN49" i="20"/>
  <c r="BO57" i="20"/>
  <c r="BN52" i="13"/>
  <c r="BO52" i="20" s="1"/>
  <c r="BN75" i="15"/>
  <c r="BN71" i="15"/>
  <c r="BN48" i="13"/>
  <c r="BO48" i="20" s="1"/>
  <c r="BN44" i="13"/>
  <c r="BO44" i="20" s="1"/>
  <c r="BN67" i="15"/>
  <c r="BO67" i="20" s="1"/>
  <c r="BN63" i="15"/>
  <c r="BO63" i="20" s="1"/>
  <c r="BN40" i="13"/>
  <c r="BO40" i="20" s="1"/>
  <c r="BN59" i="15"/>
  <c r="BO59" i="20" s="1"/>
  <c r="BN36" i="13"/>
  <c r="BO36" i="20" s="1"/>
  <c r="BN55" i="15"/>
  <c r="BO55" i="20" s="1"/>
  <c r="BN32" i="13"/>
  <c r="BO32" i="20" s="1"/>
  <c r="BN27" i="13"/>
  <c r="BO27" i="20" s="1"/>
  <c r="BN50" i="15"/>
  <c r="BN73" i="17"/>
  <c r="BN47" i="15"/>
  <c r="BN24" i="13"/>
  <c r="BO24" i="20" s="1"/>
  <c r="BN70" i="17"/>
  <c r="BN66" i="17"/>
  <c r="BN20" i="13"/>
  <c r="BO20" i="20" s="1"/>
  <c r="BN43" i="15"/>
  <c r="BN39" i="15"/>
  <c r="BN16" i="13"/>
  <c r="BO16" i="20" s="1"/>
  <c r="BN62" i="17"/>
  <c r="BN12" i="13"/>
  <c r="BO12" i="20" s="1"/>
  <c r="BN58" i="17"/>
  <c r="BN35" i="15"/>
  <c r="BN54" i="17"/>
  <c r="BN8" i="13"/>
  <c r="BO8" i="20" s="1"/>
  <c r="BN31" i="15"/>
  <c r="BN50" i="17"/>
  <c r="BN27" i="15"/>
  <c r="BN46" i="17"/>
  <c r="BN23" i="15"/>
  <c r="BN41" i="17"/>
  <c r="BN18" i="15"/>
  <c r="BN15" i="15"/>
  <c r="BN38" i="17"/>
  <c r="BN11" i="15"/>
  <c r="BN34" i="17"/>
  <c r="BN30" i="17"/>
  <c r="BN7" i="15"/>
  <c r="BN6" i="15"/>
  <c r="BN29" i="17"/>
  <c r="CO10" i="12" l="1"/>
  <c r="BP25" i="17" s="1"/>
  <c r="CO13" i="12"/>
  <c r="CO9" i="12"/>
  <c r="BP24" i="17" s="1"/>
  <c r="CO8" i="12"/>
  <c r="BP23" i="17" s="1"/>
  <c r="CO12" i="12"/>
  <c r="BP27" i="17" s="1"/>
  <c r="CO11" i="12"/>
  <c r="BP26" i="17" s="1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8" i="12"/>
  <c r="CO37" i="12"/>
  <c r="CO39" i="12"/>
  <c r="CO40" i="12"/>
  <c r="CO42" i="12"/>
  <c r="CO41" i="12"/>
  <c r="CO43" i="12"/>
  <c r="CO44" i="12"/>
  <c r="CO45" i="12"/>
  <c r="CO46" i="12"/>
  <c r="CO47" i="12"/>
  <c r="CO48" i="12"/>
  <c r="CO49" i="12"/>
  <c r="CO51" i="12"/>
  <c r="CO50" i="12"/>
  <c r="CO52" i="12"/>
  <c r="CO53" i="12"/>
  <c r="CO54" i="12"/>
  <c r="CO56" i="12"/>
  <c r="CO55" i="12"/>
  <c r="CO57" i="12"/>
  <c r="CO59" i="12"/>
  <c r="CO58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BP53" i="13" s="1"/>
  <c r="CO85" i="12"/>
  <c r="BP54" i="13" s="1"/>
  <c r="CO86" i="12"/>
  <c r="BP55" i="13" s="1"/>
  <c r="CO88" i="12"/>
  <c r="BP57" i="13" s="1"/>
  <c r="CO87" i="12"/>
  <c r="BP56" i="13" s="1"/>
  <c r="H93" i="9"/>
  <c r="E93" i="9"/>
  <c r="D93" i="9"/>
  <c r="G93" i="9"/>
  <c r="F93" i="9"/>
  <c r="CP9" i="12"/>
  <c r="BQ24" i="17" s="1"/>
  <c r="CP14" i="12"/>
  <c r="CP13" i="12"/>
  <c r="CP8" i="12"/>
  <c r="BQ23" i="17" s="1"/>
  <c r="CP12" i="12"/>
  <c r="BQ27" i="17" s="1"/>
  <c r="CP11" i="12"/>
  <c r="BQ26" i="17" s="1"/>
  <c r="CP10" i="12"/>
  <c r="BQ25" i="17" s="1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8" i="12"/>
  <c r="CP37" i="12"/>
  <c r="CP39" i="12"/>
  <c r="CP40" i="12"/>
  <c r="CP41" i="12"/>
  <c r="CP42" i="12"/>
  <c r="CP43" i="12"/>
  <c r="CP44" i="12"/>
  <c r="CP45" i="12"/>
  <c r="CP46" i="12"/>
  <c r="CP47" i="12"/>
  <c r="CP48" i="12"/>
  <c r="CP49" i="12"/>
  <c r="CP51" i="12"/>
  <c r="CP50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BQ53" i="13" s="1"/>
  <c r="CP85" i="12"/>
  <c r="BQ54" i="13" s="1"/>
  <c r="CP86" i="12"/>
  <c r="BQ55" i="13" s="1"/>
  <c r="CP88" i="12"/>
  <c r="BQ57" i="13" s="1"/>
  <c r="CP87" i="12"/>
  <c r="BQ56" i="13" s="1"/>
  <c r="BO71" i="20"/>
  <c r="BO37" i="20"/>
  <c r="BO68" i="20"/>
  <c r="BO30" i="20"/>
  <c r="BO64" i="20"/>
  <c r="BO22" i="20"/>
  <c r="BO42" i="20"/>
  <c r="BO73" i="20"/>
  <c r="BO10" i="20"/>
  <c r="BO35" i="20"/>
  <c r="BO66" i="20"/>
  <c r="BO74" i="20"/>
  <c r="V94" i="9"/>
  <c r="L94" i="9"/>
  <c r="B95" i="9"/>
  <c r="A94" i="9"/>
  <c r="U94" i="9"/>
  <c r="I94" i="9" s="1"/>
  <c r="K94" i="9"/>
  <c r="C94" i="9" s="1"/>
  <c r="BO50" i="13"/>
  <c r="BO73" i="15"/>
  <c r="BO46" i="13"/>
  <c r="BO69" i="15"/>
  <c r="BO42" i="13"/>
  <c r="BO65" i="15"/>
  <c r="BO60" i="15"/>
  <c r="BO37" i="13"/>
  <c r="BO34" i="13"/>
  <c r="BO57" i="15"/>
  <c r="BP57" i="20" s="1"/>
  <c r="BO30" i="13"/>
  <c r="BO53" i="15"/>
  <c r="BO49" i="15"/>
  <c r="BO26" i="13"/>
  <c r="BO72" i="17"/>
  <c r="BO68" i="17"/>
  <c r="BO45" i="15"/>
  <c r="BO22" i="13"/>
  <c r="BO18" i="13"/>
  <c r="BO41" i="15"/>
  <c r="BO64" i="17"/>
  <c r="BO37" i="15"/>
  <c r="BO60" i="17"/>
  <c r="BO14" i="13"/>
  <c r="BO33" i="15"/>
  <c r="BO10" i="13"/>
  <c r="BO56" i="17"/>
  <c r="BO29" i="15"/>
  <c r="BO6" i="13"/>
  <c r="BP6" i="20" s="1"/>
  <c r="BO52" i="17"/>
  <c r="BO48" i="17"/>
  <c r="BO25" i="15"/>
  <c r="BO21" i="15"/>
  <c r="BO44" i="17"/>
  <c r="BO17" i="15"/>
  <c r="BO40" i="17"/>
  <c r="BO13" i="15"/>
  <c r="BO36" i="17"/>
  <c r="BO32" i="17"/>
  <c r="BO9" i="15"/>
  <c r="BO28" i="17"/>
  <c r="BO5" i="15"/>
  <c r="BO6" i="15"/>
  <c r="BO29" i="17"/>
  <c r="BO75" i="20"/>
  <c r="BO29" i="20"/>
  <c r="BO7" i="20"/>
  <c r="BO60" i="20"/>
  <c r="BO38" i="20"/>
  <c r="BO46" i="20"/>
  <c r="BO23" i="20"/>
  <c r="BO31" i="20"/>
  <c r="BO62" i="20"/>
  <c r="BO70" i="20"/>
  <c r="BO72" i="15"/>
  <c r="BP72" i="20" s="1"/>
  <c r="BO49" i="13"/>
  <c r="BO45" i="13"/>
  <c r="BO68" i="15"/>
  <c r="BP68" i="20" s="1"/>
  <c r="BO41" i="13"/>
  <c r="BO64" i="15"/>
  <c r="BP64" i="20" s="1"/>
  <c r="BO61" i="15"/>
  <c r="BO38" i="13"/>
  <c r="BO56" i="15"/>
  <c r="BO33" i="13"/>
  <c r="BO75" i="17"/>
  <c r="BO29" i="13"/>
  <c r="BP29" i="20" s="1"/>
  <c r="BO52" i="15"/>
  <c r="BO47" i="15"/>
  <c r="BO24" i="13"/>
  <c r="BO70" i="17"/>
  <c r="BO44" i="15"/>
  <c r="BO67" i="17"/>
  <c r="BO21" i="13"/>
  <c r="BO17" i="13"/>
  <c r="BP17" i="20" s="1"/>
  <c r="BO40" i="15"/>
  <c r="BO63" i="17"/>
  <c r="BO36" i="15"/>
  <c r="BO59" i="17"/>
  <c r="BO13" i="13"/>
  <c r="BP13" i="20" s="1"/>
  <c r="BO32" i="15"/>
  <c r="BO55" i="17"/>
  <c r="BO9" i="13"/>
  <c r="BP9" i="20" s="1"/>
  <c r="BO51" i="17"/>
  <c r="BO5" i="13"/>
  <c r="BP5" i="20" s="1"/>
  <c r="BO28" i="15"/>
  <c r="BO47" i="17"/>
  <c r="BO24" i="15"/>
  <c r="BO20" i="15"/>
  <c r="BO43" i="17"/>
  <c r="BO16" i="15"/>
  <c r="BO39" i="17"/>
  <c r="BO12" i="15"/>
  <c r="BO35" i="17"/>
  <c r="BO8" i="15"/>
  <c r="BO31" i="17"/>
  <c r="BO11" i="20"/>
  <c r="BO18" i="20"/>
  <c r="BO15" i="20"/>
  <c r="BO54" i="20"/>
  <c r="BO39" i="20"/>
  <c r="BO47" i="20"/>
  <c r="BP56" i="20"/>
  <c r="BO75" i="15"/>
  <c r="BP75" i="20" s="1"/>
  <c r="BO52" i="13"/>
  <c r="BO48" i="13"/>
  <c r="BO71" i="15"/>
  <c r="BO44" i="13"/>
  <c r="BP44" i="20" s="1"/>
  <c r="BO67" i="15"/>
  <c r="BO40" i="13"/>
  <c r="BP40" i="20" s="1"/>
  <c r="BO63" i="15"/>
  <c r="BO59" i="15"/>
  <c r="BO36" i="13"/>
  <c r="BP36" i="20" s="1"/>
  <c r="BO32" i="13"/>
  <c r="BP32" i="20" s="1"/>
  <c r="BO55" i="15"/>
  <c r="BO51" i="15"/>
  <c r="BO74" i="17"/>
  <c r="BO28" i="13"/>
  <c r="BP28" i="20" s="1"/>
  <c r="BO25" i="13"/>
  <c r="BP25" i="20" s="1"/>
  <c r="BO71" i="17"/>
  <c r="BO48" i="15"/>
  <c r="BO19" i="13"/>
  <c r="BO42" i="15"/>
  <c r="BO65" i="17"/>
  <c r="BO16" i="13"/>
  <c r="BP16" i="20" s="1"/>
  <c r="BO39" i="15"/>
  <c r="BO62" i="17"/>
  <c r="BO12" i="13"/>
  <c r="BP12" i="20" s="1"/>
  <c r="BO35" i="15"/>
  <c r="BO58" i="17"/>
  <c r="BO54" i="17"/>
  <c r="BO8" i="13"/>
  <c r="BP8" i="20" s="1"/>
  <c r="BO31" i="15"/>
  <c r="BO50" i="17"/>
  <c r="BO27" i="15"/>
  <c r="BO23" i="15"/>
  <c r="BO46" i="17"/>
  <c r="BO42" i="17"/>
  <c r="BO19" i="15"/>
  <c r="BO38" i="17"/>
  <c r="BO15" i="15"/>
  <c r="BO11" i="15"/>
  <c r="BO34" i="17"/>
  <c r="BO30" i="17"/>
  <c r="BO7" i="15"/>
  <c r="BO5" i="20"/>
  <c r="BO41" i="20"/>
  <c r="BO34" i="20"/>
  <c r="BO50" i="20"/>
  <c r="BO6" i="20"/>
  <c r="BO33" i="20"/>
  <c r="BO28" i="20"/>
  <c r="BO58" i="20"/>
  <c r="BO43" i="20"/>
  <c r="BO51" i="20"/>
  <c r="W93" i="9"/>
  <c r="M93" i="9"/>
  <c r="BP55" i="20"/>
  <c r="BO51" i="13"/>
  <c r="BP51" i="20" s="1"/>
  <c r="BO74" i="15"/>
  <c r="BP74" i="20" s="1"/>
  <c r="BO47" i="13"/>
  <c r="BP47" i="20" s="1"/>
  <c r="BO70" i="15"/>
  <c r="BP70" i="20" s="1"/>
  <c r="BO66" i="15"/>
  <c r="BO43" i="13"/>
  <c r="BP43" i="20" s="1"/>
  <c r="BO62" i="15"/>
  <c r="BP62" i="20" s="1"/>
  <c r="BO39" i="13"/>
  <c r="BO58" i="15"/>
  <c r="BP58" i="20" s="1"/>
  <c r="BO35" i="13"/>
  <c r="BP35" i="20" s="1"/>
  <c r="BO54" i="15"/>
  <c r="BP54" i="20" s="1"/>
  <c r="BO31" i="13"/>
  <c r="BP31" i="20" s="1"/>
  <c r="BO73" i="17"/>
  <c r="BO50" i="15"/>
  <c r="BO27" i="13"/>
  <c r="BP27" i="20" s="1"/>
  <c r="BO23" i="13"/>
  <c r="BP23" i="20" s="1"/>
  <c r="BO69" i="17"/>
  <c r="BO46" i="15"/>
  <c r="BO20" i="13"/>
  <c r="BP20" i="20" s="1"/>
  <c r="BO43" i="15"/>
  <c r="BO66" i="17"/>
  <c r="BO38" i="15"/>
  <c r="BO15" i="13"/>
  <c r="BP15" i="20" s="1"/>
  <c r="BO61" i="17"/>
  <c r="BO11" i="13"/>
  <c r="BP11" i="20" s="1"/>
  <c r="BO57" i="17"/>
  <c r="BO34" i="15"/>
  <c r="BO7" i="13"/>
  <c r="BP7" i="20" s="1"/>
  <c r="BO53" i="17"/>
  <c r="BP53" i="20" s="1"/>
  <c r="BO30" i="15"/>
  <c r="BO49" i="17"/>
  <c r="BP49" i="20" s="1"/>
  <c r="BO26" i="15"/>
  <c r="BP26" i="20" s="1"/>
  <c r="BO45" i="17"/>
  <c r="BO22" i="15"/>
  <c r="BO41" i="17"/>
  <c r="BO18" i="15"/>
  <c r="BO37" i="17"/>
  <c r="BO14" i="15"/>
  <c r="BO33" i="17"/>
  <c r="BO10" i="15"/>
  <c r="F94" i="9" l="1"/>
  <c r="E94" i="9"/>
  <c r="D94" i="9"/>
  <c r="G94" i="9"/>
  <c r="H94" i="9"/>
  <c r="BO77" i="20"/>
  <c r="BP39" i="20"/>
  <c r="BP19" i="20"/>
  <c r="BP48" i="20"/>
  <c r="BP59" i="20"/>
  <c r="BP38" i="20"/>
  <c r="BP14" i="20"/>
  <c r="BP37" i="20"/>
  <c r="BP69" i="20"/>
  <c r="BQ52" i="13"/>
  <c r="BQ75" i="15"/>
  <c r="BQ71" i="15"/>
  <c r="BQ48" i="13"/>
  <c r="BQ67" i="15"/>
  <c r="BQ44" i="13"/>
  <c r="BQ63" i="15"/>
  <c r="BQ40" i="13"/>
  <c r="BQ36" i="13"/>
  <c r="BQ59" i="15"/>
  <c r="BQ55" i="15"/>
  <c r="BQ32" i="13"/>
  <c r="BQ28" i="13"/>
  <c r="BQ51" i="15"/>
  <c r="BQ74" i="17"/>
  <c r="BQ24" i="13"/>
  <c r="BQ47" i="15"/>
  <c r="BQ70" i="17"/>
  <c r="BQ19" i="13"/>
  <c r="BR19" i="20" s="1"/>
  <c r="BQ65" i="17"/>
  <c r="BQ42" i="15"/>
  <c r="BQ16" i="13"/>
  <c r="BQ62" i="17"/>
  <c r="BQ39" i="15"/>
  <c r="BQ35" i="15"/>
  <c r="BQ12" i="13"/>
  <c r="BQ58" i="17"/>
  <c r="BQ54" i="17"/>
  <c r="BQ8" i="13"/>
  <c r="BQ31" i="15"/>
  <c r="BQ50" i="17"/>
  <c r="BQ27" i="15"/>
  <c r="BQ23" i="15"/>
  <c r="BQ46" i="17"/>
  <c r="BQ42" i="17"/>
  <c r="BQ19" i="15"/>
  <c r="BQ15" i="15"/>
  <c r="BQ38" i="17"/>
  <c r="BQ11" i="15"/>
  <c r="BQ34" i="17"/>
  <c r="BQ7" i="15"/>
  <c r="BQ30" i="17"/>
  <c r="BP74" i="15"/>
  <c r="BP51" i="13"/>
  <c r="BP47" i="13"/>
  <c r="BP70" i="15"/>
  <c r="BP43" i="13"/>
  <c r="BP66" i="15"/>
  <c r="BP39" i="13"/>
  <c r="BP62" i="15"/>
  <c r="BP58" i="15"/>
  <c r="BP35" i="13"/>
  <c r="BP54" i="15"/>
  <c r="BP31" i="13"/>
  <c r="BP28" i="13"/>
  <c r="BP51" i="15"/>
  <c r="BP74" i="17"/>
  <c r="BP69" i="17"/>
  <c r="BP46" i="15"/>
  <c r="BP23" i="13"/>
  <c r="BP43" i="15"/>
  <c r="BP66" i="17"/>
  <c r="BP20" i="13"/>
  <c r="BP15" i="13"/>
  <c r="BP61" i="17"/>
  <c r="BP38" i="15"/>
  <c r="BP56" i="17"/>
  <c r="BP10" i="13"/>
  <c r="BP33" i="15"/>
  <c r="BP29" i="15"/>
  <c r="BP52" i="17"/>
  <c r="BP6" i="13"/>
  <c r="BP49" i="17"/>
  <c r="BP26" i="15"/>
  <c r="BP22" i="15"/>
  <c r="BP45" i="17"/>
  <c r="BP41" i="17"/>
  <c r="BP18" i="15"/>
  <c r="BP37" i="17"/>
  <c r="BP14" i="15"/>
  <c r="BP33" i="17"/>
  <c r="BP10" i="15"/>
  <c r="BP29" i="17"/>
  <c r="BP6" i="15"/>
  <c r="BP46" i="20"/>
  <c r="BP67" i="20"/>
  <c r="BP52" i="20"/>
  <c r="BP21" i="20"/>
  <c r="BP24" i="20"/>
  <c r="BP61" i="20"/>
  <c r="BP45" i="20"/>
  <c r="BP18" i="20"/>
  <c r="BP30" i="20"/>
  <c r="BP60" i="20"/>
  <c r="A95" i="9"/>
  <c r="B96" i="9"/>
  <c r="U95" i="9"/>
  <c r="K95" i="9"/>
  <c r="C95" i="9" s="1"/>
  <c r="I95" i="9"/>
  <c r="V95" i="9"/>
  <c r="L95" i="9"/>
  <c r="BQ74" i="15"/>
  <c r="BR74" i="20" s="1"/>
  <c r="BQ51" i="13"/>
  <c r="BQ70" i="15"/>
  <c r="BR70" i="20" s="1"/>
  <c r="BQ47" i="13"/>
  <c r="BQ66" i="15"/>
  <c r="BR66" i="20" s="1"/>
  <c r="BQ43" i="13"/>
  <c r="BQ62" i="15"/>
  <c r="BR62" i="20" s="1"/>
  <c r="BQ39" i="13"/>
  <c r="BQ58" i="15"/>
  <c r="BR58" i="20" s="1"/>
  <c r="BQ35" i="13"/>
  <c r="BQ31" i="13"/>
  <c r="BQ54" i="15"/>
  <c r="BQ73" i="17"/>
  <c r="BQ27" i="13"/>
  <c r="BR27" i="20" s="1"/>
  <c r="BQ50" i="15"/>
  <c r="BQ23" i="13"/>
  <c r="BR23" i="20" s="1"/>
  <c r="BQ69" i="17"/>
  <c r="BQ46" i="15"/>
  <c r="BQ20" i="13"/>
  <c r="BQ66" i="17"/>
  <c r="BQ43" i="15"/>
  <c r="BQ38" i="15"/>
  <c r="BQ61" i="17"/>
  <c r="BQ15" i="13"/>
  <c r="BR15" i="20" s="1"/>
  <c r="BQ11" i="13"/>
  <c r="BR11" i="20" s="1"/>
  <c r="BQ57" i="17"/>
  <c r="BQ34" i="15"/>
  <c r="BQ29" i="15"/>
  <c r="BQ6" i="13"/>
  <c r="BQ52" i="17"/>
  <c r="BQ26" i="15"/>
  <c r="BQ49" i="17"/>
  <c r="BQ22" i="15"/>
  <c r="BQ45" i="17"/>
  <c r="BQ18" i="15"/>
  <c r="BQ41" i="17"/>
  <c r="BQ14" i="15"/>
  <c r="BQ37" i="17"/>
  <c r="BQ10" i="15"/>
  <c r="BQ33" i="17"/>
  <c r="BQ28" i="17"/>
  <c r="BQ5" i="15"/>
  <c r="BP50" i="13"/>
  <c r="BP73" i="15"/>
  <c r="BP69" i="15"/>
  <c r="BP46" i="13"/>
  <c r="BP42" i="13"/>
  <c r="BP65" i="15"/>
  <c r="BP38" i="13"/>
  <c r="BP61" i="15"/>
  <c r="BQ61" i="20" s="1"/>
  <c r="BP57" i="15"/>
  <c r="BP34" i="13"/>
  <c r="BP30" i="13"/>
  <c r="BP53" i="15"/>
  <c r="BP26" i="13"/>
  <c r="BQ26" i="20" s="1"/>
  <c r="BP49" i="15"/>
  <c r="BP72" i="17"/>
  <c r="BP22" i="13"/>
  <c r="BQ22" i="20" s="1"/>
  <c r="BP45" i="15"/>
  <c r="BP68" i="17"/>
  <c r="BP41" i="15"/>
  <c r="BP64" i="17"/>
  <c r="BP18" i="13"/>
  <c r="BQ18" i="20" s="1"/>
  <c r="BP60" i="17"/>
  <c r="BP14" i="13"/>
  <c r="BQ14" i="20" s="1"/>
  <c r="BP37" i="15"/>
  <c r="BP11" i="13"/>
  <c r="BP57" i="17"/>
  <c r="BP34" i="15"/>
  <c r="BP30" i="15"/>
  <c r="BP53" i="17"/>
  <c r="BP7" i="13"/>
  <c r="BP25" i="15"/>
  <c r="BP48" i="17"/>
  <c r="BP44" i="17"/>
  <c r="BP21" i="15"/>
  <c r="BP40" i="17"/>
  <c r="BP17" i="15"/>
  <c r="BP36" i="17"/>
  <c r="BP13" i="15"/>
  <c r="BP32" i="17"/>
  <c r="BP9" i="15"/>
  <c r="BP28" i="17"/>
  <c r="BP5" i="15"/>
  <c r="BP63" i="20"/>
  <c r="BP33" i="20"/>
  <c r="BP10" i="20"/>
  <c r="BP77" i="20" s="1"/>
  <c r="BP22" i="20"/>
  <c r="BP65" i="20"/>
  <c r="BP73" i="20"/>
  <c r="BR54" i="20"/>
  <c r="BQ73" i="15"/>
  <c r="BR73" i="20" s="1"/>
  <c r="BQ50" i="13"/>
  <c r="BR50" i="20" s="1"/>
  <c r="BQ69" i="15"/>
  <c r="BR69" i="20" s="1"/>
  <c r="BQ46" i="13"/>
  <c r="BR46" i="20" s="1"/>
  <c r="BQ42" i="13"/>
  <c r="BQ65" i="15"/>
  <c r="BR65" i="20" s="1"/>
  <c r="BQ61" i="15"/>
  <c r="BR61" i="20" s="1"/>
  <c r="E61" i="20" s="1"/>
  <c r="BQ38" i="13"/>
  <c r="BR38" i="20" s="1"/>
  <c r="BQ34" i="13"/>
  <c r="BR34" i="20" s="1"/>
  <c r="BQ57" i="15"/>
  <c r="BR57" i="20" s="1"/>
  <c r="E57" i="20" s="1"/>
  <c r="BQ53" i="15"/>
  <c r="BQ30" i="13"/>
  <c r="BQ72" i="17"/>
  <c r="BQ26" i="13"/>
  <c r="BR26" i="20" s="1"/>
  <c r="E26" i="20" s="1"/>
  <c r="BQ49" i="15"/>
  <c r="BQ45" i="15"/>
  <c r="BQ68" i="17"/>
  <c r="BQ22" i="13"/>
  <c r="BR22" i="20" s="1"/>
  <c r="E22" i="20" s="1"/>
  <c r="BQ41" i="15"/>
  <c r="BQ64" i="17"/>
  <c r="BQ18" i="13"/>
  <c r="BR18" i="20" s="1"/>
  <c r="E18" i="20" s="1"/>
  <c r="BQ14" i="13"/>
  <c r="BR14" i="20" s="1"/>
  <c r="E14" i="20" s="1"/>
  <c r="BQ37" i="15"/>
  <c r="BQ60" i="17"/>
  <c r="BQ56" i="17"/>
  <c r="BQ10" i="13"/>
  <c r="BR10" i="20" s="1"/>
  <c r="BQ33" i="15"/>
  <c r="BQ30" i="15"/>
  <c r="BQ7" i="13"/>
  <c r="BR7" i="20" s="1"/>
  <c r="BQ53" i="17"/>
  <c r="BR53" i="20" s="1"/>
  <c r="E53" i="20" s="1"/>
  <c r="BQ48" i="17"/>
  <c r="BQ25" i="15"/>
  <c r="BQ44" i="17"/>
  <c r="BQ21" i="15"/>
  <c r="BQ17" i="15"/>
  <c r="BQ40" i="17"/>
  <c r="BQ13" i="15"/>
  <c r="BQ36" i="17"/>
  <c r="BQ9" i="15"/>
  <c r="BQ32" i="17"/>
  <c r="BQ6" i="15"/>
  <c r="BQ29" i="17"/>
  <c r="BQ53" i="20"/>
  <c r="BP72" i="15"/>
  <c r="BQ72" i="20" s="1"/>
  <c r="BP49" i="13"/>
  <c r="BQ49" i="20" s="1"/>
  <c r="BP45" i="13"/>
  <c r="BP68" i="15"/>
  <c r="BP64" i="15"/>
  <c r="BQ64" i="20" s="1"/>
  <c r="BP41" i="13"/>
  <c r="BP60" i="15"/>
  <c r="BP37" i="13"/>
  <c r="BP33" i="13"/>
  <c r="BQ33" i="20" s="1"/>
  <c r="BP56" i="15"/>
  <c r="BQ56" i="20" s="1"/>
  <c r="BP29" i="13"/>
  <c r="BQ29" i="20" s="1"/>
  <c r="BP52" i="15"/>
  <c r="BP75" i="17"/>
  <c r="BP70" i="17"/>
  <c r="BP24" i="13"/>
  <c r="BP47" i="15"/>
  <c r="BP21" i="13"/>
  <c r="BQ21" i="20" s="1"/>
  <c r="BP44" i="15"/>
  <c r="BP67" i="17"/>
  <c r="BP63" i="17"/>
  <c r="BP17" i="13"/>
  <c r="BQ17" i="20" s="1"/>
  <c r="BP40" i="15"/>
  <c r="BP36" i="15"/>
  <c r="BP13" i="13"/>
  <c r="BQ13" i="20" s="1"/>
  <c r="BP59" i="17"/>
  <c r="BP55" i="17"/>
  <c r="BP9" i="13"/>
  <c r="BQ9" i="20" s="1"/>
  <c r="BP32" i="15"/>
  <c r="BP5" i="13"/>
  <c r="BQ5" i="20" s="1"/>
  <c r="BP51" i="17"/>
  <c r="BP28" i="15"/>
  <c r="BP47" i="17"/>
  <c r="BQ47" i="20" s="1"/>
  <c r="BP24" i="15"/>
  <c r="BP20" i="15"/>
  <c r="BP43" i="17"/>
  <c r="BP39" i="17"/>
  <c r="BP16" i="15"/>
  <c r="BP12" i="15"/>
  <c r="BP35" i="17"/>
  <c r="BP31" i="17"/>
  <c r="BP8" i="15"/>
  <c r="BP66" i="20"/>
  <c r="BP71" i="20"/>
  <c r="BP41" i="20"/>
  <c r="BP34" i="20"/>
  <c r="BP42" i="20"/>
  <c r="BP50" i="20"/>
  <c r="W94" i="9"/>
  <c r="M94" i="9"/>
  <c r="BR56" i="20"/>
  <c r="BQ49" i="13"/>
  <c r="BR49" i="20" s="1"/>
  <c r="E49" i="20" s="1"/>
  <c r="BQ72" i="15"/>
  <c r="BR72" i="20" s="1"/>
  <c r="E72" i="20" s="1"/>
  <c r="BQ45" i="13"/>
  <c r="BR45" i="20" s="1"/>
  <c r="BQ68" i="15"/>
  <c r="BR68" i="20" s="1"/>
  <c r="BQ41" i="13"/>
  <c r="BQ64" i="15"/>
  <c r="BR64" i="20" s="1"/>
  <c r="E64" i="20" s="1"/>
  <c r="BQ60" i="15"/>
  <c r="BR60" i="20" s="1"/>
  <c r="BQ37" i="13"/>
  <c r="BR37" i="20" s="1"/>
  <c r="BQ56" i="15"/>
  <c r="BQ33" i="13"/>
  <c r="BR33" i="20" s="1"/>
  <c r="E33" i="20" s="1"/>
  <c r="BQ52" i="15"/>
  <c r="BQ75" i="17"/>
  <c r="BQ29" i="13"/>
  <c r="BQ71" i="17"/>
  <c r="BQ25" i="13"/>
  <c r="BR25" i="20" s="1"/>
  <c r="BQ48" i="15"/>
  <c r="BQ67" i="17"/>
  <c r="BQ44" i="15"/>
  <c r="BQ21" i="13"/>
  <c r="BQ17" i="13"/>
  <c r="BR17" i="20" s="1"/>
  <c r="E17" i="20" s="1"/>
  <c r="BQ40" i="15"/>
  <c r="BQ63" i="17"/>
  <c r="BQ36" i="15"/>
  <c r="BQ13" i="13"/>
  <c r="BR13" i="20" s="1"/>
  <c r="E13" i="20" s="1"/>
  <c r="BQ59" i="17"/>
  <c r="BQ55" i="17"/>
  <c r="BR55" i="20" s="1"/>
  <c r="BQ9" i="13"/>
  <c r="BR9" i="20" s="1"/>
  <c r="E9" i="20" s="1"/>
  <c r="BQ32" i="15"/>
  <c r="BQ51" i="17"/>
  <c r="BQ28" i="15"/>
  <c r="BQ5" i="13"/>
  <c r="BR5" i="20" s="1"/>
  <c r="E5" i="20" s="1"/>
  <c r="BQ24" i="15"/>
  <c r="BQ47" i="17"/>
  <c r="BQ20" i="15"/>
  <c r="BQ43" i="17"/>
  <c r="BQ16" i="15"/>
  <c r="BQ39" i="17"/>
  <c r="BQ12" i="15"/>
  <c r="BQ35" i="17"/>
  <c r="BQ8" i="15"/>
  <c r="BQ31" i="17"/>
  <c r="BQ57" i="20"/>
  <c r="BP52" i="13"/>
  <c r="BQ52" i="20" s="1"/>
  <c r="BP75" i="15"/>
  <c r="BQ75" i="20" s="1"/>
  <c r="BP48" i="13"/>
  <c r="BQ48" i="20" s="1"/>
  <c r="BP71" i="15"/>
  <c r="BQ71" i="20" s="1"/>
  <c r="BP44" i="13"/>
  <c r="BQ44" i="20" s="1"/>
  <c r="BP67" i="15"/>
  <c r="BQ67" i="20" s="1"/>
  <c r="BP40" i="13"/>
  <c r="BQ40" i="20" s="1"/>
  <c r="BP63" i="15"/>
  <c r="BP36" i="13"/>
  <c r="BQ36" i="20" s="1"/>
  <c r="BP59" i="15"/>
  <c r="BP55" i="15"/>
  <c r="BQ55" i="20" s="1"/>
  <c r="BP32" i="13"/>
  <c r="BQ32" i="20" s="1"/>
  <c r="BP50" i="15"/>
  <c r="BP73" i="17"/>
  <c r="BP27" i="13"/>
  <c r="BP71" i="17"/>
  <c r="BP25" i="13"/>
  <c r="BQ25" i="20" s="1"/>
  <c r="BP48" i="15"/>
  <c r="BP42" i="15"/>
  <c r="BP19" i="13"/>
  <c r="BP65" i="17"/>
  <c r="BQ65" i="20" s="1"/>
  <c r="BP39" i="15"/>
  <c r="BP62" i="17"/>
  <c r="BP16" i="13"/>
  <c r="BQ16" i="20" s="1"/>
  <c r="BP12" i="13"/>
  <c r="BQ12" i="20" s="1"/>
  <c r="BP58" i="17"/>
  <c r="BP35" i="15"/>
  <c r="BP8" i="13"/>
  <c r="BQ8" i="20" s="1"/>
  <c r="BP54" i="17"/>
  <c r="BP31" i="15"/>
  <c r="BP50" i="17"/>
  <c r="BP27" i="15"/>
  <c r="BP46" i="17"/>
  <c r="BP23" i="15"/>
  <c r="BP42" i="17"/>
  <c r="BP19" i="15"/>
  <c r="BP38" i="17"/>
  <c r="BP15" i="15"/>
  <c r="BP34" i="17"/>
  <c r="BP11" i="15"/>
  <c r="BP30" i="17"/>
  <c r="BP7" i="15"/>
  <c r="D95" i="9" l="1"/>
  <c r="F95" i="9"/>
  <c r="G95" i="9"/>
  <c r="E95" i="9"/>
  <c r="H95" i="9"/>
  <c r="E55" i="20"/>
  <c r="BQ59" i="20"/>
  <c r="BQ7" i="20"/>
  <c r="E7" i="20" s="1"/>
  <c r="BQ60" i="20"/>
  <c r="BQ68" i="20"/>
  <c r="BQ73" i="20"/>
  <c r="E73" i="20" s="1"/>
  <c r="BR29" i="20"/>
  <c r="E29" i="20" s="1"/>
  <c r="BR39" i="20"/>
  <c r="BR47" i="20"/>
  <c r="E47" i="20" s="1"/>
  <c r="M95" i="9"/>
  <c r="W95" i="9"/>
  <c r="BQ20" i="20"/>
  <c r="BQ46" i="20"/>
  <c r="BQ28" i="20"/>
  <c r="BQ58" i="20"/>
  <c r="BQ43" i="20"/>
  <c r="BQ74" i="20"/>
  <c r="BR24" i="20"/>
  <c r="BR32" i="20"/>
  <c r="E32" i="20" s="1"/>
  <c r="BR40" i="20"/>
  <c r="E40" i="20" s="1"/>
  <c r="BR48" i="20"/>
  <c r="E48" i="20" s="1"/>
  <c r="BQ19" i="20"/>
  <c r="BQ42" i="20"/>
  <c r="BQ27" i="20"/>
  <c r="BQ63" i="20"/>
  <c r="BR30" i="20"/>
  <c r="E46" i="20"/>
  <c r="BQ11" i="20"/>
  <c r="BQ45" i="20"/>
  <c r="BQ50" i="20"/>
  <c r="BR20" i="20"/>
  <c r="E20" i="20" s="1"/>
  <c r="BR31" i="20"/>
  <c r="E31" i="20" s="1"/>
  <c r="E60" i="20"/>
  <c r="BQ69" i="20"/>
  <c r="BQ31" i="20"/>
  <c r="BQ62" i="20"/>
  <c r="E62" i="20" s="1"/>
  <c r="BQ70" i="20"/>
  <c r="E70" i="20" s="1"/>
  <c r="E19" i="20"/>
  <c r="BR63" i="20"/>
  <c r="E63" i="20" s="1"/>
  <c r="BR71" i="20"/>
  <c r="E71" i="20" s="1"/>
  <c r="E68" i="20"/>
  <c r="BQ24" i="20"/>
  <c r="BR41" i="20"/>
  <c r="E69" i="20"/>
  <c r="BQ30" i="20"/>
  <c r="BQ37" i="20"/>
  <c r="E37" i="20" s="1"/>
  <c r="E27" i="20"/>
  <c r="BR35" i="20"/>
  <c r="BR43" i="20"/>
  <c r="E43" i="20" s="1"/>
  <c r="BR51" i="20"/>
  <c r="BQ54" i="20"/>
  <c r="E54" i="20" s="1"/>
  <c r="BQ39" i="20"/>
  <c r="BR12" i="20"/>
  <c r="E12" i="20" s="1"/>
  <c r="BR16" i="20"/>
  <c r="E16" i="20" s="1"/>
  <c r="BR59" i="20"/>
  <c r="E59" i="20" s="1"/>
  <c r="BR44" i="20"/>
  <c r="E44" i="20" s="1"/>
  <c r="BR75" i="20"/>
  <c r="E75" i="20" s="1"/>
  <c r="E25" i="20"/>
  <c r="E45" i="20"/>
  <c r="E56" i="20"/>
  <c r="BR21" i="20"/>
  <c r="E21" i="20" s="1"/>
  <c r="E65" i="20"/>
  <c r="E50" i="20"/>
  <c r="BQ34" i="20"/>
  <c r="E34" i="20" s="1"/>
  <c r="BQ41" i="20"/>
  <c r="BQ38" i="20"/>
  <c r="E38" i="20" s="1"/>
  <c r="BR6" i="20"/>
  <c r="E11" i="20"/>
  <c r="E58" i="20"/>
  <c r="E74" i="20"/>
  <c r="A96" i="9"/>
  <c r="B97" i="9"/>
  <c r="V96" i="9"/>
  <c r="K96" i="9"/>
  <c r="C96" i="9" s="1"/>
  <c r="U96" i="9"/>
  <c r="L96" i="9"/>
  <c r="I96" i="9"/>
  <c r="BQ6" i="20"/>
  <c r="BQ77" i="20" s="1"/>
  <c r="BQ10" i="20"/>
  <c r="E10" i="20" s="1"/>
  <c r="BQ15" i="20"/>
  <c r="E15" i="20" s="1"/>
  <c r="BQ23" i="20"/>
  <c r="E23" i="20" s="1"/>
  <c r="BQ35" i="20"/>
  <c r="BQ66" i="20"/>
  <c r="E66" i="20" s="1"/>
  <c r="BQ51" i="20"/>
  <c r="BR8" i="20"/>
  <c r="E8" i="20" s="1"/>
  <c r="BR42" i="20"/>
  <c r="E42" i="20" s="1"/>
  <c r="BR28" i="20"/>
  <c r="E28" i="20" s="1"/>
  <c r="BR36" i="20"/>
  <c r="E36" i="20" s="1"/>
  <c r="BR67" i="20"/>
  <c r="E67" i="20" s="1"/>
  <c r="BR52" i="20"/>
  <c r="E52" i="20" s="1"/>
  <c r="D96" i="9" l="1"/>
  <c r="G96" i="9"/>
  <c r="E96" i="9"/>
  <c r="F96" i="9"/>
  <c r="H96" i="9"/>
  <c r="V97" i="9"/>
  <c r="B98" i="9"/>
  <c r="A97" i="9"/>
  <c r="K97" i="9"/>
  <c r="C97" i="9" s="1"/>
  <c r="U97" i="9"/>
  <c r="I97" i="9" s="1"/>
  <c r="L97" i="9"/>
  <c r="E41" i="20"/>
  <c r="E24" i="20"/>
  <c r="E51" i="20"/>
  <c r="M96" i="9"/>
  <c r="W96" i="9"/>
  <c r="E39" i="20"/>
  <c r="BR77" i="20"/>
  <c r="E2" i="20" s="1"/>
  <c r="E6" i="20"/>
  <c r="E1" i="20" s="1"/>
  <c r="E35" i="20"/>
  <c r="E30" i="20"/>
  <c r="G97" i="9" l="1"/>
  <c r="F97" i="9"/>
  <c r="H97" i="9"/>
  <c r="E97" i="9"/>
  <c r="D97" i="9"/>
  <c r="M97" i="9"/>
  <c r="W97" i="9"/>
  <c r="K98" i="9"/>
  <c r="L98" i="9"/>
  <c r="U98" i="9"/>
  <c r="C98" i="9"/>
  <c r="I98" i="9"/>
  <c r="A98" i="9"/>
  <c r="V98" i="9"/>
  <c r="B99" i="9"/>
  <c r="L99" i="9" l="1"/>
  <c r="A99" i="9"/>
  <c r="B100" i="9"/>
  <c r="U99" i="9"/>
  <c r="I99" i="9" s="1"/>
  <c r="K99" i="9"/>
  <c r="V99" i="9"/>
  <c r="C99" i="9"/>
  <c r="H98" i="9"/>
  <c r="G98" i="9"/>
  <c r="D98" i="9"/>
  <c r="F98" i="9"/>
  <c r="E98" i="9"/>
  <c r="W98" i="9"/>
  <c r="M98" i="9"/>
  <c r="H99" i="9" l="1"/>
  <c r="D99" i="9"/>
  <c r="F99" i="9"/>
  <c r="G99" i="9"/>
  <c r="E99" i="9"/>
  <c r="A100" i="9"/>
  <c r="C100" i="9"/>
  <c r="B101" i="9"/>
  <c r="U100" i="9"/>
  <c r="K100" i="9"/>
  <c r="I100" i="9"/>
  <c r="L100" i="9"/>
  <c r="V100" i="9"/>
  <c r="W99" i="9"/>
  <c r="M99" i="9"/>
  <c r="L101" i="9" l="1"/>
  <c r="V101" i="9"/>
  <c r="A101" i="9"/>
  <c r="B102" i="9"/>
  <c r="K101" i="9"/>
  <c r="C101" i="9" s="1"/>
  <c r="U101" i="9"/>
  <c r="I101" i="9" s="1"/>
  <c r="H100" i="9"/>
  <c r="D100" i="9"/>
  <c r="G100" i="9"/>
  <c r="E100" i="9"/>
  <c r="F100" i="9"/>
  <c r="M100" i="9"/>
  <c r="W100" i="9"/>
  <c r="H101" i="9" l="1"/>
  <c r="E101" i="9"/>
  <c r="D101" i="9"/>
  <c r="G101" i="9"/>
  <c r="F101" i="9"/>
  <c r="M101" i="9"/>
  <c r="W101" i="9"/>
  <c r="V102" i="9"/>
  <c r="B103" i="9"/>
  <c r="A102" i="9"/>
  <c r="U102" i="9"/>
  <c r="L102" i="9"/>
  <c r="I102" i="9"/>
  <c r="K102" i="9"/>
  <c r="C102" i="9" s="1"/>
  <c r="H102" i="9" l="1"/>
  <c r="G102" i="9"/>
  <c r="D102" i="9"/>
  <c r="F102" i="9"/>
  <c r="E102" i="9"/>
  <c r="W102" i="9"/>
  <c r="M102" i="9"/>
  <c r="U103" i="9"/>
  <c r="I103" i="9" s="1"/>
  <c r="K103" i="9"/>
  <c r="C103" i="9"/>
  <c r="V103" i="9"/>
  <c r="L103" i="9"/>
  <c r="A103" i="9"/>
  <c r="B104" i="9"/>
  <c r="F103" i="9" l="1"/>
  <c r="G103" i="9"/>
  <c r="E103" i="9"/>
  <c r="H103" i="9"/>
  <c r="D103" i="9"/>
  <c r="B105" i="9"/>
  <c r="U104" i="9"/>
  <c r="K104" i="9"/>
  <c r="C104" i="9" s="1"/>
  <c r="I104" i="9"/>
  <c r="V104" i="9"/>
  <c r="A104" i="9"/>
  <c r="L104" i="9"/>
  <c r="W103" i="9"/>
  <c r="M103" i="9"/>
  <c r="H104" i="9" l="1"/>
  <c r="D104" i="9"/>
  <c r="G104" i="9"/>
  <c r="E104" i="9"/>
  <c r="F104" i="9"/>
  <c r="W104" i="9"/>
  <c r="M104" i="9"/>
  <c r="K105" i="9"/>
  <c r="U105" i="9"/>
  <c r="C105" i="9"/>
  <c r="I105" i="9"/>
  <c r="L105" i="9"/>
  <c r="V105" i="9"/>
  <c r="B106" i="9"/>
  <c r="A105" i="9"/>
  <c r="M105" i="9" l="1"/>
  <c r="W105" i="9"/>
  <c r="L106" i="9"/>
  <c r="U106" i="9"/>
  <c r="I106" i="9" s="1"/>
  <c r="A106" i="9"/>
  <c r="V106" i="9"/>
  <c r="B107" i="9"/>
  <c r="K106" i="9"/>
  <c r="C106" i="9" s="1"/>
  <c r="G105" i="9"/>
  <c r="F105" i="9"/>
  <c r="H105" i="9"/>
  <c r="E105" i="9"/>
  <c r="D105" i="9"/>
  <c r="D106" i="9" l="1"/>
  <c r="G106" i="9"/>
  <c r="H106" i="9"/>
  <c r="F106" i="9"/>
  <c r="E106" i="9"/>
  <c r="U107" i="9"/>
  <c r="K107" i="9"/>
  <c r="V107" i="9"/>
  <c r="C107" i="9"/>
  <c r="I107" i="9"/>
  <c r="L107" i="9"/>
  <c r="A107" i="9"/>
  <c r="B108" i="9"/>
  <c r="W106" i="9"/>
  <c r="M106" i="9"/>
  <c r="K108" i="9" l="1"/>
  <c r="U108" i="9"/>
  <c r="I108" i="9" s="1"/>
  <c r="L108" i="9"/>
  <c r="A108" i="9"/>
  <c r="C108" i="9"/>
  <c r="B109" i="9"/>
  <c r="V108" i="9"/>
  <c r="W107" i="9"/>
  <c r="M107" i="9"/>
  <c r="F107" i="9"/>
  <c r="G107" i="9"/>
  <c r="E107" i="9"/>
  <c r="H107" i="9"/>
  <c r="D107" i="9"/>
  <c r="W108" i="9" l="1"/>
  <c r="M108" i="9"/>
  <c r="L109" i="9"/>
  <c r="V109" i="9"/>
  <c r="B110" i="9"/>
  <c r="A109" i="9"/>
  <c r="K109" i="9"/>
  <c r="C109" i="9" s="1"/>
  <c r="U109" i="9"/>
  <c r="I109" i="9" s="1"/>
  <c r="H108" i="9"/>
  <c r="D108" i="9"/>
  <c r="G108" i="9"/>
  <c r="E108" i="9"/>
  <c r="F108" i="9"/>
  <c r="H109" i="9" l="1"/>
  <c r="E109" i="9"/>
  <c r="D109" i="9"/>
  <c r="G109" i="9"/>
  <c r="F109" i="9"/>
  <c r="W109" i="9"/>
  <c r="M109" i="9"/>
  <c r="U110" i="9"/>
  <c r="K110" i="9"/>
  <c r="I110" i="9"/>
  <c r="C110" i="9"/>
  <c r="V110" i="9"/>
  <c r="L110" i="9"/>
  <c r="A110" i="9"/>
  <c r="B111" i="9"/>
  <c r="M110" i="9" l="1"/>
  <c r="W110" i="9"/>
  <c r="D110" i="9"/>
  <c r="G110" i="9"/>
  <c r="H110" i="9"/>
  <c r="F110" i="9"/>
  <c r="E110" i="9"/>
  <c r="U111" i="9"/>
  <c r="K111" i="9"/>
  <c r="I111" i="9"/>
  <c r="C111" i="9"/>
  <c r="V111" i="9"/>
  <c r="L111" i="9"/>
  <c r="A111" i="9"/>
  <c r="B112" i="9"/>
  <c r="W111" i="9" l="1"/>
  <c r="M111" i="9"/>
  <c r="F111" i="9"/>
  <c r="G111" i="9"/>
  <c r="E111" i="9"/>
  <c r="H111" i="9"/>
  <c r="D111" i="9"/>
  <c r="B113" i="9"/>
  <c r="V112" i="9"/>
  <c r="K112" i="9"/>
  <c r="C112" i="9" s="1"/>
  <c r="U112" i="9"/>
  <c r="I112" i="9"/>
  <c r="A112" i="9"/>
  <c r="L112" i="9"/>
  <c r="H112" i="9" l="1"/>
  <c r="D112" i="9"/>
  <c r="G112" i="9"/>
  <c r="E112" i="9"/>
  <c r="F112" i="9"/>
  <c r="K113" i="9"/>
  <c r="U113" i="9"/>
  <c r="I113" i="9" s="1"/>
  <c r="C113" i="9"/>
  <c r="L113" i="9"/>
  <c r="V113" i="9"/>
  <c r="B114" i="9"/>
  <c r="A113" i="9"/>
  <c r="W112" i="9"/>
  <c r="M112" i="9"/>
  <c r="K114" i="9" l="1"/>
  <c r="L114" i="9"/>
  <c r="U114" i="9"/>
  <c r="C114" i="9"/>
  <c r="V114" i="9"/>
  <c r="A114" i="9"/>
  <c r="I114" i="9"/>
  <c r="B115" i="9"/>
  <c r="G113" i="9"/>
  <c r="F113" i="9"/>
  <c r="H113" i="9"/>
  <c r="E113" i="9"/>
  <c r="D113" i="9"/>
  <c r="W113" i="9"/>
  <c r="M113" i="9"/>
  <c r="V115" i="9" l="1"/>
  <c r="L115" i="9"/>
  <c r="A115" i="9"/>
  <c r="B116" i="9"/>
  <c r="U115" i="9"/>
  <c r="K115" i="9"/>
  <c r="I115" i="9"/>
  <c r="C115" i="9"/>
  <c r="H114" i="9"/>
  <c r="G114" i="9"/>
  <c r="D114" i="9"/>
  <c r="F114" i="9"/>
  <c r="E114" i="9"/>
  <c r="W114" i="9"/>
  <c r="M114" i="9"/>
  <c r="F115" i="9" l="1"/>
  <c r="G115" i="9"/>
  <c r="E115" i="9"/>
  <c r="H115" i="9"/>
  <c r="D115" i="9"/>
  <c r="L116" i="9"/>
  <c r="V116" i="9"/>
  <c r="A116" i="9"/>
  <c r="B117" i="9"/>
  <c r="U116" i="9"/>
  <c r="I116" i="9" s="1"/>
  <c r="K116" i="9"/>
  <c r="C116" i="9" s="1"/>
  <c r="M115" i="9"/>
  <c r="W115" i="9"/>
  <c r="H116" i="9" l="1"/>
  <c r="D116" i="9"/>
  <c r="G116" i="9"/>
  <c r="E116" i="9"/>
  <c r="F116" i="9"/>
  <c r="M116" i="9"/>
  <c r="W116" i="9"/>
  <c r="L117" i="9"/>
  <c r="V117" i="9"/>
  <c r="A117" i="9"/>
  <c r="B118" i="9"/>
  <c r="K117" i="9"/>
  <c r="C117" i="9" s="1"/>
  <c r="U117" i="9"/>
  <c r="I117" i="9" s="1"/>
  <c r="H117" i="9" l="1"/>
  <c r="E117" i="9"/>
  <c r="D117" i="9"/>
  <c r="G117" i="9"/>
  <c r="F117" i="9"/>
  <c r="W117" i="9"/>
  <c r="M117" i="9"/>
  <c r="B119" i="9"/>
  <c r="A118" i="9"/>
  <c r="U118" i="9"/>
  <c r="I118" i="9" s="1"/>
  <c r="L118" i="9"/>
  <c r="V118" i="9"/>
  <c r="K118" i="9"/>
  <c r="C118" i="9" s="1"/>
  <c r="H118" i="9" l="1"/>
  <c r="G118" i="9"/>
  <c r="D118" i="9"/>
  <c r="F118" i="9"/>
  <c r="E118" i="9"/>
  <c r="W118" i="9"/>
  <c r="M118" i="9"/>
  <c r="U119" i="9"/>
  <c r="K119" i="9"/>
  <c r="V119" i="9"/>
  <c r="L119" i="9"/>
  <c r="I119" i="9"/>
  <c r="B120" i="9"/>
  <c r="A119" i="9"/>
  <c r="C119" i="9"/>
  <c r="W119" i="9" l="1"/>
  <c r="M119" i="9"/>
  <c r="F119" i="9"/>
  <c r="G119" i="9"/>
  <c r="E119" i="9"/>
  <c r="H119" i="9"/>
  <c r="D119" i="9"/>
  <c r="B121" i="9"/>
  <c r="U120" i="9"/>
  <c r="I120" i="9" s="1"/>
  <c r="K120" i="9"/>
  <c r="C120" i="9" s="1"/>
  <c r="V120" i="9"/>
  <c r="A120" i="9"/>
  <c r="L120" i="9"/>
  <c r="H120" i="9" l="1"/>
  <c r="D120" i="9"/>
  <c r="G120" i="9"/>
  <c r="E120" i="9"/>
  <c r="F120" i="9"/>
  <c r="K121" i="9"/>
  <c r="U121" i="9"/>
  <c r="I121" i="9" s="1"/>
  <c r="L121" i="9"/>
  <c r="C121" i="9"/>
  <c r="V121" i="9"/>
  <c r="B122" i="9"/>
  <c r="A121" i="9"/>
  <c r="W120" i="9"/>
  <c r="M120" i="9"/>
  <c r="L122" i="9" l="1"/>
  <c r="C122" i="9"/>
  <c r="U122" i="9"/>
  <c r="A122" i="9"/>
  <c r="V122" i="9"/>
  <c r="B123" i="9"/>
  <c r="I122" i="9"/>
  <c r="K122" i="9"/>
  <c r="G121" i="9"/>
  <c r="F121" i="9"/>
  <c r="H121" i="9"/>
  <c r="E121" i="9"/>
  <c r="D121" i="9"/>
  <c r="M121" i="9"/>
  <c r="W121" i="9"/>
  <c r="M122" i="9" l="1"/>
  <c r="W122" i="9"/>
  <c r="V123" i="9"/>
  <c r="L123" i="9"/>
  <c r="A123" i="9"/>
  <c r="B124" i="9"/>
  <c r="U123" i="9"/>
  <c r="K123" i="9"/>
  <c r="I123" i="9"/>
  <c r="C123" i="9"/>
  <c r="D122" i="9"/>
  <c r="G122" i="9"/>
  <c r="H122" i="9"/>
  <c r="F122" i="9"/>
  <c r="E122" i="9"/>
  <c r="F123" i="9" l="1"/>
  <c r="G123" i="9"/>
  <c r="E123" i="9"/>
  <c r="H123" i="9"/>
  <c r="D123" i="9"/>
  <c r="W123" i="9"/>
  <c r="M123" i="9"/>
  <c r="A124" i="9"/>
  <c r="L124" i="9"/>
  <c r="B125" i="9"/>
  <c r="V124" i="9"/>
  <c r="K124" i="9"/>
  <c r="C124" i="9" s="1"/>
  <c r="U124" i="9"/>
  <c r="I124" i="9" s="1"/>
  <c r="H124" i="9" l="1"/>
  <c r="D124" i="9"/>
  <c r="G124" i="9"/>
  <c r="E124" i="9"/>
  <c r="F124" i="9"/>
  <c r="K125" i="9"/>
  <c r="U125" i="9"/>
  <c r="I125" i="9" s="1"/>
  <c r="C125" i="9"/>
  <c r="L125" i="9"/>
  <c r="V125" i="9"/>
  <c r="B126" i="9"/>
  <c r="A125" i="9"/>
  <c r="W124" i="9"/>
  <c r="M124" i="9"/>
  <c r="A126" i="9" l="1"/>
  <c r="B127" i="9"/>
  <c r="U126" i="9"/>
  <c r="I126" i="9" s="1"/>
  <c r="K126" i="9"/>
  <c r="C126" i="9" s="1"/>
  <c r="V126" i="9"/>
  <c r="L126" i="9"/>
  <c r="G125" i="9"/>
  <c r="F125" i="9"/>
  <c r="H125" i="9"/>
  <c r="E125" i="9"/>
  <c r="D125" i="9"/>
  <c r="M125" i="9"/>
  <c r="W125" i="9"/>
  <c r="D126" i="9" l="1"/>
  <c r="G126" i="9"/>
  <c r="H126" i="9"/>
  <c r="F126" i="9"/>
  <c r="E126" i="9"/>
  <c r="U127" i="9"/>
  <c r="K127" i="9"/>
  <c r="C127" i="9" s="1"/>
  <c r="V127" i="9"/>
  <c r="L127" i="9"/>
  <c r="I127" i="9"/>
  <c r="B128" i="9"/>
  <c r="A127" i="9"/>
  <c r="W126" i="9"/>
  <c r="M126" i="9"/>
  <c r="F127" i="9" l="1"/>
  <c r="G127" i="9"/>
  <c r="E127" i="9"/>
  <c r="H127" i="9"/>
  <c r="D127" i="9"/>
  <c r="W127" i="9"/>
  <c r="M127" i="9"/>
  <c r="B129" i="9"/>
  <c r="V128" i="9"/>
  <c r="K128" i="9"/>
  <c r="C128" i="9" s="1"/>
  <c r="U128" i="9"/>
  <c r="I128" i="9" s="1"/>
  <c r="A128" i="9"/>
  <c r="L128" i="9"/>
  <c r="H128" i="9" l="1"/>
  <c r="D128" i="9"/>
  <c r="G128" i="9"/>
  <c r="E128" i="9"/>
  <c r="F128" i="9"/>
  <c r="K129" i="9"/>
  <c r="U129" i="9"/>
  <c r="I129" i="9" s="1"/>
  <c r="L129" i="9"/>
  <c r="C129" i="9"/>
  <c r="V129" i="9"/>
  <c r="B130" i="9"/>
  <c r="A129" i="9"/>
  <c r="W128" i="9"/>
  <c r="M128" i="9"/>
  <c r="K130" i="9" l="1"/>
  <c r="L130" i="9"/>
  <c r="U130" i="9"/>
  <c r="C130" i="9"/>
  <c r="V130" i="9"/>
  <c r="A130" i="9"/>
  <c r="I130" i="9"/>
  <c r="B131" i="9"/>
  <c r="G129" i="9"/>
  <c r="F129" i="9"/>
  <c r="H129" i="9"/>
  <c r="E129" i="9"/>
  <c r="D129" i="9"/>
  <c r="M129" i="9"/>
  <c r="W129" i="9"/>
  <c r="V131" i="9" l="1"/>
  <c r="L131" i="9"/>
  <c r="A131" i="9"/>
  <c r="B132" i="9"/>
  <c r="U131" i="9"/>
  <c r="K131" i="9"/>
  <c r="I131" i="9"/>
  <c r="C131" i="9"/>
  <c r="H130" i="9"/>
  <c r="G130" i="9"/>
  <c r="D130" i="9"/>
  <c r="F130" i="9"/>
  <c r="E130" i="9"/>
  <c r="W130" i="9"/>
  <c r="M130" i="9"/>
  <c r="F131" i="9" l="1"/>
  <c r="G131" i="9"/>
  <c r="E131" i="9"/>
  <c r="H131" i="9"/>
  <c r="D131" i="9"/>
  <c r="K132" i="9"/>
  <c r="V132" i="9"/>
  <c r="I132" i="9"/>
  <c r="L132" i="9"/>
  <c r="A132" i="9"/>
  <c r="C132" i="9"/>
  <c r="B133" i="9"/>
  <c r="U132" i="9"/>
  <c r="M131" i="9"/>
  <c r="W131" i="9"/>
  <c r="L133" i="9" l="1"/>
  <c r="V133" i="9"/>
  <c r="A133" i="9"/>
  <c r="B134" i="9"/>
  <c r="K133" i="9"/>
  <c r="C133" i="9" s="1"/>
  <c r="U133" i="9"/>
  <c r="I133" i="9" s="1"/>
  <c r="H132" i="9"/>
  <c r="D132" i="9"/>
  <c r="G132" i="9"/>
  <c r="E132" i="9"/>
  <c r="F132" i="9"/>
  <c r="M132" i="9"/>
  <c r="W132" i="9"/>
  <c r="H133" i="9" l="1"/>
  <c r="E133" i="9"/>
  <c r="D133" i="9"/>
  <c r="G133" i="9"/>
  <c r="F133" i="9"/>
  <c r="W133" i="9"/>
  <c r="M133" i="9"/>
  <c r="V134" i="9"/>
  <c r="K134" i="9"/>
  <c r="C134" i="9" s="1"/>
  <c r="A134" i="9"/>
  <c r="B135" i="9"/>
  <c r="U134" i="9"/>
  <c r="I134" i="9" s="1"/>
  <c r="L134" i="9"/>
  <c r="F134" i="9" l="1"/>
  <c r="E134" i="9"/>
  <c r="H134" i="9"/>
  <c r="G134" i="9"/>
  <c r="D134" i="9"/>
  <c r="V135" i="9"/>
  <c r="L135" i="9"/>
  <c r="B136" i="9"/>
  <c r="A135" i="9"/>
  <c r="U135" i="9"/>
  <c r="I135" i="9" s="1"/>
  <c r="K135" i="9"/>
  <c r="C135" i="9" s="1"/>
  <c r="W134" i="9"/>
  <c r="M134" i="9"/>
  <c r="F135" i="9" l="1"/>
  <c r="G135" i="9"/>
  <c r="E135" i="9"/>
  <c r="H135" i="9"/>
  <c r="D135" i="9"/>
  <c r="W135" i="9"/>
  <c r="M135" i="9"/>
  <c r="A136" i="9"/>
  <c r="L136" i="9"/>
  <c r="B137" i="9"/>
  <c r="U136" i="9"/>
  <c r="I136" i="9" s="1"/>
  <c r="K136" i="9"/>
  <c r="V136" i="9"/>
  <c r="C136" i="9"/>
  <c r="W136" i="9" l="1"/>
  <c r="M136" i="9"/>
  <c r="H136" i="9"/>
  <c r="D136" i="9"/>
  <c r="G136" i="9"/>
  <c r="E136" i="9"/>
  <c r="F136" i="9"/>
  <c r="K137" i="9"/>
  <c r="U137" i="9"/>
  <c r="I137" i="9" s="1"/>
  <c r="L137" i="9"/>
  <c r="C137" i="9"/>
  <c r="V137" i="9"/>
  <c r="B138" i="9"/>
  <c r="A137" i="9"/>
  <c r="G137" i="9" l="1"/>
  <c r="F137" i="9"/>
  <c r="H137" i="9"/>
  <c r="E137" i="9"/>
  <c r="D137" i="9"/>
  <c r="W137" i="9"/>
  <c r="M137" i="9"/>
  <c r="K138" i="9"/>
  <c r="B139" i="9"/>
  <c r="U138" i="9"/>
  <c r="C138" i="9"/>
  <c r="V138" i="9"/>
  <c r="L138" i="9"/>
  <c r="I138" i="9"/>
  <c r="A138" i="9"/>
  <c r="M138" i="9" l="1"/>
  <c r="W138" i="9"/>
  <c r="H138" i="9"/>
  <c r="G138" i="9"/>
  <c r="D138" i="9"/>
  <c r="F138" i="9"/>
  <c r="E138" i="9"/>
  <c r="L139" i="9"/>
  <c r="A139" i="9"/>
  <c r="B140" i="9"/>
  <c r="U139" i="9"/>
  <c r="I139" i="9" s="1"/>
  <c r="K139" i="9"/>
  <c r="C139" i="9" s="1"/>
  <c r="V139" i="9"/>
  <c r="F139" i="9" l="1"/>
  <c r="G139" i="9"/>
  <c r="E139" i="9"/>
  <c r="H139" i="9"/>
  <c r="D139" i="9"/>
  <c r="C140" i="9"/>
  <c r="V140" i="9"/>
  <c r="A140" i="9"/>
  <c r="L140" i="9"/>
  <c r="B141" i="9"/>
  <c r="U140" i="9"/>
  <c r="K140" i="9"/>
  <c r="I140" i="9"/>
  <c r="W139" i="9"/>
  <c r="M139" i="9"/>
  <c r="W140" i="9" l="1"/>
  <c r="M140" i="9"/>
  <c r="K141" i="9"/>
  <c r="U141" i="9"/>
  <c r="L141" i="9"/>
  <c r="I141" i="9"/>
  <c r="C141" i="9"/>
  <c r="V141" i="9"/>
  <c r="B142" i="9"/>
  <c r="A141" i="9"/>
  <c r="H140" i="9"/>
  <c r="D140" i="9"/>
  <c r="G140" i="9"/>
  <c r="E140" i="9"/>
  <c r="F140" i="9"/>
  <c r="M141" i="9" l="1"/>
  <c r="W141" i="9"/>
  <c r="K142" i="9"/>
  <c r="B143" i="9"/>
  <c r="U142" i="9"/>
  <c r="C142" i="9"/>
  <c r="V142" i="9"/>
  <c r="A142" i="9"/>
  <c r="I142" i="9"/>
  <c r="L142" i="9"/>
  <c r="G141" i="9"/>
  <c r="F141" i="9"/>
  <c r="H141" i="9"/>
  <c r="E141" i="9"/>
  <c r="D141" i="9"/>
  <c r="W142" i="9" l="1"/>
  <c r="M142" i="9"/>
  <c r="L143" i="9"/>
  <c r="A143" i="9"/>
  <c r="B144" i="9"/>
  <c r="U143" i="9"/>
  <c r="I143" i="9" s="1"/>
  <c r="K143" i="9"/>
  <c r="V143" i="9"/>
  <c r="C143" i="9"/>
  <c r="H142" i="9"/>
  <c r="G142" i="9"/>
  <c r="D142" i="9"/>
  <c r="F142" i="9"/>
  <c r="E142" i="9"/>
  <c r="F143" i="9" l="1"/>
  <c r="G143" i="9"/>
  <c r="E143" i="9"/>
  <c r="H143" i="9"/>
  <c r="D143" i="9"/>
  <c r="L144" i="9"/>
  <c r="V144" i="9"/>
  <c r="A144" i="9"/>
  <c r="C144" i="9"/>
  <c r="B145" i="9"/>
  <c r="U144" i="9"/>
  <c r="I144" i="9" s="1"/>
  <c r="K144" i="9"/>
  <c r="M143" i="9"/>
  <c r="W143" i="9"/>
  <c r="W144" i="9" l="1"/>
  <c r="M144" i="9"/>
  <c r="L145" i="9"/>
  <c r="V145" i="9"/>
  <c r="B146" i="9"/>
  <c r="A145" i="9"/>
  <c r="K145" i="9"/>
  <c r="U145" i="9"/>
  <c r="C145" i="9"/>
  <c r="I145" i="9"/>
  <c r="H144" i="9"/>
  <c r="D144" i="9"/>
  <c r="G144" i="9"/>
  <c r="E144" i="9"/>
  <c r="F144" i="9"/>
  <c r="M145" i="9" l="1"/>
  <c r="W145" i="9"/>
  <c r="G145" i="9"/>
  <c r="F145" i="9"/>
  <c r="H145" i="9"/>
  <c r="E145" i="9"/>
  <c r="D145" i="9"/>
  <c r="K146" i="9"/>
  <c r="C146" i="9" s="1"/>
  <c r="L146" i="9"/>
  <c r="U146" i="9"/>
  <c r="I146" i="9" s="1"/>
  <c r="A146" i="9"/>
  <c r="V146" i="9"/>
  <c r="B147" i="9"/>
  <c r="H146" i="9" l="1"/>
  <c r="G146" i="9"/>
  <c r="D146" i="9"/>
  <c r="F146" i="9"/>
  <c r="E146" i="9"/>
  <c r="U147" i="9"/>
  <c r="K147" i="9"/>
  <c r="C147" i="9" s="1"/>
  <c r="I147" i="9"/>
  <c r="V147" i="9"/>
  <c r="L147" i="9"/>
  <c r="A147" i="9"/>
  <c r="B148" i="9"/>
  <c r="M146" i="9"/>
  <c r="W146" i="9"/>
  <c r="F147" i="9" l="1"/>
  <c r="G147" i="9"/>
  <c r="E147" i="9"/>
  <c r="H147" i="9"/>
  <c r="D147" i="9"/>
  <c r="W147" i="9"/>
  <c r="M147" i="9"/>
  <c r="V148" i="9"/>
  <c r="A148" i="9"/>
  <c r="U148" i="9"/>
  <c r="B149" i="9"/>
  <c r="K148" i="9"/>
  <c r="L148" i="9"/>
  <c r="K149" i="9" l="1"/>
  <c r="V149" i="9"/>
  <c r="B150" i="9"/>
  <c r="L149" i="9"/>
  <c r="A149" i="9"/>
  <c r="U149" i="9"/>
  <c r="W148" i="9"/>
  <c r="I148" i="9" s="1"/>
  <c r="M148" i="9"/>
  <c r="C148" i="9" s="1"/>
  <c r="K150" i="9" l="1"/>
  <c r="A150" i="9"/>
  <c r="B151" i="9"/>
  <c r="V150" i="9"/>
  <c r="L150" i="9"/>
  <c r="U150" i="9"/>
  <c r="H148" i="9"/>
  <c r="F148" i="9"/>
  <c r="D148" i="9"/>
  <c r="E148" i="9"/>
  <c r="G148" i="9"/>
  <c r="W149" i="9"/>
  <c r="I149" i="9" s="1"/>
  <c r="M149" i="9"/>
  <c r="C149" i="9" s="1"/>
  <c r="A151" i="9" l="1"/>
  <c r="L151" i="9"/>
  <c r="V151" i="9"/>
  <c r="B152" i="9"/>
  <c r="U151" i="9"/>
  <c r="K151" i="9"/>
  <c r="W150" i="9"/>
  <c r="I150" i="9" s="1"/>
  <c r="M150" i="9"/>
  <c r="C150" i="9" s="1"/>
  <c r="F149" i="9"/>
  <c r="H149" i="9"/>
  <c r="E149" i="9"/>
  <c r="G149" i="9"/>
  <c r="D149" i="9"/>
  <c r="E150" i="9" l="1"/>
  <c r="G150" i="9"/>
  <c r="F150" i="9"/>
  <c r="D150" i="9"/>
  <c r="H150" i="9"/>
  <c r="L152" i="9"/>
  <c r="V152" i="9"/>
  <c r="A152" i="9"/>
  <c r="U152" i="9"/>
  <c r="B153" i="9"/>
  <c r="K152" i="9"/>
  <c r="W151" i="9"/>
  <c r="I151" i="9" s="1"/>
  <c r="M151" i="9"/>
  <c r="C151" i="9" s="1"/>
  <c r="D151" i="9" l="1"/>
  <c r="G151" i="9"/>
  <c r="H151" i="9"/>
  <c r="E151" i="9"/>
  <c r="F151" i="9"/>
  <c r="K153" i="9"/>
  <c r="V153" i="9"/>
  <c r="B154" i="9"/>
  <c r="L153" i="9"/>
  <c r="A153" i="9"/>
  <c r="U153" i="9"/>
  <c r="W152" i="9"/>
  <c r="I152" i="9" s="1"/>
  <c r="M152" i="9"/>
  <c r="C152" i="9" s="1"/>
  <c r="G152" i="9" l="1"/>
  <c r="E152" i="9"/>
  <c r="H152" i="9"/>
  <c r="D152" i="9"/>
  <c r="F152" i="9"/>
  <c r="W153" i="9"/>
  <c r="I153" i="9" s="1"/>
  <c r="M153" i="9"/>
  <c r="C153" i="9" s="1"/>
  <c r="U154" i="9"/>
  <c r="V154" i="9"/>
  <c r="L154" i="9"/>
  <c r="A154" i="9"/>
  <c r="K154" i="9"/>
  <c r="B155" i="9"/>
  <c r="A155" i="9" l="1"/>
  <c r="K155" i="9"/>
  <c r="V155" i="9"/>
  <c r="L155" i="9"/>
  <c r="U155" i="9"/>
  <c r="B156" i="9"/>
  <c r="W154" i="9"/>
  <c r="I154" i="9" s="1"/>
  <c r="M154" i="9"/>
  <c r="C154" i="9" s="1"/>
  <c r="F153" i="9"/>
  <c r="D153" i="9"/>
  <c r="E153" i="9"/>
  <c r="G153" i="9"/>
  <c r="H153" i="9"/>
  <c r="L156" i="9" l="1"/>
  <c r="V156" i="9"/>
  <c r="A156" i="9"/>
  <c r="K156" i="9"/>
  <c r="B157" i="9"/>
  <c r="U156" i="9"/>
  <c r="H154" i="9"/>
  <c r="G154" i="9"/>
  <c r="E154" i="9"/>
  <c r="F154" i="9"/>
  <c r="D154" i="9"/>
  <c r="W155" i="9"/>
  <c r="I155" i="9" s="1"/>
  <c r="M155" i="9"/>
  <c r="C155" i="9" s="1"/>
  <c r="W156" i="9" l="1"/>
  <c r="I156" i="9" s="1"/>
  <c r="M156" i="9"/>
  <c r="C156" i="9" s="1"/>
  <c r="D155" i="9"/>
  <c r="F155" i="9"/>
  <c r="H155" i="9"/>
  <c r="E155" i="9"/>
  <c r="G155" i="9"/>
  <c r="K157" i="9"/>
  <c r="V157" i="9"/>
  <c r="B158" i="9"/>
  <c r="L157" i="9"/>
  <c r="A157" i="9"/>
  <c r="U157" i="9"/>
  <c r="K158" i="9" l="1"/>
  <c r="B159" i="9"/>
  <c r="A158" i="9"/>
  <c r="V158" i="9"/>
  <c r="L158" i="9"/>
  <c r="U158" i="9"/>
  <c r="D156" i="9"/>
  <c r="F156" i="9"/>
  <c r="H156" i="9"/>
  <c r="E156" i="9"/>
  <c r="G156" i="9"/>
  <c r="W157" i="9"/>
  <c r="I157" i="9" s="1"/>
  <c r="M157" i="9"/>
  <c r="C157" i="9" s="1"/>
  <c r="G157" i="9" l="1"/>
  <c r="D157" i="9"/>
  <c r="F157" i="9"/>
  <c r="H157" i="9"/>
  <c r="E157" i="9"/>
  <c r="W158" i="9"/>
  <c r="I158" i="9" s="1"/>
  <c r="M158" i="9"/>
  <c r="C158" i="9" s="1"/>
  <c r="U159" i="9"/>
  <c r="K159" i="9"/>
  <c r="A159" i="9"/>
  <c r="L159" i="9"/>
  <c r="V159" i="9"/>
  <c r="B160" i="9"/>
  <c r="E158" i="9" l="1"/>
  <c r="G158" i="9"/>
  <c r="F158" i="9"/>
  <c r="D158" i="9"/>
  <c r="H158" i="9"/>
  <c r="L160" i="9"/>
  <c r="V160" i="9"/>
  <c r="A160" i="9"/>
  <c r="U160" i="9"/>
  <c r="B161" i="9"/>
  <c r="K160" i="9"/>
  <c r="W159" i="9"/>
  <c r="I159" i="9" s="1"/>
  <c r="M159" i="9"/>
  <c r="C159" i="9" s="1"/>
  <c r="D159" i="9" l="1"/>
  <c r="F159" i="9"/>
  <c r="H159" i="9"/>
  <c r="E159" i="9"/>
  <c r="G159" i="9"/>
  <c r="K161" i="9"/>
  <c r="V161" i="9"/>
  <c r="B162" i="9"/>
  <c r="L161" i="9"/>
  <c r="A161" i="9"/>
  <c r="U161" i="9"/>
  <c r="M160" i="9"/>
  <c r="C160" i="9" s="1"/>
  <c r="W160" i="9"/>
  <c r="I160" i="9" s="1"/>
  <c r="M161" i="9" l="1"/>
  <c r="C161" i="9" s="1"/>
  <c r="W161" i="9"/>
  <c r="I161" i="9" s="1"/>
  <c r="H160" i="9"/>
  <c r="E160" i="9"/>
  <c r="G160" i="9"/>
  <c r="D160" i="9"/>
  <c r="F160" i="9"/>
  <c r="U162" i="9"/>
  <c r="V162" i="9"/>
  <c r="A162" i="9"/>
  <c r="B163" i="9"/>
  <c r="K162" i="9"/>
  <c r="L162" i="9"/>
  <c r="W162" i="9" l="1"/>
  <c r="I162" i="9" s="1"/>
  <c r="M162" i="9"/>
  <c r="C162" i="9" s="1"/>
  <c r="A163" i="9"/>
  <c r="K163" i="9"/>
  <c r="V163" i="9"/>
  <c r="L163" i="9"/>
  <c r="U163" i="9"/>
  <c r="B164" i="9"/>
  <c r="F161" i="9"/>
  <c r="H161" i="9"/>
  <c r="E161" i="9"/>
  <c r="G161" i="9"/>
  <c r="D161" i="9"/>
  <c r="V164" i="9" l="1"/>
  <c r="A164" i="9"/>
  <c r="U164" i="9"/>
  <c r="B165" i="9"/>
  <c r="K164" i="9"/>
  <c r="L164" i="9"/>
  <c r="W163" i="9"/>
  <c r="I163" i="9" s="1"/>
  <c r="M163" i="9"/>
  <c r="C163" i="9" s="1"/>
  <c r="D162" i="9"/>
  <c r="H162" i="9"/>
  <c r="E162" i="9"/>
  <c r="G162" i="9"/>
  <c r="F162" i="9"/>
  <c r="W164" i="9" l="1"/>
  <c r="I164" i="9" s="1"/>
  <c r="M164" i="9"/>
  <c r="C164" i="9" s="1"/>
  <c r="D163" i="9"/>
  <c r="G163" i="9"/>
  <c r="H163" i="9"/>
  <c r="E163" i="9"/>
  <c r="F163" i="9"/>
  <c r="K165" i="9"/>
  <c r="V165" i="9"/>
  <c r="B166" i="9"/>
  <c r="L165" i="9"/>
  <c r="A165" i="9"/>
  <c r="U165" i="9"/>
  <c r="K166" i="9" l="1"/>
  <c r="V166" i="9"/>
  <c r="B167" i="9"/>
  <c r="U166" i="9"/>
  <c r="L166" i="9"/>
  <c r="A166" i="9"/>
  <c r="W165" i="9"/>
  <c r="I165" i="9" s="1"/>
  <c r="M165" i="9"/>
  <c r="C165" i="9" s="1"/>
  <c r="D164" i="9"/>
  <c r="F164" i="9"/>
  <c r="G164" i="9"/>
  <c r="E164" i="9"/>
  <c r="H164" i="9"/>
  <c r="W166" i="9" l="1"/>
  <c r="I166" i="9" s="1"/>
  <c r="M166" i="9"/>
  <c r="C166" i="9" s="1"/>
  <c r="U167" i="9"/>
  <c r="K167" i="9"/>
  <c r="A167" i="9"/>
  <c r="L167" i="9"/>
  <c r="V167" i="9"/>
  <c r="B168" i="9"/>
  <c r="G165" i="9"/>
  <c r="D165" i="9"/>
  <c r="F165" i="9"/>
  <c r="H165" i="9"/>
  <c r="E165" i="9"/>
  <c r="E166" i="9" l="1"/>
  <c r="G166" i="9"/>
  <c r="F166" i="9"/>
  <c r="D166" i="9"/>
  <c r="H166" i="9"/>
  <c r="L168" i="9"/>
  <c r="V168" i="9"/>
  <c r="A168" i="9"/>
  <c r="U168" i="9"/>
  <c r="B169" i="9"/>
  <c r="K168" i="9"/>
  <c r="W167" i="9"/>
  <c r="I167" i="9" s="1"/>
  <c r="M167" i="9"/>
  <c r="C167" i="9" s="1"/>
  <c r="D167" i="9" l="1"/>
  <c r="F167" i="9"/>
  <c r="H167" i="9"/>
  <c r="E167" i="9"/>
  <c r="G167" i="9"/>
  <c r="K169" i="9"/>
  <c r="V169" i="9"/>
  <c r="B170" i="9"/>
  <c r="L169" i="9"/>
  <c r="A169" i="9"/>
  <c r="U169" i="9"/>
  <c r="M168" i="9"/>
  <c r="C168" i="9" s="1"/>
  <c r="W168" i="9"/>
  <c r="I168" i="9" s="1"/>
  <c r="M169" i="9" l="1"/>
  <c r="C169" i="9" s="1"/>
  <c r="W169" i="9"/>
  <c r="I169" i="9" s="1"/>
  <c r="D168" i="9"/>
  <c r="F168" i="9"/>
  <c r="H168" i="9"/>
  <c r="E168" i="9"/>
  <c r="G168" i="9"/>
  <c r="K170" i="9"/>
  <c r="U170" i="9"/>
  <c r="L170" i="9"/>
  <c r="V170" i="9"/>
  <c r="A170" i="9"/>
  <c r="B171" i="9"/>
  <c r="U171" i="9" l="1"/>
  <c r="B172" i="9"/>
  <c r="A171" i="9"/>
  <c r="K171" i="9"/>
  <c r="V171" i="9"/>
  <c r="L171" i="9"/>
  <c r="W170" i="9"/>
  <c r="I170" i="9" s="1"/>
  <c r="M170" i="9"/>
  <c r="C170" i="9" s="1"/>
  <c r="G169" i="9"/>
  <c r="D169" i="9"/>
  <c r="F169" i="9"/>
  <c r="H169" i="9"/>
  <c r="E169" i="9"/>
  <c r="W171" i="9" l="1"/>
  <c r="I171" i="9" s="1"/>
  <c r="M171" i="9"/>
  <c r="C171" i="9" s="1"/>
  <c r="D170" i="9"/>
  <c r="H170" i="9"/>
  <c r="E170" i="9"/>
  <c r="G170" i="9"/>
  <c r="F170" i="9"/>
  <c r="V172" i="9"/>
  <c r="A172" i="9"/>
  <c r="K172" i="9"/>
  <c r="B173" i="9"/>
  <c r="U172" i="9"/>
  <c r="L172" i="9"/>
  <c r="K173" i="9" l="1"/>
  <c r="V173" i="9"/>
  <c r="B174" i="9"/>
  <c r="L173" i="9"/>
  <c r="A173" i="9"/>
  <c r="U173" i="9"/>
  <c r="W172" i="9"/>
  <c r="I172" i="9" s="1"/>
  <c r="M172" i="9"/>
  <c r="C172" i="9" s="1"/>
  <c r="D171" i="9"/>
  <c r="F171" i="9"/>
  <c r="H171" i="9"/>
  <c r="E171" i="9"/>
  <c r="G171" i="9"/>
  <c r="K174" i="9" l="1"/>
  <c r="B175" i="9"/>
  <c r="U174" i="9"/>
  <c r="V174" i="9"/>
  <c r="A174" i="9"/>
  <c r="L174" i="9"/>
  <c r="D172" i="9"/>
  <c r="F172" i="9"/>
  <c r="H172" i="9"/>
  <c r="E172" i="9"/>
  <c r="G172" i="9"/>
  <c r="W173" i="9"/>
  <c r="I173" i="9" s="1"/>
  <c r="M173" i="9"/>
  <c r="C173" i="9" s="1"/>
  <c r="G173" i="9" l="1"/>
  <c r="D173" i="9"/>
  <c r="F173" i="9"/>
  <c r="H173" i="9"/>
  <c r="E173" i="9"/>
  <c r="W174" i="9"/>
  <c r="I174" i="9" s="1"/>
  <c r="M174" i="9"/>
  <c r="C174" i="9" s="1"/>
  <c r="U175" i="9"/>
  <c r="K175" i="9"/>
  <c r="A175" i="9"/>
  <c r="L175" i="9"/>
  <c r="V175" i="9"/>
  <c r="B176" i="9"/>
  <c r="W175" i="9" l="1"/>
  <c r="I175" i="9" s="1"/>
  <c r="M175" i="9"/>
  <c r="C175" i="9" s="1"/>
  <c r="E174" i="9"/>
  <c r="G174" i="9"/>
  <c r="F174" i="9"/>
  <c r="D174" i="9"/>
  <c r="H174" i="9"/>
  <c r="L176" i="9"/>
  <c r="V176" i="9"/>
  <c r="A176" i="9"/>
  <c r="U176" i="9"/>
  <c r="B177" i="9"/>
  <c r="K176" i="9"/>
  <c r="W176" i="9" l="1"/>
  <c r="I176" i="9" s="1"/>
  <c r="M176" i="9"/>
  <c r="C176" i="9" s="1"/>
  <c r="K177" i="9"/>
  <c r="V177" i="9"/>
  <c r="B178" i="9"/>
  <c r="L177" i="9"/>
  <c r="A177" i="9"/>
  <c r="U177" i="9"/>
  <c r="D175" i="9"/>
  <c r="F175" i="9"/>
  <c r="H175" i="9"/>
  <c r="E175" i="9"/>
  <c r="G175" i="9"/>
  <c r="W177" i="9" l="1"/>
  <c r="I177" i="9" s="1"/>
  <c r="M177" i="9"/>
  <c r="C177" i="9" s="1"/>
  <c r="D176" i="9"/>
  <c r="F176" i="9"/>
  <c r="H176" i="9"/>
  <c r="E176" i="9"/>
  <c r="G176" i="9"/>
  <c r="K178" i="9"/>
  <c r="L178" i="9"/>
  <c r="A178" i="9"/>
  <c r="V178" i="9"/>
  <c r="B179" i="9"/>
  <c r="U178" i="9"/>
  <c r="W178" i="9" l="1"/>
  <c r="I178" i="9" s="1"/>
  <c r="M178" i="9"/>
  <c r="C178" i="9" s="1"/>
  <c r="D177" i="9"/>
  <c r="H177" i="9"/>
  <c r="F177" i="9"/>
  <c r="E177" i="9"/>
  <c r="G177" i="9"/>
  <c r="U179" i="9"/>
  <c r="B180" i="9"/>
  <c r="A179" i="9"/>
  <c r="K179" i="9"/>
  <c r="V179" i="9"/>
  <c r="L179" i="9"/>
  <c r="W179" i="9" l="1"/>
  <c r="I179" i="9" s="1"/>
  <c r="M179" i="9"/>
  <c r="C179" i="9" s="1"/>
  <c r="F178" i="9"/>
  <c r="G178" i="9"/>
  <c r="E178" i="9"/>
  <c r="D178" i="9"/>
  <c r="H178" i="9"/>
  <c r="L180" i="9"/>
  <c r="V180" i="9"/>
  <c r="A180" i="9"/>
  <c r="U180" i="9"/>
  <c r="B181" i="9"/>
  <c r="K180" i="9"/>
  <c r="W180" i="9" l="1"/>
  <c r="I180" i="9" s="1"/>
  <c r="M180" i="9"/>
  <c r="C180" i="9" s="1"/>
  <c r="K181" i="9"/>
  <c r="V181" i="9"/>
  <c r="B182" i="9"/>
  <c r="L181" i="9"/>
  <c r="A181" i="9"/>
  <c r="U181" i="9"/>
  <c r="D179" i="9"/>
  <c r="F179" i="9"/>
  <c r="H179" i="9"/>
  <c r="E179" i="9"/>
  <c r="G179" i="9"/>
  <c r="W181" i="9" l="1"/>
  <c r="I181" i="9" s="1"/>
  <c r="M181" i="9"/>
  <c r="C181" i="9" s="1"/>
  <c r="G180" i="9"/>
  <c r="E180" i="9"/>
  <c r="D180" i="9"/>
  <c r="F180" i="9"/>
  <c r="H180" i="9"/>
  <c r="U182" i="9"/>
  <c r="V182" i="9"/>
  <c r="B183" i="9"/>
  <c r="L182" i="9"/>
  <c r="K182" i="9"/>
  <c r="A182" i="9"/>
  <c r="M182" i="9" l="1"/>
  <c r="C182" i="9" s="1"/>
  <c r="W182" i="9"/>
  <c r="I182" i="9" s="1"/>
  <c r="U183" i="9"/>
  <c r="K183" i="9"/>
  <c r="A183" i="9"/>
  <c r="L183" i="9"/>
  <c r="V183" i="9"/>
  <c r="B184" i="9"/>
  <c r="G181" i="9"/>
  <c r="D181" i="9"/>
  <c r="F181" i="9"/>
  <c r="H181" i="9"/>
  <c r="E181" i="9"/>
  <c r="V184" i="9" l="1"/>
  <c r="A184" i="9"/>
  <c r="U184" i="9"/>
  <c r="B185" i="9"/>
  <c r="K184" i="9"/>
  <c r="L184" i="9"/>
  <c r="W183" i="9"/>
  <c r="I183" i="9" s="1"/>
  <c r="M183" i="9"/>
  <c r="C183" i="9" s="1"/>
  <c r="D182" i="9"/>
  <c r="H182" i="9"/>
  <c r="F182" i="9"/>
  <c r="G182" i="9"/>
  <c r="E182" i="9"/>
  <c r="M184" i="9" l="1"/>
  <c r="C184" i="9" s="1"/>
  <c r="W184" i="9"/>
  <c r="I184" i="9" s="1"/>
  <c r="E183" i="9"/>
  <c r="G183" i="9"/>
  <c r="D183" i="9"/>
  <c r="F183" i="9"/>
  <c r="H183" i="9"/>
  <c r="V185" i="9"/>
  <c r="B186" i="9"/>
  <c r="L185" i="9"/>
  <c r="A185" i="9"/>
  <c r="U185" i="9"/>
  <c r="K185" i="9"/>
  <c r="W185" i="9" l="1"/>
  <c r="I185" i="9" s="1"/>
  <c r="M185" i="9"/>
  <c r="C185" i="9" s="1"/>
  <c r="K186" i="9"/>
  <c r="U186" i="9"/>
  <c r="L186" i="9"/>
  <c r="V186" i="9"/>
  <c r="A186" i="9"/>
  <c r="B187" i="9"/>
  <c r="D184" i="9"/>
  <c r="F184" i="9"/>
  <c r="G184" i="9"/>
  <c r="E184" i="9"/>
  <c r="H184" i="9"/>
  <c r="U187" i="9" l="1"/>
  <c r="B188" i="9"/>
  <c r="A187" i="9"/>
  <c r="K187" i="9"/>
  <c r="V187" i="9"/>
  <c r="L187" i="9"/>
  <c r="W186" i="9"/>
  <c r="I186" i="9" s="1"/>
  <c r="M186" i="9"/>
  <c r="C186" i="9" s="1"/>
  <c r="H185" i="9"/>
  <c r="E185" i="9"/>
  <c r="F185" i="9"/>
  <c r="D185" i="9"/>
  <c r="G185" i="9"/>
  <c r="W187" i="9" l="1"/>
  <c r="I187" i="9" s="1"/>
  <c r="M187" i="9"/>
  <c r="C187" i="9" s="1"/>
  <c r="E186" i="9"/>
  <c r="G186" i="9"/>
  <c r="F186" i="9"/>
  <c r="D186" i="9"/>
  <c r="H186" i="9"/>
  <c r="L188" i="9"/>
  <c r="V188" i="9"/>
  <c r="A188" i="9"/>
  <c r="K188" i="9"/>
  <c r="B189" i="9"/>
  <c r="U188" i="9"/>
  <c r="M188" i="9" l="1"/>
  <c r="C188" i="9" s="1"/>
  <c r="W188" i="9"/>
  <c r="I188" i="9" s="1"/>
  <c r="D187" i="9"/>
  <c r="F187" i="9"/>
  <c r="H187" i="9"/>
  <c r="G187" i="9"/>
  <c r="E187" i="9"/>
  <c r="K189" i="9"/>
  <c r="V189" i="9"/>
  <c r="B190" i="9"/>
  <c r="L189" i="9"/>
  <c r="A189" i="9"/>
  <c r="U189" i="9"/>
  <c r="U190" i="9" l="1"/>
  <c r="B191" i="9"/>
  <c r="A190" i="9"/>
  <c r="L190" i="9"/>
  <c r="K190" i="9"/>
  <c r="V190" i="9"/>
  <c r="W189" i="9"/>
  <c r="I189" i="9" s="1"/>
  <c r="M189" i="9"/>
  <c r="C189" i="9" s="1"/>
  <c r="G188" i="9"/>
  <c r="E188" i="9"/>
  <c r="D188" i="9"/>
  <c r="H188" i="9"/>
  <c r="F188" i="9"/>
  <c r="W190" i="9" l="1"/>
  <c r="I190" i="9" s="1"/>
  <c r="M190" i="9"/>
  <c r="C190" i="9" s="1"/>
  <c r="H189" i="9"/>
  <c r="D189" i="9"/>
  <c r="F189" i="9"/>
  <c r="E189" i="9"/>
  <c r="G189" i="9"/>
  <c r="U191" i="9"/>
  <c r="K191" i="9"/>
  <c r="A191" i="9"/>
  <c r="L191" i="9"/>
  <c r="V191" i="9"/>
  <c r="B192" i="9"/>
  <c r="V192" i="9" l="1"/>
  <c r="A192" i="9"/>
  <c r="U192" i="9"/>
  <c r="B193" i="9"/>
  <c r="K192" i="9"/>
  <c r="L192" i="9"/>
  <c r="W191" i="9"/>
  <c r="I191" i="9" s="1"/>
  <c r="M191" i="9"/>
  <c r="C191" i="9" s="1"/>
  <c r="F190" i="9"/>
  <c r="D190" i="9"/>
  <c r="H190" i="9"/>
  <c r="G190" i="9"/>
  <c r="E190" i="9"/>
  <c r="M192" i="9" l="1"/>
  <c r="C192" i="9" s="1"/>
  <c r="W192" i="9"/>
  <c r="I192" i="9" s="1"/>
  <c r="G191" i="9"/>
  <c r="E191" i="9"/>
  <c r="D191" i="9"/>
  <c r="F191" i="9"/>
  <c r="H191" i="9"/>
  <c r="V193" i="9"/>
  <c r="B194" i="9"/>
  <c r="L193" i="9"/>
  <c r="A193" i="9"/>
  <c r="U193" i="9"/>
  <c r="K193" i="9"/>
  <c r="W193" i="9" l="1"/>
  <c r="I193" i="9" s="1"/>
  <c r="M193" i="9"/>
  <c r="C193" i="9" s="1"/>
  <c r="K194" i="9"/>
  <c r="L194" i="9"/>
  <c r="A194" i="9"/>
  <c r="V194" i="9"/>
  <c r="B195" i="9"/>
  <c r="U194" i="9"/>
  <c r="F192" i="9"/>
  <c r="G192" i="9"/>
  <c r="D192" i="9"/>
  <c r="E192" i="9"/>
  <c r="H192" i="9"/>
  <c r="A195" i="9" l="1"/>
  <c r="K195" i="9"/>
  <c r="V195" i="9"/>
  <c r="L195" i="9"/>
  <c r="U195" i="9"/>
  <c r="B196" i="9"/>
  <c r="W194" i="9"/>
  <c r="I194" i="9" s="1"/>
  <c r="M194" i="9"/>
  <c r="C194" i="9" s="1"/>
  <c r="F193" i="9"/>
  <c r="D193" i="9"/>
  <c r="E193" i="9"/>
  <c r="G193" i="9"/>
  <c r="H193" i="9"/>
  <c r="L196" i="9" l="1"/>
  <c r="V196" i="9"/>
  <c r="A196" i="9"/>
  <c r="U196" i="9"/>
  <c r="B197" i="9"/>
  <c r="K196" i="9"/>
  <c r="E194" i="9"/>
  <c r="G194" i="9"/>
  <c r="F194" i="9"/>
  <c r="D194" i="9"/>
  <c r="H194" i="9"/>
  <c r="W195" i="9"/>
  <c r="I195" i="9" s="1"/>
  <c r="M195" i="9"/>
  <c r="C195" i="9" s="1"/>
  <c r="D195" i="9" l="1"/>
  <c r="G195" i="9"/>
  <c r="H195" i="9"/>
  <c r="E195" i="9"/>
  <c r="F195" i="9"/>
  <c r="W196" i="9"/>
  <c r="I196" i="9" s="1"/>
  <c r="M196" i="9"/>
  <c r="C196" i="9" s="1"/>
  <c r="K197" i="9"/>
  <c r="V197" i="9"/>
  <c r="B198" i="9"/>
  <c r="L197" i="9"/>
  <c r="A197" i="9"/>
  <c r="U197" i="9"/>
  <c r="G196" i="9" l="1"/>
  <c r="E196" i="9"/>
  <c r="D196" i="9"/>
  <c r="H196" i="9"/>
  <c r="F196" i="9"/>
  <c r="U198" i="9"/>
  <c r="V198" i="9"/>
  <c r="L198" i="9"/>
  <c r="A198" i="9"/>
  <c r="K198" i="9"/>
  <c r="B199" i="9"/>
  <c r="W197" i="9"/>
  <c r="I197" i="9" s="1"/>
  <c r="M197" i="9"/>
  <c r="C197" i="9" s="1"/>
  <c r="D197" i="9" l="1"/>
  <c r="E197" i="9"/>
  <c r="F197" i="9"/>
  <c r="H197" i="9"/>
  <c r="G197" i="9"/>
  <c r="W198" i="9"/>
  <c r="I198" i="9" s="1"/>
  <c r="M198" i="9"/>
  <c r="C198" i="9" s="1"/>
  <c r="U199" i="9"/>
  <c r="K199" i="9"/>
  <c r="A199" i="9"/>
  <c r="L199" i="9"/>
  <c r="V199" i="9"/>
  <c r="B200" i="9"/>
  <c r="E198" i="9" l="1"/>
  <c r="G198" i="9"/>
  <c r="F198" i="9"/>
  <c r="D198" i="9"/>
  <c r="H198" i="9"/>
  <c r="L200" i="9"/>
  <c r="V200" i="9"/>
  <c r="A200" i="9"/>
  <c r="U200" i="9"/>
  <c r="B201" i="9"/>
  <c r="K200" i="9"/>
  <c r="W199" i="9"/>
  <c r="I199" i="9" s="1"/>
  <c r="M199" i="9"/>
  <c r="C199" i="9" s="1"/>
  <c r="D199" i="9" l="1"/>
  <c r="F199" i="9"/>
  <c r="H199" i="9"/>
  <c r="G199" i="9"/>
  <c r="E199" i="9"/>
  <c r="K201" i="9"/>
  <c r="V201" i="9"/>
  <c r="B202" i="9"/>
  <c r="L201" i="9"/>
  <c r="A201" i="9"/>
  <c r="U201" i="9"/>
  <c r="W200" i="9"/>
  <c r="I200" i="9" s="1"/>
  <c r="M200" i="9"/>
  <c r="C200" i="9" s="1"/>
  <c r="G200" i="9" l="1"/>
  <c r="E200" i="9"/>
  <c r="H200" i="9"/>
  <c r="F200" i="9"/>
  <c r="D200" i="9"/>
  <c r="W201" i="9"/>
  <c r="I201" i="9" s="1"/>
  <c r="M201" i="9"/>
  <c r="C201" i="9" s="1"/>
  <c r="L202" i="9"/>
  <c r="V202" i="9"/>
  <c r="A202" i="9"/>
  <c r="B203" i="9"/>
  <c r="K202" i="9"/>
  <c r="U202" i="9"/>
  <c r="G201" i="9" l="1"/>
  <c r="D201" i="9"/>
  <c r="F201" i="9"/>
  <c r="H201" i="9"/>
  <c r="E201" i="9"/>
  <c r="U203" i="9"/>
  <c r="B204" i="9"/>
  <c r="A203" i="9"/>
  <c r="K203" i="9"/>
  <c r="V203" i="9"/>
  <c r="L203" i="9"/>
  <c r="W202" i="9"/>
  <c r="I202" i="9" s="1"/>
  <c r="M202" i="9"/>
  <c r="C202" i="9" s="1"/>
  <c r="H202" i="9" l="1"/>
  <c r="G202" i="9"/>
  <c r="E202" i="9"/>
  <c r="F202" i="9"/>
  <c r="D202" i="9"/>
  <c r="L204" i="9"/>
  <c r="V204" i="9"/>
  <c r="A204" i="9"/>
  <c r="K204" i="9"/>
  <c r="B205" i="9"/>
  <c r="U204" i="9"/>
  <c r="W203" i="9"/>
  <c r="I203" i="9" s="1"/>
  <c r="M203" i="9"/>
  <c r="C203" i="9" s="1"/>
  <c r="D203" i="9" l="1"/>
  <c r="F203" i="9"/>
  <c r="H203" i="9"/>
  <c r="E203" i="9"/>
  <c r="G203" i="9"/>
  <c r="K205" i="9"/>
  <c r="V205" i="9"/>
  <c r="B206" i="9"/>
  <c r="L205" i="9"/>
  <c r="A205" i="9"/>
  <c r="U205" i="9"/>
  <c r="W204" i="9"/>
  <c r="I204" i="9" s="1"/>
  <c r="M204" i="9"/>
  <c r="C204" i="9" s="1"/>
  <c r="H204" i="9" l="1"/>
  <c r="E204" i="9"/>
  <c r="G204" i="9"/>
  <c r="D204" i="9"/>
  <c r="F204" i="9"/>
  <c r="W205" i="9"/>
  <c r="I205" i="9" s="1"/>
  <c r="M205" i="9"/>
  <c r="C205" i="9" s="1"/>
  <c r="U206" i="9"/>
  <c r="V206" i="9"/>
  <c r="A206" i="9"/>
  <c r="B207" i="9"/>
  <c r="K206" i="9"/>
  <c r="L206" i="9"/>
  <c r="G205" i="9" l="1"/>
  <c r="D205" i="9"/>
  <c r="F205" i="9"/>
  <c r="H205" i="9"/>
  <c r="E205" i="9"/>
  <c r="U207" i="9"/>
  <c r="K207" i="9"/>
  <c r="A207" i="9"/>
  <c r="L207" i="9"/>
  <c r="V207" i="9"/>
  <c r="B208" i="9"/>
  <c r="W206" i="9"/>
  <c r="I206" i="9" s="1"/>
  <c r="M206" i="9"/>
  <c r="C206" i="9" s="1"/>
  <c r="F206" i="9" l="1"/>
  <c r="G206" i="9"/>
  <c r="E206" i="9"/>
  <c r="D206" i="9"/>
  <c r="H206" i="9"/>
  <c r="L208" i="9"/>
  <c r="V208" i="9"/>
  <c r="A208" i="9"/>
  <c r="U208" i="9"/>
  <c r="B209" i="9"/>
  <c r="K208" i="9"/>
  <c r="W207" i="9"/>
  <c r="I207" i="9" s="1"/>
  <c r="M207" i="9"/>
  <c r="C207" i="9" s="1"/>
  <c r="D207" i="9" l="1"/>
  <c r="F207" i="9"/>
  <c r="H207" i="9"/>
  <c r="E207" i="9"/>
  <c r="G207" i="9"/>
  <c r="K209" i="9"/>
  <c r="V209" i="9"/>
  <c r="B210" i="9"/>
  <c r="L209" i="9"/>
  <c r="A209" i="9"/>
  <c r="U209" i="9"/>
  <c r="W208" i="9"/>
  <c r="I208" i="9" s="1"/>
  <c r="M208" i="9"/>
  <c r="C208" i="9" s="1"/>
  <c r="G208" i="9" l="1"/>
  <c r="E208" i="9"/>
  <c r="D208" i="9"/>
  <c r="H208" i="9"/>
  <c r="F208" i="9"/>
  <c r="W209" i="9"/>
  <c r="I209" i="9" s="1"/>
  <c r="M209" i="9"/>
  <c r="C209" i="9" s="1"/>
  <c r="A210" i="9"/>
  <c r="V210" i="9"/>
  <c r="B211" i="9"/>
  <c r="U210" i="9"/>
  <c r="K210" i="9"/>
  <c r="L210" i="9"/>
  <c r="D209" i="9" l="1"/>
  <c r="E209" i="9"/>
  <c r="F209" i="9"/>
  <c r="H209" i="9"/>
  <c r="G209" i="9"/>
  <c r="U211" i="9"/>
  <c r="B212" i="9"/>
  <c r="A211" i="9"/>
  <c r="K211" i="9"/>
  <c r="V211" i="9"/>
  <c r="L211" i="9"/>
  <c r="W210" i="9"/>
  <c r="I210" i="9" s="1"/>
  <c r="M210" i="9"/>
  <c r="C210" i="9" s="1"/>
  <c r="E210" i="9" l="1"/>
  <c r="G210" i="9"/>
  <c r="F210" i="9"/>
  <c r="D210" i="9"/>
  <c r="H210" i="9"/>
  <c r="L212" i="9"/>
  <c r="V212" i="9"/>
  <c r="A212" i="9"/>
  <c r="U212" i="9"/>
  <c r="B213" i="9"/>
  <c r="K212" i="9"/>
  <c r="W211" i="9"/>
  <c r="I211" i="9" s="1"/>
  <c r="M211" i="9"/>
  <c r="C211" i="9" s="1"/>
  <c r="K213" i="9" l="1"/>
  <c r="V213" i="9"/>
  <c r="B214" i="9"/>
  <c r="L213" i="9"/>
  <c r="A213" i="9"/>
  <c r="U213" i="9"/>
  <c r="D211" i="9"/>
  <c r="F211" i="9"/>
  <c r="H211" i="9"/>
  <c r="G211" i="9"/>
  <c r="E211" i="9"/>
  <c r="W212" i="9"/>
  <c r="I212" i="9" s="1"/>
  <c r="M212" i="9"/>
  <c r="C212" i="9" s="1"/>
  <c r="K214" i="9" l="1"/>
  <c r="B215" i="9"/>
  <c r="U214" i="9"/>
  <c r="V214" i="9"/>
  <c r="L214" i="9"/>
  <c r="A214" i="9"/>
  <c r="W213" i="9"/>
  <c r="I213" i="9" s="1"/>
  <c r="M213" i="9"/>
  <c r="C213" i="9" s="1"/>
  <c r="H212" i="9"/>
  <c r="F212" i="9"/>
  <c r="D212" i="9"/>
  <c r="E212" i="9"/>
  <c r="G212" i="9"/>
  <c r="W214" i="9" l="1"/>
  <c r="I214" i="9" s="1"/>
  <c r="M214" i="9"/>
  <c r="C214" i="9" s="1"/>
  <c r="F213" i="9"/>
  <c r="H213" i="9"/>
  <c r="G213" i="9"/>
  <c r="D213" i="9"/>
  <c r="E213" i="9"/>
  <c r="A215" i="9"/>
  <c r="L215" i="9"/>
  <c r="V215" i="9"/>
  <c r="B216" i="9"/>
  <c r="U215" i="9"/>
  <c r="K215" i="9"/>
  <c r="W215" i="9" l="1"/>
  <c r="I215" i="9" s="1"/>
  <c r="M215" i="9"/>
  <c r="C215" i="9" s="1"/>
  <c r="E214" i="9"/>
  <c r="G214" i="9"/>
  <c r="F214" i="9"/>
  <c r="D214" i="9"/>
  <c r="H214" i="9"/>
  <c r="L216" i="9"/>
  <c r="V216" i="9"/>
  <c r="A216" i="9"/>
  <c r="U216" i="9"/>
  <c r="B217" i="9"/>
  <c r="K216" i="9"/>
  <c r="D215" i="9" l="1"/>
  <c r="G215" i="9"/>
  <c r="H215" i="9"/>
  <c r="E215" i="9"/>
  <c r="F215" i="9"/>
  <c r="W216" i="9"/>
  <c r="I216" i="9" s="1"/>
  <c r="M216" i="9"/>
  <c r="C216" i="9" s="1"/>
  <c r="K217" i="9"/>
  <c r="V217" i="9"/>
  <c r="B218" i="9"/>
  <c r="L217" i="9"/>
  <c r="A217" i="9"/>
  <c r="U217" i="9"/>
  <c r="K218" i="9" l="1"/>
  <c r="U218" i="9"/>
  <c r="L218" i="9"/>
  <c r="V218" i="9"/>
  <c r="A218" i="9"/>
  <c r="B219" i="9"/>
  <c r="H216" i="9"/>
  <c r="F216" i="9"/>
  <c r="D216" i="9"/>
  <c r="E216" i="9"/>
  <c r="G216" i="9"/>
  <c r="M217" i="9"/>
  <c r="C217" i="9" s="1"/>
  <c r="W217" i="9"/>
  <c r="I217" i="9" s="1"/>
  <c r="U219" i="9" l="1"/>
  <c r="B220" i="9"/>
  <c r="A219" i="9"/>
  <c r="K219" i="9"/>
  <c r="V219" i="9"/>
  <c r="L219" i="9"/>
  <c r="W218" i="9"/>
  <c r="I218" i="9" s="1"/>
  <c r="M218" i="9"/>
  <c r="C218" i="9" s="1"/>
  <c r="D217" i="9"/>
  <c r="E217" i="9"/>
  <c r="F217" i="9"/>
  <c r="H217" i="9"/>
  <c r="G217" i="9"/>
  <c r="D218" i="9" l="1"/>
  <c r="H218" i="9"/>
  <c r="E218" i="9"/>
  <c r="G218" i="9"/>
  <c r="F218" i="9"/>
  <c r="V220" i="9"/>
  <c r="A220" i="9"/>
  <c r="K220" i="9"/>
  <c r="B221" i="9"/>
  <c r="U220" i="9"/>
  <c r="L220" i="9"/>
  <c r="M219" i="9"/>
  <c r="C219" i="9" s="1"/>
  <c r="W219" i="9"/>
  <c r="I219" i="9" s="1"/>
  <c r="W220" i="9" l="1"/>
  <c r="I220" i="9" s="1"/>
  <c r="M220" i="9"/>
  <c r="C220" i="9" s="1"/>
  <c r="D219" i="9"/>
  <c r="F219" i="9"/>
  <c r="H219" i="9"/>
  <c r="G219" i="9"/>
  <c r="E219" i="9"/>
  <c r="K221" i="9"/>
  <c r="V221" i="9"/>
  <c r="B222" i="9"/>
  <c r="L221" i="9"/>
  <c r="A221" i="9"/>
  <c r="U221" i="9"/>
  <c r="W221" i="9" l="1"/>
  <c r="I221" i="9" s="1"/>
  <c r="M221" i="9"/>
  <c r="C221" i="9" s="1"/>
  <c r="K222" i="9"/>
  <c r="L222" i="9"/>
  <c r="U222" i="9"/>
  <c r="V222" i="9"/>
  <c r="A222" i="9"/>
  <c r="B223" i="9"/>
  <c r="F220" i="9"/>
  <c r="D220" i="9"/>
  <c r="G220" i="9"/>
  <c r="E220" i="9"/>
  <c r="H220" i="9"/>
  <c r="W222" i="9" l="1"/>
  <c r="I222" i="9" s="1"/>
  <c r="M222" i="9"/>
  <c r="C222" i="9" s="1"/>
  <c r="U223" i="9"/>
  <c r="K223" i="9"/>
  <c r="A223" i="9"/>
  <c r="L223" i="9"/>
  <c r="V223" i="9"/>
  <c r="B224" i="9"/>
  <c r="G221" i="9"/>
  <c r="D221" i="9"/>
  <c r="F221" i="9"/>
  <c r="H221" i="9"/>
  <c r="E221" i="9"/>
  <c r="H222" i="9" l="1"/>
  <c r="G222" i="9"/>
  <c r="E222" i="9"/>
  <c r="F222" i="9"/>
  <c r="D222" i="9"/>
  <c r="V224" i="9"/>
  <c r="U224" i="9"/>
  <c r="A224" i="9"/>
  <c r="K224" i="9"/>
  <c r="L224" i="9"/>
  <c r="B225" i="9"/>
  <c r="W223" i="9"/>
  <c r="I223" i="9" s="1"/>
  <c r="M223" i="9"/>
  <c r="C223" i="9" s="1"/>
  <c r="E223" i="9" l="1"/>
  <c r="F223" i="9"/>
  <c r="D223" i="9"/>
  <c r="G223" i="9"/>
  <c r="H223" i="9"/>
  <c r="V225" i="9"/>
  <c r="B226" i="9"/>
  <c r="L225" i="9"/>
  <c r="A225" i="9"/>
  <c r="U225" i="9"/>
  <c r="K225" i="9"/>
  <c r="M224" i="9"/>
  <c r="C224" i="9" s="1"/>
  <c r="W224" i="9"/>
  <c r="I224" i="9" s="1"/>
  <c r="K226" i="9" l="1"/>
  <c r="V226" i="9"/>
  <c r="A226" i="9"/>
  <c r="B227" i="9"/>
  <c r="U226" i="9"/>
  <c r="L226" i="9"/>
  <c r="D224" i="9"/>
  <c r="F224" i="9"/>
  <c r="G224" i="9"/>
  <c r="E224" i="9"/>
  <c r="H224" i="9"/>
  <c r="W225" i="9"/>
  <c r="I225" i="9" s="1"/>
  <c r="M225" i="9"/>
  <c r="C225" i="9" s="1"/>
  <c r="A227" i="9" l="1"/>
  <c r="K227" i="9"/>
  <c r="V227" i="9"/>
  <c r="B228" i="9"/>
  <c r="U227" i="9"/>
  <c r="L227" i="9"/>
  <c r="F225" i="9"/>
  <c r="E225" i="9"/>
  <c r="G225" i="9"/>
  <c r="D225" i="9"/>
  <c r="H225" i="9"/>
  <c r="W226" i="9"/>
  <c r="I226" i="9" s="1"/>
  <c r="M226" i="9"/>
  <c r="C226" i="9" s="1"/>
  <c r="V228" i="9" l="1"/>
  <c r="B229" i="9"/>
  <c r="A228" i="9"/>
  <c r="U228" i="9"/>
  <c r="L228" i="9"/>
  <c r="K228" i="9"/>
  <c r="W227" i="9"/>
  <c r="I227" i="9" s="1"/>
  <c r="M227" i="9"/>
  <c r="C227" i="9" s="1"/>
  <c r="F226" i="9"/>
  <c r="G226" i="9"/>
  <c r="E226" i="9"/>
  <c r="D226" i="9"/>
  <c r="H226" i="9"/>
  <c r="W228" i="9" l="1"/>
  <c r="I228" i="9" s="1"/>
  <c r="M228" i="9"/>
  <c r="C228" i="9" s="1"/>
  <c r="E227" i="9"/>
  <c r="F227" i="9"/>
  <c r="D227" i="9"/>
  <c r="G227" i="9"/>
  <c r="H227" i="9"/>
  <c r="V229" i="9"/>
  <c r="B230" i="9"/>
  <c r="L229" i="9"/>
  <c r="A229" i="9"/>
  <c r="U229" i="9"/>
  <c r="K229" i="9"/>
  <c r="W229" i="9" l="1"/>
  <c r="I229" i="9" s="1"/>
  <c r="M229" i="9"/>
  <c r="C229" i="9" s="1"/>
  <c r="D228" i="9"/>
  <c r="F228" i="9"/>
  <c r="H228" i="9"/>
  <c r="E228" i="9"/>
  <c r="G228" i="9"/>
  <c r="K230" i="9"/>
  <c r="A230" i="9"/>
  <c r="U230" i="9"/>
  <c r="V230" i="9"/>
  <c r="L230" i="9"/>
  <c r="B231" i="9"/>
  <c r="U231" i="9" l="1"/>
  <c r="B232" i="9"/>
  <c r="A231" i="9"/>
  <c r="L231" i="9"/>
  <c r="V231" i="9"/>
  <c r="K231" i="9"/>
  <c r="G229" i="9"/>
  <c r="D229" i="9"/>
  <c r="F229" i="9"/>
  <c r="H229" i="9"/>
  <c r="E229" i="9"/>
  <c r="M230" i="9"/>
  <c r="C230" i="9" s="1"/>
  <c r="W230" i="9"/>
  <c r="I230" i="9" s="1"/>
  <c r="W231" i="9" l="1"/>
  <c r="I231" i="9" s="1"/>
  <c r="M231" i="9"/>
  <c r="C231" i="9" s="1"/>
  <c r="D230" i="9"/>
  <c r="H230" i="9"/>
  <c r="E230" i="9"/>
  <c r="G230" i="9"/>
  <c r="F230" i="9"/>
  <c r="B233" i="9"/>
  <c r="A232" i="9"/>
  <c r="U232" i="9"/>
  <c r="L232" i="9"/>
  <c r="K232" i="9"/>
  <c r="V232" i="9"/>
  <c r="K233" i="9" l="1"/>
  <c r="V233" i="9"/>
  <c r="B234" i="9"/>
  <c r="L233" i="9"/>
  <c r="A233" i="9"/>
  <c r="U233" i="9"/>
  <c r="W232" i="9"/>
  <c r="I232" i="9" s="1"/>
  <c r="M232" i="9"/>
  <c r="C232" i="9" s="1"/>
  <c r="D231" i="9"/>
  <c r="G231" i="9"/>
  <c r="H231" i="9"/>
  <c r="E231" i="9"/>
  <c r="F231" i="9"/>
  <c r="B235" i="9" l="1"/>
  <c r="V234" i="9"/>
  <c r="L234" i="9"/>
  <c r="A234" i="9"/>
  <c r="K234" i="9"/>
  <c r="U234" i="9"/>
  <c r="G232" i="9"/>
  <c r="E232" i="9"/>
  <c r="D232" i="9"/>
  <c r="H232" i="9"/>
  <c r="F232" i="9"/>
  <c r="W233" i="9"/>
  <c r="I233" i="9" s="1"/>
  <c r="M233" i="9"/>
  <c r="C233" i="9" s="1"/>
  <c r="F233" i="9" l="1"/>
  <c r="D233" i="9"/>
  <c r="G233" i="9"/>
  <c r="H233" i="9"/>
  <c r="E233" i="9"/>
  <c r="W234" i="9"/>
  <c r="I234" i="9" s="1"/>
  <c r="M234" i="9"/>
  <c r="C234" i="9" s="1"/>
  <c r="A235" i="9"/>
  <c r="K235" i="9"/>
  <c r="V235" i="9"/>
  <c r="B236" i="9"/>
  <c r="U235" i="9"/>
  <c r="L235" i="9"/>
  <c r="F234" i="9" l="1"/>
  <c r="G234" i="9"/>
  <c r="E234" i="9"/>
  <c r="D234" i="9"/>
  <c r="H234" i="9"/>
  <c r="V236" i="9"/>
  <c r="K236" i="9"/>
  <c r="A236" i="9"/>
  <c r="U236" i="9"/>
  <c r="L236" i="9"/>
  <c r="B237" i="9"/>
  <c r="W235" i="9"/>
  <c r="I235" i="9" s="1"/>
  <c r="M235" i="9"/>
  <c r="C235" i="9" s="1"/>
  <c r="V237" i="9" l="1"/>
  <c r="B238" i="9"/>
  <c r="L237" i="9"/>
  <c r="A237" i="9"/>
  <c r="U237" i="9"/>
  <c r="K237" i="9"/>
  <c r="G235" i="9"/>
  <c r="E235" i="9"/>
  <c r="D235" i="9"/>
  <c r="F235" i="9"/>
  <c r="H235" i="9"/>
  <c r="W236" i="9"/>
  <c r="I236" i="9" s="1"/>
  <c r="M236" i="9"/>
  <c r="C236" i="9" s="1"/>
  <c r="F236" i="9" l="1"/>
  <c r="G236" i="9"/>
  <c r="D236" i="9"/>
  <c r="E236" i="9"/>
  <c r="H236" i="9"/>
  <c r="K238" i="9"/>
  <c r="B239" i="9"/>
  <c r="U238" i="9"/>
  <c r="V238" i="9"/>
  <c r="A238" i="9"/>
  <c r="L238" i="9"/>
  <c r="W237" i="9"/>
  <c r="I237" i="9" s="1"/>
  <c r="M237" i="9"/>
  <c r="C237" i="9" s="1"/>
  <c r="H237" i="9" l="1"/>
  <c r="E237" i="9"/>
  <c r="F237" i="9"/>
  <c r="D237" i="9"/>
  <c r="G237" i="9"/>
  <c r="M238" i="9"/>
  <c r="C238" i="9" s="1"/>
  <c r="W238" i="9"/>
  <c r="I238" i="9" s="1"/>
  <c r="C239" i="9"/>
  <c r="U239" i="9"/>
  <c r="B240" i="9"/>
  <c r="A239" i="9"/>
  <c r="K239" i="9"/>
  <c r="L239" i="9"/>
  <c r="V239" i="9"/>
  <c r="I239" i="9" s="1"/>
  <c r="M239" i="9" l="1"/>
  <c r="W239" i="9"/>
  <c r="G238" i="9"/>
  <c r="F238" i="9"/>
  <c r="D238" i="9"/>
  <c r="H238" i="9"/>
  <c r="E238" i="9"/>
  <c r="H239" i="9"/>
  <c r="D239" i="9"/>
  <c r="G239" i="9"/>
  <c r="E239" i="9"/>
  <c r="F239" i="9"/>
  <c r="A240" i="9"/>
  <c r="B241" i="9"/>
  <c r="L240" i="9"/>
  <c r="V240" i="9"/>
  <c r="I240" i="9" s="1"/>
  <c r="C240" i="9"/>
  <c r="U240" i="9"/>
  <c r="K240" i="9"/>
  <c r="V241" i="9" l="1"/>
  <c r="I241" i="9" s="1"/>
  <c r="L241" i="9"/>
  <c r="C241" i="9"/>
  <c r="K241" i="9"/>
  <c r="U241" i="9"/>
  <c r="B242" i="9"/>
  <c r="A241" i="9"/>
  <c r="D240" i="9"/>
  <c r="G240" i="9"/>
  <c r="F240" i="9"/>
  <c r="H240" i="9"/>
  <c r="E240" i="9"/>
  <c r="W240" i="9"/>
  <c r="M240" i="9"/>
  <c r="M241" i="9" l="1"/>
  <c r="W241" i="9"/>
  <c r="L242" i="9"/>
  <c r="B243" i="9"/>
  <c r="V242" i="9"/>
  <c r="I242" i="9" s="1"/>
  <c r="C242" i="9"/>
  <c r="U242" i="9"/>
  <c r="K242" i="9"/>
  <c r="A242" i="9"/>
  <c r="E241" i="9"/>
  <c r="H241" i="9"/>
  <c r="G241" i="9"/>
  <c r="D241" i="9"/>
  <c r="F241" i="9"/>
  <c r="U243" i="9" l="1"/>
  <c r="K243" i="9"/>
  <c r="A243" i="9"/>
  <c r="B244" i="9"/>
  <c r="L243" i="9"/>
  <c r="V243" i="9"/>
  <c r="C243" i="9"/>
  <c r="I243" i="9"/>
  <c r="W242" i="9"/>
  <c r="M242" i="9"/>
  <c r="D242" i="9"/>
  <c r="F242" i="9"/>
  <c r="G242" i="9"/>
  <c r="E242" i="9"/>
  <c r="H242" i="9"/>
  <c r="A244" i="9" l="1"/>
  <c r="K244" i="9"/>
  <c r="L244" i="9"/>
  <c r="C244" i="9" s="1"/>
  <c r="V244" i="9"/>
  <c r="I244" i="9" s="1"/>
  <c r="U244" i="9"/>
  <c r="B245" i="9"/>
  <c r="E243" i="9"/>
  <c r="F243" i="9"/>
  <c r="H243" i="9"/>
  <c r="D243" i="9"/>
  <c r="G243" i="9"/>
  <c r="M243" i="9"/>
  <c r="W243" i="9"/>
  <c r="D244" i="9" l="1"/>
  <c r="G244" i="9"/>
  <c r="F244" i="9"/>
  <c r="H244" i="9"/>
  <c r="E244" i="9"/>
  <c r="V245" i="9"/>
  <c r="L245" i="9"/>
  <c r="I245" i="9"/>
  <c r="C245" i="9"/>
  <c r="K245" i="9"/>
  <c r="A245" i="9"/>
  <c r="B246" i="9"/>
  <c r="U245" i="9"/>
  <c r="W244" i="9"/>
  <c r="M244" i="9"/>
  <c r="L246" i="9" l="1"/>
  <c r="U246" i="9"/>
  <c r="V246" i="9"/>
  <c r="C246" i="9"/>
  <c r="I246" i="9"/>
  <c r="B247" i="9"/>
  <c r="K246" i="9"/>
  <c r="A246" i="9"/>
  <c r="W245" i="9"/>
  <c r="M245" i="9"/>
  <c r="E245" i="9"/>
  <c r="H245" i="9"/>
  <c r="G245" i="9"/>
  <c r="D245" i="9"/>
  <c r="F245" i="9"/>
  <c r="D246" i="9" l="1"/>
  <c r="F246" i="9"/>
  <c r="G246" i="9"/>
  <c r="E246" i="9"/>
  <c r="H246" i="9"/>
  <c r="W246" i="9"/>
  <c r="M246" i="9"/>
  <c r="I247" i="9"/>
  <c r="L247" i="9"/>
  <c r="C247" i="9" s="1"/>
  <c r="V247" i="9"/>
  <c r="U247" i="9"/>
  <c r="K247" i="9"/>
  <c r="A247" i="9"/>
  <c r="B248" i="9"/>
  <c r="E247" i="9" l="1"/>
  <c r="F247" i="9"/>
  <c r="H247" i="9"/>
  <c r="D247" i="9"/>
  <c r="G247" i="9"/>
  <c r="W247" i="9"/>
  <c r="M247" i="9"/>
  <c r="L248" i="9"/>
  <c r="C248" i="9" s="1"/>
  <c r="V248" i="9"/>
  <c r="U248" i="9"/>
  <c r="I248" i="9"/>
  <c r="A248" i="9"/>
  <c r="K248" i="9"/>
  <c r="B249" i="9"/>
  <c r="F248" i="9" l="1"/>
  <c r="H248" i="9"/>
  <c r="E248" i="9"/>
  <c r="D248" i="9"/>
  <c r="G248" i="9"/>
  <c r="W248" i="9"/>
  <c r="M248" i="9"/>
  <c r="K249" i="9"/>
  <c r="B250" i="9"/>
  <c r="U249" i="9"/>
  <c r="I249" i="9"/>
  <c r="A249" i="9"/>
  <c r="V249" i="9"/>
  <c r="L249" i="9"/>
  <c r="C249" i="9" s="1"/>
  <c r="E249" i="9" l="1"/>
  <c r="H249" i="9"/>
  <c r="G249" i="9"/>
  <c r="D249" i="9"/>
  <c r="F249" i="9"/>
  <c r="L250" i="9"/>
  <c r="A250" i="9"/>
  <c r="V250" i="9"/>
  <c r="C250" i="9"/>
  <c r="K250" i="9"/>
  <c r="U250" i="9"/>
  <c r="I250" i="9"/>
  <c r="B251" i="9"/>
  <c r="W249" i="9"/>
  <c r="M249" i="9"/>
  <c r="M250" i="9" l="1"/>
  <c r="W250" i="9"/>
  <c r="A251" i="9"/>
  <c r="B252" i="9"/>
  <c r="L251" i="9"/>
  <c r="C251" i="9" s="1"/>
  <c r="V251" i="9"/>
  <c r="I251" i="9"/>
  <c r="U251" i="9"/>
  <c r="K251" i="9"/>
  <c r="D250" i="9"/>
  <c r="F250" i="9"/>
  <c r="G250" i="9"/>
  <c r="E250" i="9"/>
  <c r="H250" i="9"/>
  <c r="E251" i="9" l="1"/>
  <c r="F251" i="9"/>
  <c r="H251" i="9"/>
  <c r="D251" i="9"/>
  <c r="G251" i="9"/>
  <c r="B253" i="9"/>
  <c r="L252" i="9"/>
  <c r="C252" i="9" s="1"/>
  <c r="V252" i="9"/>
  <c r="I252" i="9" s="1"/>
  <c r="U252" i="9"/>
  <c r="A252" i="9"/>
  <c r="K252" i="9"/>
  <c r="W251" i="9"/>
  <c r="M251" i="9"/>
  <c r="F252" i="9" l="1"/>
  <c r="H252" i="9"/>
  <c r="E252" i="9"/>
  <c r="D252" i="9"/>
  <c r="G252" i="9"/>
  <c r="M252" i="9"/>
  <c r="W252" i="9"/>
  <c r="B254" i="9"/>
  <c r="U253" i="9"/>
  <c r="V253" i="9"/>
  <c r="L253" i="9"/>
  <c r="C253" i="9" s="1"/>
  <c r="I253" i="9"/>
  <c r="K253" i="9"/>
  <c r="A253" i="9"/>
  <c r="E253" i="9" l="1"/>
  <c r="H253" i="9"/>
  <c r="G253" i="9"/>
  <c r="D253" i="9"/>
  <c r="F253" i="9"/>
  <c r="W253" i="9"/>
  <c r="M253" i="9"/>
  <c r="K254" i="9"/>
  <c r="A254" i="9"/>
  <c r="B255" i="9"/>
  <c r="L254" i="9"/>
  <c r="C254" i="9" s="1"/>
  <c r="U254" i="9"/>
  <c r="V254" i="9"/>
  <c r="I254" i="9" s="1"/>
  <c r="E254" i="9" l="1"/>
  <c r="H254" i="9"/>
  <c r="D254" i="9"/>
  <c r="F254" i="9"/>
  <c r="G254" i="9"/>
  <c r="L255" i="9"/>
  <c r="V255" i="9"/>
  <c r="I255" i="9" s="1"/>
  <c r="C255" i="9"/>
  <c r="U255" i="9"/>
  <c r="B256" i="9"/>
  <c r="A255" i="9"/>
  <c r="K255" i="9"/>
  <c r="M254" i="9"/>
  <c r="W254" i="9"/>
  <c r="M255" i="9" l="1"/>
  <c r="W255" i="9"/>
  <c r="E255" i="9"/>
  <c r="F255" i="9"/>
  <c r="H255" i="9"/>
  <c r="D255" i="9"/>
  <c r="G255" i="9"/>
  <c r="C256" i="9"/>
  <c r="U256" i="9"/>
  <c r="K256" i="9"/>
  <c r="A256" i="9"/>
  <c r="B257" i="9"/>
  <c r="L256" i="9"/>
  <c r="V256" i="9"/>
  <c r="I256" i="9" s="1"/>
  <c r="W256" i="9" l="1"/>
  <c r="M256" i="9"/>
  <c r="D256" i="9"/>
  <c r="G256" i="9"/>
  <c r="F256" i="9"/>
  <c r="H256" i="9"/>
  <c r="E256" i="9"/>
  <c r="V257" i="9"/>
  <c r="I257" i="9" s="1"/>
  <c r="L257" i="9"/>
  <c r="C257" i="9" s="1"/>
  <c r="K257" i="9"/>
  <c r="B258" i="9"/>
  <c r="U257" i="9"/>
  <c r="A257" i="9"/>
  <c r="E257" i="9" l="1"/>
  <c r="H257" i="9"/>
  <c r="G257" i="9"/>
  <c r="D257" i="9"/>
  <c r="F257" i="9"/>
  <c r="L258" i="9"/>
  <c r="B259" i="9"/>
  <c r="V258" i="9"/>
  <c r="I258" i="9" s="1"/>
  <c r="C258" i="9"/>
  <c r="U258" i="9"/>
  <c r="K258" i="9"/>
  <c r="A258" i="9"/>
  <c r="W257" i="9"/>
  <c r="M257" i="9"/>
  <c r="A259" i="9" l="1"/>
  <c r="K259" i="9"/>
  <c r="B260" i="9"/>
  <c r="L259" i="9"/>
  <c r="C259" i="9" s="1"/>
  <c r="V259" i="9"/>
  <c r="U259" i="9"/>
  <c r="I259" i="9"/>
  <c r="M258" i="9"/>
  <c r="W258" i="9"/>
  <c r="D258" i="9"/>
  <c r="F258" i="9"/>
  <c r="G258" i="9"/>
  <c r="E258" i="9"/>
  <c r="H258" i="9"/>
  <c r="E259" i="9" l="1"/>
  <c r="F259" i="9"/>
  <c r="H259" i="9"/>
  <c r="D259" i="9"/>
  <c r="G259" i="9"/>
  <c r="A260" i="9"/>
  <c r="K260" i="9"/>
  <c r="L260" i="9"/>
  <c r="C260" i="9" s="1"/>
  <c r="V260" i="9"/>
  <c r="I260" i="9" s="1"/>
  <c r="U260" i="9"/>
  <c r="B261" i="9"/>
  <c r="W259" i="9"/>
  <c r="M259" i="9"/>
  <c r="D260" i="9" l="1"/>
  <c r="G260" i="9"/>
  <c r="F260" i="9"/>
  <c r="H260" i="9"/>
  <c r="E260" i="9"/>
  <c r="M260" i="9"/>
  <c r="W260" i="9"/>
  <c r="V261" i="9"/>
  <c r="I261" i="9" s="1"/>
  <c r="L261" i="9"/>
  <c r="K261" i="9"/>
  <c r="C261" i="9"/>
  <c r="B262" i="9"/>
  <c r="A261" i="9"/>
  <c r="U261" i="9"/>
  <c r="E261" i="9" l="1"/>
  <c r="H261" i="9"/>
  <c r="G261" i="9"/>
  <c r="D261" i="9"/>
  <c r="F261" i="9"/>
  <c r="L262" i="9"/>
  <c r="C262" i="9" s="1"/>
  <c r="U262" i="9"/>
  <c r="V262" i="9"/>
  <c r="I262" i="9" s="1"/>
  <c r="B263" i="9"/>
  <c r="K262" i="9"/>
  <c r="A262" i="9"/>
  <c r="W261" i="9"/>
  <c r="M261" i="9"/>
  <c r="D262" i="9" l="1"/>
  <c r="F262" i="9"/>
  <c r="G262" i="9"/>
  <c r="E262" i="9"/>
  <c r="H262" i="9"/>
  <c r="I263" i="9"/>
  <c r="L263" i="9"/>
  <c r="C263" i="9" s="1"/>
  <c r="V263" i="9"/>
  <c r="U263" i="9"/>
  <c r="K263" i="9"/>
  <c r="A263" i="9"/>
  <c r="B264" i="9"/>
  <c r="W262" i="9"/>
  <c r="M262" i="9"/>
  <c r="E263" i="9" l="1"/>
  <c r="F263" i="9"/>
  <c r="H263" i="9"/>
  <c r="D263" i="9"/>
  <c r="G263" i="9"/>
  <c r="W263" i="9"/>
  <c r="M263" i="9"/>
  <c r="C264" i="9"/>
  <c r="K264" i="9"/>
  <c r="L264" i="9"/>
  <c r="V264" i="9"/>
  <c r="I264" i="9" s="1"/>
  <c r="U264" i="9"/>
  <c r="A264" i="9"/>
  <c r="B265" i="9"/>
  <c r="F264" i="9" l="1"/>
  <c r="H264" i="9"/>
  <c r="E264" i="9"/>
  <c r="D264" i="9"/>
  <c r="G264" i="9"/>
  <c r="K265" i="9"/>
  <c r="B266" i="9"/>
  <c r="U265" i="9"/>
  <c r="A265" i="9"/>
  <c r="V265" i="9"/>
  <c r="I265" i="9" s="1"/>
  <c r="L265" i="9"/>
  <c r="C265" i="9" s="1"/>
  <c r="M264" i="9"/>
  <c r="W264" i="9"/>
  <c r="E265" i="9" l="1"/>
  <c r="H265" i="9"/>
  <c r="G265" i="9"/>
  <c r="D265" i="9"/>
  <c r="F265" i="9"/>
  <c r="L266" i="9"/>
  <c r="A266" i="9"/>
  <c r="V266" i="9"/>
  <c r="I266" i="9" s="1"/>
  <c r="C266" i="9"/>
  <c r="U266" i="9"/>
  <c r="K266" i="9"/>
  <c r="B267" i="9"/>
  <c r="W265" i="9"/>
  <c r="M265" i="9"/>
  <c r="M266" i="9" l="1"/>
  <c r="W266" i="9"/>
  <c r="I267" i="9"/>
  <c r="U267" i="9"/>
  <c r="K267" i="9"/>
  <c r="A267" i="9"/>
  <c r="B268" i="9"/>
  <c r="L267" i="9"/>
  <c r="C267" i="9" s="1"/>
  <c r="V267" i="9"/>
  <c r="E266" i="9"/>
  <c r="H266" i="9"/>
  <c r="D266" i="9"/>
  <c r="F266" i="9"/>
  <c r="G266" i="9"/>
  <c r="E267" i="9" l="1"/>
  <c r="F267" i="9"/>
  <c r="H267" i="9"/>
  <c r="D267" i="9"/>
  <c r="G267" i="9"/>
  <c r="M267" i="9"/>
  <c r="W267" i="9"/>
  <c r="C268" i="9"/>
  <c r="B269" i="9"/>
  <c r="L268" i="9"/>
  <c r="V268" i="9"/>
  <c r="I268" i="9" s="1"/>
  <c r="U268" i="9"/>
  <c r="A268" i="9"/>
  <c r="K268" i="9"/>
  <c r="F268" i="9" l="1"/>
  <c r="H268" i="9"/>
  <c r="E268" i="9"/>
  <c r="D268" i="9"/>
  <c r="G268" i="9"/>
  <c r="W268" i="9"/>
  <c r="M268" i="9"/>
  <c r="B270" i="9"/>
  <c r="U269" i="9"/>
  <c r="V269" i="9"/>
  <c r="L269" i="9"/>
  <c r="C269" i="9" s="1"/>
  <c r="I269" i="9"/>
  <c r="K269" i="9"/>
  <c r="A269" i="9"/>
  <c r="E269" i="9" l="1"/>
  <c r="H269" i="9"/>
  <c r="G269" i="9"/>
  <c r="D269" i="9"/>
  <c r="F269" i="9"/>
  <c r="K270" i="9"/>
  <c r="B271" i="9"/>
  <c r="U270" i="9"/>
  <c r="L270" i="9"/>
  <c r="C270" i="9" s="1"/>
  <c r="A270" i="9"/>
  <c r="V270" i="9"/>
  <c r="I270" i="9" s="1"/>
  <c r="W269" i="9"/>
  <c r="M269" i="9"/>
  <c r="D270" i="9" l="1"/>
  <c r="F270" i="9"/>
  <c r="G270" i="9"/>
  <c r="E270" i="9"/>
  <c r="H270" i="9"/>
  <c r="W270" i="9"/>
  <c r="M270" i="9"/>
  <c r="C271" i="9"/>
  <c r="K271" i="9"/>
  <c r="L271" i="9"/>
  <c r="V271" i="9"/>
  <c r="I271" i="9" s="1"/>
  <c r="U271" i="9"/>
  <c r="A271" i="9"/>
  <c r="B272" i="9"/>
  <c r="L272" i="9" l="1"/>
  <c r="V272" i="9"/>
  <c r="U272" i="9"/>
  <c r="I272" i="9"/>
  <c r="A272" i="9"/>
  <c r="K272" i="9"/>
  <c r="C272" i="9"/>
  <c r="B273" i="9"/>
  <c r="D271" i="9"/>
  <c r="G271" i="9"/>
  <c r="E271" i="9"/>
  <c r="F271" i="9"/>
  <c r="H271" i="9"/>
  <c r="W271" i="9"/>
  <c r="M271" i="9"/>
  <c r="K273" i="9" l="1"/>
  <c r="B274" i="9"/>
  <c r="U273" i="9"/>
  <c r="A273" i="9"/>
  <c r="V273" i="9"/>
  <c r="I273" i="9" s="1"/>
  <c r="L273" i="9"/>
  <c r="C273" i="9" s="1"/>
  <c r="D272" i="9"/>
  <c r="G272" i="9"/>
  <c r="F272" i="9"/>
  <c r="H272" i="9"/>
  <c r="E272" i="9"/>
  <c r="W272" i="9"/>
  <c r="M272" i="9"/>
  <c r="E273" i="9" l="1"/>
  <c r="H273" i="9"/>
  <c r="G273" i="9"/>
  <c r="D273" i="9"/>
  <c r="F273" i="9"/>
  <c r="L274" i="9"/>
  <c r="B275" i="9"/>
  <c r="V274" i="9"/>
  <c r="I274" i="9" s="1"/>
  <c r="C274" i="9"/>
  <c r="U274" i="9"/>
  <c r="K274" i="9"/>
  <c r="A274" i="9"/>
  <c r="M273" i="9"/>
  <c r="W273" i="9"/>
  <c r="B276" i="9" l="1"/>
  <c r="L275" i="9"/>
  <c r="C275" i="9" s="1"/>
  <c r="V275" i="9"/>
  <c r="I275" i="9" s="1"/>
  <c r="U275" i="9"/>
  <c r="A275" i="9"/>
  <c r="K275" i="9"/>
  <c r="W274" i="9"/>
  <c r="M274" i="9"/>
  <c r="E274" i="9"/>
  <c r="H274" i="9"/>
  <c r="D274" i="9"/>
  <c r="F274" i="9"/>
  <c r="G274" i="9"/>
  <c r="D275" i="9" l="1"/>
  <c r="G275" i="9"/>
  <c r="E275" i="9"/>
  <c r="F275" i="9"/>
  <c r="H275" i="9"/>
  <c r="W275" i="9"/>
  <c r="M275" i="9"/>
  <c r="L276" i="9"/>
  <c r="C276" i="9" s="1"/>
  <c r="V276" i="9"/>
  <c r="U276" i="9"/>
  <c r="I276" i="9"/>
  <c r="A276" i="9"/>
  <c r="B277" i="9"/>
  <c r="K276" i="9"/>
  <c r="D276" i="9" l="1"/>
  <c r="G276" i="9"/>
  <c r="F276" i="9"/>
  <c r="H276" i="9"/>
  <c r="E276" i="9"/>
  <c r="M276" i="9"/>
  <c r="W276" i="9"/>
  <c r="V277" i="9"/>
  <c r="I277" i="9" s="1"/>
  <c r="L277" i="9"/>
  <c r="K277" i="9"/>
  <c r="C277" i="9"/>
  <c r="B278" i="9"/>
  <c r="A277" i="9"/>
  <c r="U277" i="9"/>
  <c r="L278" i="9" l="1"/>
  <c r="U278" i="9"/>
  <c r="V278" i="9"/>
  <c r="C278" i="9"/>
  <c r="I278" i="9"/>
  <c r="A278" i="9"/>
  <c r="K278" i="9"/>
  <c r="B279" i="9"/>
  <c r="E277" i="9"/>
  <c r="H277" i="9"/>
  <c r="G277" i="9"/>
  <c r="D277" i="9"/>
  <c r="F277" i="9"/>
  <c r="W277" i="9"/>
  <c r="M277" i="9"/>
  <c r="B280" i="9" l="1"/>
  <c r="L279" i="9"/>
  <c r="C279" i="9" s="1"/>
  <c r="V279" i="9"/>
  <c r="I279" i="9" s="1"/>
  <c r="U279" i="9"/>
  <c r="A279" i="9"/>
  <c r="K279" i="9"/>
  <c r="D278" i="9"/>
  <c r="F278" i="9"/>
  <c r="G278" i="9"/>
  <c r="E278" i="9"/>
  <c r="H278" i="9"/>
  <c r="M278" i="9"/>
  <c r="W278" i="9"/>
  <c r="D279" i="9" l="1"/>
  <c r="G279" i="9"/>
  <c r="E279" i="9"/>
  <c r="F279" i="9"/>
  <c r="H279" i="9"/>
  <c r="W279" i="9"/>
  <c r="M279" i="9"/>
  <c r="L280" i="9"/>
  <c r="C280" i="9" s="1"/>
  <c r="V280" i="9"/>
  <c r="U280" i="9"/>
  <c r="I280" i="9"/>
  <c r="A280" i="9"/>
  <c r="K280" i="9"/>
  <c r="B281" i="9"/>
  <c r="D280" i="9" l="1"/>
  <c r="G280" i="9"/>
  <c r="F280" i="9"/>
  <c r="H280" i="9"/>
  <c r="E280" i="9"/>
  <c r="W280" i="9"/>
  <c r="M280" i="9"/>
  <c r="K281" i="9"/>
  <c r="B282" i="9"/>
  <c r="U281" i="9"/>
  <c r="I281" i="9"/>
  <c r="A281" i="9"/>
  <c r="V281" i="9"/>
  <c r="L281" i="9"/>
  <c r="C281" i="9" s="1"/>
  <c r="E281" i="9" l="1"/>
  <c r="H281" i="9"/>
  <c r="G281" i="9"/>
  <c r="D281" i="9"/>
  <c r="F281" i="9"/>
  <c r="L282" i="9"/>
  <c r="A282" i="9"/>
  <c r="V282" i="9"/>
  <c r="I282" i="9" s="1"/>
  <c r="C282" i="9"/>
  <c r="U282" i="9"/>
  <c r="K282" i="9"/>
  <c r="B283" i="9"/>
  <c r="W281" i="9"/>
  <c r="M281" i="9"/>
  <c r="M282" i="9" l="1"/>
  <c r="W282" i="9"/>
  <c r="C283" i="9"/>
  <c r="L283" i="9"/>
  <c r="V283" i="9"/>
  <c r="I283" i="9" s="1"/>
  <c r="U283" i="9"/>
  <c r="K283" i="9"/>
  <c r="A283" i="9"/>
  <c r="B284" i="9"/>
  <c r="D282" i="9"/>
  <c r="F282" i="9"/>
  <c r="G282" i="9"/>
  <c r="E282" i="9"/>
  <c r="H282" i="9"/>
  <c r="E283" i="9" l="1"/>
  <c r="F283" i="9"/>
  <c r="H283" i="9"/>
  <c r="D283" i="9"/>
  <c r="G283" i="9"/>
  <c r="B285" i="9"/>
  <c r="L284" i="9"/>
  <c r="C284" i="9" s="1"/>
  <c r="V284" i="9"/>
  <c r="I284" i="9" s="1"/>
  <c r="U284" i="9"/>
  <c r="A284" i="9"/>
  <c r="K284" i="9"/>
  <c r="W283" i="9"/>
  <c r="M283" i="9"/>
  <c r="F284" i="9" l="1"/>
  <c r="H284" i="9"/>
  <c r="E284" i="9"/>
  <c r="D284" i="9"/>
  <c r="G284" i="9"/>
  <c r="W284" i="9"/>
  <c r="M284" i="9"/>
  <c r="B286" i="9"/>
  <c r="U285" i="9"/>
  <c r="V285" i="9"/>
  <c r="L285" i="9"/>
  <c r="C285" i="9" s="1"/>
  <c r="I285" i="9"/>
  <c r="K285" i="9"/>
  <c r="A285" i="9"/>
  <c r="E285" i="9" l="1"/>
  <c r="H285" i="9"/>
  <c r="G285" i="9"/>
  <c r="D285" i="9"/>
  <c r="F285" i="9"/>
  <c r="K286" i="9"/>
  <c r="B287" i="9"/>
  <c r="A286" i="9"/>
  <c r="L286" i="9"/>
  <c r="U286" i="9"/>
  <c r="V286" i="9"/>
  <c r="I286" i="9" s="1"/>
  <c r="C286" i="9"/>
  <c r="M285" i="9"/>
  <c r="W285" i="9"/>
  <c r="U287" i="9" l="1"/>
  <c r="B288" i="9"/>
  <c r="A287" i="9"/>
  <c r="K287" i="9"/>
  <c r="L287" i="9"/>
  <c r="C287" i="9" s="1"/>
  <c r="V287" i="9"/>
  <c r="I287" i="9" s="1"/>
  <c r="E286" i="9"/>
  <c r="H286" i="9"/>
  <c r="D286" i="9"/>
  <c r="F286" i="9"/>
  <c r="G286" i="9"/>
  <c r="M286" i="9"/>
  <c r="W286" i="9"/>
  <c r="E287" i="9" l="1"/>
  <c r="F287" i="9"/>
  <c r="H287" i="9"/>
  <c r="D287" i="9"/>
  <c r="G287" i="9"/>
  <c r="U288" i="9"/>
  <c r="K288" i="9"/>
  <c r="A288" i="9"/>
  <c r="B289" i="9"/>
  <c r="L288" i="9"/>
  <c r="C288" i="9" s="1"/>
  <c r="V288" i="9"/>
  <c r="I288" i="9" s="1"/>
  <c r="M287" i="9"/>
  <c r="W287" i="9"/>
  <c r="D288" i="9" l="1"/>
  <c r="G288" i="9"/>
  <c r="F288" i="9"/>
  <c r="H288" i="9"/>
  <c r="E288" i="9"/>
  <c r="V289" i="9"/>
  <c r="L289" i="9"/>
  <c r="C289" i="9" s="1"/>
  <c r="I289" i="9"/>
  <c r="K289" i="9"/>
  <c r="U289" i="9"/>
  <c r="B290" i="9"/>
  <c r="A289" i="9"/>
  <c r="W288" i="9"/>
  <c r="M288" i="9"/>
  <c r="E289" i="9" l="1"/>
  <c r="H289" i="9"/>
  <c r="G289" i="9"/>
  <c r="D289" i="9"/>
  <c r="F289" i="9"/>
  <c r="L290" i="9"/>
  <c r="B291" i="9"/>
  <c r="V290" i="9"/>
  <c r="I290" i="9" s="1"/>
  <c r="C290" i="9"/>
  <c r="U290" i="9"/>
  <c r="K290" i="9"/>
  <c r="A290" i="9"/>
  <c r="W289" i="9"/>
  <c r="M289" i="9"/>
  <c r="U291" i="9" l="1"/>
  <c r="K291" i="9"/>
  <c r="A291" i="9"/>
  <c r="B292" i="9"/>
  <c r="L291" i="9"/>
  <c r="C291" i="9" s="1"/>
  <c r="V291" i="9"/>
  <c r="I291" i="9" s="1"/>
  <c r="W290" i="9"/>
  <c r="M290" i="9"/>
  <c r="D290" i="9"/>
  <c r="F290" i="9"/>
  <c r="G290" i="9"/>
  <c r="E290" i="9"/>
  <c r="H290" i="9"/>
  <c r="E291" i="9" l="1"/>
  <c r="F291" i="9"/>
  <c r="H291" i="9"/>
  <c r="D291" i="9"/>
  <c r="G291" i="9"/>
  <c r="K292" i="9"/>
  <c r="L292" i="9"/>
  <c r="C292" i="9" s="1"/>
  <c r="V292" i="9"/>
  <c r="U292" i="9"/>
  <c r="I292" i="9"/>
  <c r="A292" i="9"/>
  <c r="B293" i="9"/>
  <c r="W291" i="9"/>
  <c r="M291" i="9"/>
  <c r="F292" i="9" l="1"/>
  <c r="H292" i="9"/>
  <c r="E292" i="9"/>
  <c r="D292" i="9"/>
  <c r="G292" i="9"/>
  <c r="W292" i="9"/>
  <c r="M292" i="9"/>
  <c r="K293" i="9"/>
  <c r="B294" i="9"/>
  <c r="A293" i="9"/>
  <c r="I293" i="9"/>
  <c r="U293" i="9"/>
  <c r="V293" i="9"/>
  <c r="L293" i="9"/>
  <c r="C293" i="9" s="1"/>
  <c r="E293" i="9" l="1"/>
  <c r="H293" i="9"/>
  <c r="G293" i="9"/>
  <c r="D293" i="9"/>
  <c r="F293" i="9"/>
  <c r="K294" i="9"/>
  <c r="A294" i="9"/>
  <c r="B295" i="9"/>
  <c r="L294" i="9"/>
  <c r="U294" i="9"/>
  <c r="V294" i="9"/>
  <c r="I294" i="9" s="1"/>
  <c r="C294" i="9"/>
  <c r="W293" i="9"/>
  <c r="M293" i="9"/>
  <c r="W294" i="9" l="1"/>
  <c r="M294" i="9"/>
  <c r="E294" i="9"/>
  <c r="H294" i="9"/>
  <c r="D294" i="9"/>
  <c r="F294" i="9"/>
  <c r="G294" i="9"/>
  <c r="C295" i="9"/>
  <c r="B296" i="9"/>
  <c r="L295" i="9"/>
  <c r="V295" i="9"/>
  <c r="I295" i="9" s="1"/>
  <c r="U295" i="9"/>
  <c r="A295" i="9"/>
  <c r="K295" i="9"/>
  <c r="D295" i="9" l="1"/>
  <c r="G295" i="9"/>
  <c r="E295" i="9"/>
  <c r="F295" i="9"/>
  <c r="H295" i="9"/>
  <c r="M295" i="9"/>
  <c r="W295" i="9"/>
  <c r="A296" i="9"/>
  <c r="B297" i="9"/>
  <c r="K296" i="9"/>
  <c r="L296" i="9"/>
  <c r="C296" i="9" s="1"/>
  <c r="V296" i="9"/>
  <c r="U296" i="9"/>
  <c r="I296" i="9"/>
  <c r="D296" i="9" l="1"/>
  <c r="G296" i="9"/>
  <c r="F296" i="9"/>
  <c r="H296" i="9"/>
  <c r="E296" i="9"/>
  <c r="W296" i="9"/>
  <c r="M296" i="9"/>
  <c r="V297" i="9"/>
  <c r="I297" i="9" s="1"/>
  <c r="L297" i="9"/>
  <c r="K297" i="9"/>
  <c r="C297" i="9"/>
  <c r="B298" i="9"/>
  <c r="U297" i="9"/>
  <c r="A297" i="9"/>
  <c r="L298" i="9" l="1"/>
  <c r="A298" i="9"/>
  <c r="V298" i="9"/>
  <c r="C298" i="9"/>
  <c r="I298" i="9"/>
  <c r="U298" i="9"/>
  <c r="K298" i="9"/>
  <c r="B299" i="9"/>
  <c r="M297" i="9"/>
  <c r="W297" i="9"/>
  <c r="E297" i="9"/>
  <c r="H297" i="9"/>
  <c r="G297" i="9"/>
  <c r="D297" i="9"/>
  <c r="F297" i="9"/>
  <c r="E298" i="9" l="1"/>
  <c r="H298" i="9"/>
  <c r="D298" i="9"/>
  <c r="F298" i="9"/>
  <c r="G298" i="9"/>
  <c r="L299" i="9"/>
  <c r="C299" i="9" s="1"/>
  <c r="V299" i="9"/>
  <c r="I299" i="9" s="1"/>
  <c r="U299" i="9"/>
  <c r="K299" i="9"/>
  <c r="A299" i="9"/>
  <c r="B300" i="9"/>
  <c r="M298" i="9"/>
  <c r="W298" i="9"/>
  <c r="D299" i="9" l="1"/>
  <c r="G299" i="9"/>
  <c r="E299" i="9"/>
  <c r="F299" i="9"/>
  <c r="H299" i="9"/>
  <c r="W299" i="9"/>
  <c r="M299" i="9"/>
  <c r="L300" i="9"/>
  <c r="C300" i="9" s="1"/>
  <c r="V300" i="9"/>
  <c r="U300" i="9"/>
  <c r="I300" i="9"/>
  <c r="A300" i="9"/>
  <c r="K300" i="9"/>
  <c r="B301" i="9"/>
  <c r="D300" i="9" l="1"/>
  <c r="G300" i="9"/>
  <c r="F300" i="9"/>
  <c r="H300" i="9"/>
  <c r="E300" i="9"/>
  <c r="W300" i="9"/>
  <c r="M300" i="9"/>
  <c r="I301" i="9"/>
  <c r="K301" i="9"/>
  <c r="A301" i="9"/>
  <c r="B302" i="9"/>
  <c r="U301" i="9"/>
  <c r="V301" i="9"/>
  <c r="L301" i="9"/>
  <c r="C301" i="9" s="1"/>
  <c r="E301" i="9" l="1"/>
  <c r="H301" i="9"/>
  <c r="G301" i="9"/>
  <c r="D301" i="9"/>
  <c r="F301" i="9"/>
  <c r="L302" i="9"/>
  <c r="U302" i="9"/>
  <c r="V302" i="9"/>
  <c r="I302" i="9" s="1"/>
  <c r="C302" i="9"/>
  <c r="A302" i="9"/>
  <c r="K302" i="9"/>
  <c r="B303" i="9"/>
  <c r="W301" i="9"/>
  <c r="M301" i="9"/>
  <c r="W302" i="9" l="1"/>
  <c r="M302" i="9"/>
  <c r="U303" i="9"/>
  <c r="B304" i="9"/>
  <c r="A303" i="9"/>
  <c r="K303" i="9"/>
  <c r="C303" i="9"/>
  <c r="L303" i="9"/>
  <c r="V303" i="9"/>
  <c r="I303" i="9" s="1"/>
  <c r="D302" i="9"/>
  <c r="F302" i="9"/>
  <c r="G302" i="9"/>
  <c r="E302" i="9"/>
  <c r="H302" i="9"/>
  <c r="L304" i="9" l="1"/>
  <c r="V304" i="9"/>
  <c r="U304" i="9"/>
  <c r="I304" i="9"/>
  <c r="A304" i="9"/>
  <c r="K304" i="9"/>
  <c r="C304" i="9"/>
  <c r="B305" i="9"/>
  <c r="E303" i="9"/>
  <c r="F303" i="9"/>
  <c r="H303" i="9"/>
  <c r="D303" i="9"/>
  <c r="G303" i="9"/>
  <c r="M303" i="9"/>
  <c r="W303" i="9"/>
  <c r="D304" i="9" l="1"/>
  <c r="G304" i="9"/>
  <c r="F304" i="9"/>
  <c r="H304" i="9"/>
  <c r="E304" i="9"/>
  <c r="K305" i="9"/>
  <c r="B306" i="9"/>
  <c r="U305" i="9"/>
  <c r="A305" i="9"/>
  <c r="V305" i="9"/>
  <c r="I305" i="9" s="1"/>
  <c r="L305" i="9"/>
  <c r="C305" i="9" s="1"/>
  <c r="M304" i="9"/>
  <c r="W304" i="9"/>
  <c r="E305" i="9" l="1"/>
  <c r="H305" i="9"/>
  <c r="G305" i="9"/>
  <c r="D305" i="9"/>
  <c r="F305" i="9"/>
  <c r="W305" i="9"/>
  <c r="M305" i="9"/>
  <c r="K306" i="9"/>
  <c r="U306" i="9"/>
  <c r="A306" i="9"/>
  <c r="L306" i="9"/>
  <c r="C306" i="9" s="1"/>
  <c r="B307" i="9"/>
  <c r="V306" i="9"/>
  <c r="I306" i="9" s="1"/>
  <c r="E306" i="9" l="1"/>
  <c r="H306" i="9"/>
  <c r="D306" i="9"/>
  <c r="F306" i="9"/>
  <c r="G306" i="9"/>
  <c r="W306" i="9"/>
  <c r="M306" i="9"/>
  <c r="I307" i="9"/>
  <c r="L307" i="9"/>
  <c r="C307" i="9" s="1"/>
  <c r="V307" i="9"/>
  <c r="U307" i="9"/>
  <c r="K307" i="9"/>
  <c r="A307" i="9"/>
  <c r="B308" i="9"/>
  <c r="D307" i="9" l="1"/>
  <c r="G307" i="9"/>
  <c r="E307" i="9"/>
  <c r="F307" i="9"/>
  <c r="H307" i="9"/>
  <c r="L308" i="9"/>
  <c r="V308" i="9"/>
  <c r="I308" i="9" s="1"/>
  <c r="U308" i="9"/>
  <c r="A308" i="9"/>
  <c r="B309" i="9"/>
  <c r="C308" i="9"/>
  <c r="K308" i="9"/>
  <c r="W307" i="9"/>
  <c r="M307" i="9"/>
  <c r="V309" i="9" l="1"/>
  <c r="L309" i="9"/>
  <c r="K309" i="9"/>
  <c r="C309" i="9"/>
  <c r="B310" i="9"/>
  <c r="A309" i="9"/>
  <c r="I309" i="9"/>
  <c r="U309" i="9"/>
  <c r="D308" i="9"/>
  <c r="G308" i="9"/>
  <c r="F308" i="9"/>
  <c r="H308" i="9"/>
  <c r="E308" i="9"/>
  <c r="W308" i="9"/>
  <c r="M308" i="9"/>
  <c r="E309" i="9" l="1"/>
  <c r="H309" i="9"/>
  <c r="G309" i="9"/>
  <c r="D309" i="9"/>
  <c r="F309" i="9"/>
  <c r="W309" i="9"/>
  <c r="M309" i="9"/>
  <c r="L310" i="9"/>
  <c r="C310" i="9" s="1"/>
  <c r="U310" i="9"/>
  <c r="V310" i="9"/>
  <c r="I310" i="9"/>
  <c r="A310" i="9"/>
  <c r="K310" i="9"/>
  <c r="B311" i="9"/>
  <c r="D310" i="9" l="1"/>
  <c r="F310" i="9"/>
  <c r="G310" i="9"/>
  <c r="E310" i="9"/>
  <c r="H310" i="9"/>
  <c r="A311" i="9"/>
  <c r="K311" i="9"/>
  <c r="C311" i="9"/>
  <c r="B312" i="9"/>
  <c r="L311" i="9"/>
  <c r="V311" i="9"/>
  <c r="I311" i="9" s="1"/>
  <c r="U311" i="9"/>
  <c r="M310" i="9"/>
  <c r="W310" i="9"/>
  <c r="E311" i="9" l="1"/>
  <c r="F311" i="9"/>
  <c r="H311" i="9"/>
  <c r="D311" i="9"/>
  <c r="G311" i="9"/>
  <c r="W311" i="9"/>
  <c r="M311" i="9"/>
  <c r="C312" i="9"/>
  <c r="B313" i="9"/>
  <c r="L312" i="9"/>
  <c r="V312" i="9"/>
  <c r="I312" i="9" s="1"/>
  <c r="U312" i="9"/>
  <c r="A312" i="9"/>
  <c r="K312" i="9"/>
  <c r="F312" i="9" l="1"/>
  <c r="H312" i="9"/>
  <c r="E312" i="9"/>
  <c r="D312" i="9"/>
  <c r="G312" i="9"/>
  <c r="M312" i="9"/>
  <c r="W312" i="9"/>
  <c r="B314" i="9"/>
  <c r="A313" i="9"/>
  <c r="V313" i="9"/>
  <c r="L313" i="9"/>
  <c r="C313" i="9" s="1"/>
  <c r="I313" i="9"/>
  <c r="K313" i="9"/>
  <c r="U313" i="9"/>
  <c r="E313" i="9" l="1"/>
  <c r="H313" i="9"/>
  <c r="G313" i="9"/>
  <c r="D313" i="9"/>
  <c r="F313" i="9"/>
  <c r="L314" i="9"/>
  <c r="A314" i="9"/>
  <c r="V314" i="9"/>
  <c r="I314" i="9" s="1"/>
  <c r="C314" i="9"/>
  <c r="U314" i="9"/>
  <c r="K314" i="9"/>
  <c r="B315" i="9"/>
  <c r="W313" i="9"/>
  <c r="M313" i="9"/>
  <c r="M314" i="9" l="1"/>
  <c r="W314" i="9"/>
  <c r="C315" i="9"/>
  <c r="L315" i="9"/>
  <c r="V315" i="9"/>
  <c r="I315" i="9" s="1"/>
  <c r="U315" i="9"/>
  <c r="K315" i="9"/>
  <c r="A315" i="9"/>
  <c r="B316" i="9"/>
  <c r="D314" i="9"/>
  <c r="F314" i="9"/>
  <c r="G314" i="9"/>
  <c r="E314" i="9"/>
  <c r="H314" i="9"/>
  <c r="D315" i="9" l="1"/>
  <c r="G315" i="9"/>
  <c r="E315" i="9"/>
  <c r="F315" i="9"/>
  <c r="H315" i="9"/>
  <c r="L316" i="9"/>
  <c r="V316" i="9"/>
  <c r="I316" i="9" s="1"/>
  <c r="U316" i="9"/>
  <c r="A316" i="9"/>
  <c r="K316" i="9"/>
  <c r="C316" i="9"/>
  <c r="B317" i="9"/>
  <c r="W315" i="9"/>
  <c r="M315" i="9"/>
  <c r="D316" i="9" l="1"/>
  <c r="G316" i="9"/>
  <c r="F316" i="9"/>
  <c r="H316" i="9"/>
  <c r="E316" i="9"/>
  <c r="M316" i="9"/>
  <c r="W316" i="9"/>
  <c r="K317" i="9"/>
  <c r="A317" i="9"/>
  <c r="B318" i="9"/>
  <c r="U317" i="9"/>
  <c r="C317" i="9"/>
  <c r="V317" i="9"/>
  <c r="I317" i="9" s="1"/>
  <c r="L317" i="9"/>
  <c r="E317" i="9" l="1"/>
  <c r="H317" i="9"/>
  <c r="G317" i="9"/>
  <c r="D317" i="9"/>
  <c r="F317" i="9"/>
  <c r="L318" i="9"/>
  <c r="U318" i="9"/>
  <c r="V318" i="9"/>
  <c r="I318" i="9" s="1"/>
  <c r="C318" i="9"/>
  <c r="A318" i="9"/>
  <c r="K318" i="9"/>
  <c r="B319" i="9"/>
  <c r="W317" i="9"/>
  <c r="M317" i="9"/>
  <c r="W318" i="9" l="1"/>
  <c r="M318" i="9"/>
  <c r="A319" i="9"/>
  <c r="B320" i="9"/>
  <c r="C319" i="9"/>
  <c r="K319" i="9"/>
  <c r="L319" i="9"/>
  <c r="V319" i="9"/>
  <c r="U319" i="9"/>
  <c r="I319" i="9"/>
  <c r="D318" i="9"/>
  <c r="F318" i="9"/>
  <c r="G318" i="9"/>
  <c r="E318" i="9"/>
  <c r="H318" i="9"/>
  <c r="C320" i="9" l="1"/>
  <c r="B321" i="9"/>
  <c r="L320" i="9"/>
  <c r="V320" i="9"/>
  <c r="I320" i="9" s="1"/>
  <c r="U320" i="9"/>
  <c r="A320" i="9"/>
  <c r="K320" i="9"/>
  <c r="M319" i="9"/>
  <c r="W319" i="9"/>
  <c r="E319" i="9"/>
  <c r="F319" i="9"/>
  <c r="H319" i="9"/>
  <c r="D319" i="9"/>
  <c r="G319" i="9"/>
  <c r="W320" i="9" l="1"/>
  <c r="M320" i="9"/>
  <c r="B322" i="9"/>
  <c r="A321" i="9"/>
  <c r="V321" i="9"/>
  <c r="I321" i="9" s="1"/>
  <c r="L321" i="9"/>
  <c r="C321" i="9"/>
  <c r="K321" i="9"/>
  <c r="U321" i="9"/>
  <c r="F320" i="9"/>
  <c r="H320" i="9"/>
  <c r="E320" i="9"/>
  <c r="D320" i="9"/>
  <c r="G320" i="9"/>
  <c r="M321" i="9" l="1"/>
  <c r="W321" i="9"/>
  <c r="L322" i="9"/>
  <c r="B323" i="9"/>
  <c r="V322" i="9"/>
  <c r="C322" i="9"/>
  <c r="I322" i="9"/>
  <c r="U322" i="9"/>
  <c r="K322" i="9"/>
  <c r="A322" i="9"/>
  <c r="E321" i="9"/>
  <c r="H321" i="9"/>
  <c r="G321" i="9"/>
  <c r="D321" i="9"/>
  <c r="F321" i="9"/>
  <c r="W322" i="9" l="1"/>
  <c r="M322" i="9"/>
  <c r="D322" i="9"/>
  <c r="F322" i="9"/>
  <c r="G322" i="9"/>
  <c r="E322" i="9"/>
  <c r="H322" i="9"/>
  <c r="C323" i="9"/>
  <c r="B324" i="9"/>
  <c r="L323" i="9"/>
  <c r="V323" i="9"/>
  <c r="U323" i="9"/>
  <c r="I323" i="9"/>
  <c r="A323" i="9"/>
  <c r="K323" i="9"/>
  <c r="D323" i="9" l="1"/>
  <c r="G323" i="9"/>
  <c r="E323" i="9"/>
  <c r="F323" i="9"/>
  <c r="H323" i="9"/>
  <c r="L324" i="9"/>
  <c r="V324" i="9"/>
  <c r="U324" i="9"/>
  <c r="I324" i="9"/>
  <c r="A324" i="9"/>
  <c r="B325" i="9"/>
  <c r="C324" i="9"/>
  <c r="K324" i="9"/>
  <c r="W323" i="9"/>
  <c r="M323" i="9"/>
  <c r="V325" i="9" l="1"/>
  <c r="I325" i="9" s="1"/>
  <c r="L325" i="9"/>
  <c r="C325" i="9"/>
  <c r="K325" i="9"/>
  <c r="A325" i="9"/>
  <c r="B326" i="9"/>
  <c r="U325" i="9"/>
  <c r="D324" i="9"/>
  <c r="G324" i="9"/>
  <c r="F324" i="9"/>
  <c r="H324" i="9"/>
  <c r="E324" i="9"/>
  <c r="W324" i="9"/>
  <c r="M324" i="9"/>
  <c r="L326" i="9" l="1"/>
  <c r="U326" i="9"/>
  <c r="V326" i="9"/>
  <c r="C326" i="9"/>
  <c r="I326" i="9"/>
  <c r="A326" i="9"/>
  <c r="K326" i="9"/>
  <c r="B327" i="9"/>
  <c r="W325" i="9"/>
  <c r="M325" i="9"/>
  <c r="E325" i="9"/>
  <c r="H325" i="9"/>
  <c r="G325" i="9"/>
  <c r="D325" i="9"/>
  <c r="F325" i="9"/>
  <c r="A327" i="9" l="1"/>
  <c r="K327" i="9"/>
  <c r="B328" i="9"/>
  <c r="L327" i="9"/>
  <c r="C327" i="9" s="1"/>
  <c r="V327" i="9"/>
  <c r="U327" i="9"/>
  <c r="I327" i="9"/>
  <c r="D326" i="9"/>
  <c r="F326" i="9"/>
  <c r="G326" i="9"/>
  <c r="E326" i="9"/>
  <c r="H326" i="9"/>
  <c r="M326" i="9"/>
  <c r="W326" i="9"/>
  <c r="E327" i="9" l="1"/>
  <c r="F327" i="9"/>
  <c r="H327" i="9"/>
  <c r="D327" i="9"/>
  <c r="G327" i="9"/>
  <c r="B329" i="9"/>
  <c r="L328" i="9"/>
  <c r="C328" i="9" s="1"/>
  <c r="V328" i="9"/>
  <c r="U328" i="9"/>
  <c r="I328" i="9"/>
  <c r="A328" i="9"/>
  <c r="K328" i="9"/>
  <c r="M327" i="9"/>
  <c r="W327" i="9"/>
  <c r="G328" i="9" l="1"/>
  <c r="F328" i="9"/>
  <c r="H328" i="9"/>
  <c r="E328" i="9"/>
  <c r="D328" i="9"/>
  <c r="V329" i="9"/>
  <c r="K329" i="9"/>
  <c r="U329" i="9"/>
  <c r="B330" i="9"/>
  <c r="A329" i="9"/>
  <c r="L329" i="9"/>
  <c r="C329" i="9" s="1"/>
  <c r="I329" i="9"/>
  <c r="W328" i="9"/>
  <c r="M328" i="9"/>
  <c r="F329" i="9" l="1"/>
  <c r="E329" i="9"/>
  <c r="H329" i="9"/>
  <c r="G329" i="9"/>
  <c r="D329" i="9"/>
  <c r="M329" i="9"/>
  <c r="W329" i="9"/>
  <c r="K330" i="9"/>
  <c r="B331" i="9"/>
  <c r="L330" i="9"/>
  <c r="C330" i="9" s="1"/>
  <c r="A330" i="9"/>
  <c r="V330" i="9"/>
  <c r="I330" i="9" s="1"/>
  <c r="U330" i="9"/>
  <c r="F330" i="9" l="1"/>
  <c r="G330" i="9"/>
  <c r="E330" i="9"/>
  <c r="H330" i="9"/>
  <c r="D330" i="9"/>
  <c r="M330" i="9"/>
  <c r="W330" i="9"/>
  <c r="A331" i="9"/>
  <c r="B332" i="9"/>
  <c r="L331" i="9"/>
  <c r="V331" i="9"/>
  <c r="I331" i="9" s="1"/>
  <c r="C331" i="9"/>
  <c r="U331" i="9"/>
  <c r="K331" i="9"/>
  <c r="M331" i="9" l="1"/>
  <c r="W331" i="9"/>
  <c r="G331" i="9"/>
  <c r="E331" i="9"/>
  <c r="F331" i="9"/>
  <c r="H331" i="9"/>
  <c r="D331" i="9"/>
  <c r="A332" i="9"/>
  <c r="K332" i="9"/>
  <c r="B333" i="9"/>
  <c r="L332" i="9"/>
  <c r="C332" i="9" s="1"/>
  <c r="V332" i="9"/>
  <c r="I332" i="9" s="1"/>
  <c r="U332" i="9"/>
  <c r="G332" i="9" l="1"/>
  <c r="F332" i="9"/>
  <c r="H332" i="9"/>
  <c r="E332" i="9"/>
  <c r="D332" i="9"/>
  <c r="M332" i="9"/>
  <c r="W332" i="9"/>
  <c r="K333" i="9"/>
  <c r="A333" i="9"/>
  <c r="B334" i="9"/>
  <c r="U333" i="9"/>
  <c r="V333" i="9"/>
  <c r="I333" i="9" s="1"/>
  <c r="L333" i="9"/>
  <c r="C333" i="9"/>
  <c r="F333" i="9" l="1"/>
  <c r="E333" i="9"/>
  <c r="H333" i="9"/>
  <c r="G333" i="9"/>
  <c r="D333" i="9"/>
  <c r="V334" i="9"/>
  <c r="K334" i="9"/>
  <c r="B335" i="9"/>
  <c r="I334" i="9"/>
  <c r="A334" i="9"/>
  <c r="L334" i="9"/>
  <c r="C334" i="9" s="1"/>
  <c r="U334" i="9"/>
  <c r="W333" i="9"/>
  <c r="M333" i="9"/>
  <c r="H334" i="9" l="1"/>
  <c r="D334" i="9"/>
  <c r="F334" i="9"/>
  <c r="G334" i="9"/>
  <c r="E334" i="9"/>
  <c r="W334" i="9"/>
  <c r="M334" i="9"/>
  <c r="A335" i="9"/>
  <c r="B336" i="9"/>
  <c r="K335" i="9"/>
  <c r="L335" i="9"/>
  <c r="C335" i="9" s="1"/>
  <c r="V335" i="9"/>
  <c r="U335" i="9"/>
  <c r="I335" i="9"/>
  <c r="H335" i="9" l="1"/>
  <c r="D335" i="9"/>
  <c r="G335" i="9"/>
  <c r="E335" i="9"/>
  <c r="F335" i="9"/>
  <c r="W335" i="9"/>
  <c r="M335" i="9"/>
  <c r="C336" i="9"/>
  <c r="B337" i="9"/>
  <c r="L336" i="9"/>
  <c r="V336" i="9"/>
  <c r="I336" i="9" s="1"/>
  <c r="U336" i="9"/>
  <c r="A336" i="9"/>
  <c r="K336" i="9"/>
  <c r="H336" i="9" l="1"/>
  <c r="E336" i="9"/>
  <c r="D336" i="9"/>
  <c r="G336" i="9"/>
  <c r="F336" i="9"/>
  <c r="W336" i="9"/>
  <c r="M336" i="9"/>
  <c r="V337" i="9"/>
  <c r="I337" i="9" s="1"/>
  <c r="L337" i="9"/>
  <c r="C337" i="9" s="1"/>
  <c r="K337" i="9"/>
  <c r="U337" i="9"/>
  <c r="B338" i="9"/>
  <c r="A337" i="9"/>
  <c r="F337" i="9" l="1"/>
  <c r="E337" i="9"/>
  <c r="H337" i="9"/>
  <c r="G337" i="9"/>
  <c r="D337" i="9"/>
  <c r="K338" i="9"/>
  <c r="A338" i="9"/>
  <c r="L338" i="9"/>
  <c r="C338" i="9" s="1"/>
  <c r="B339" i="9"/>
  <c r="V338" i="9"/>
  <c r="I338" i="9"/>
  <c r="U338" i="9"/>
  <c r="W337" i="9"/>
  <c r="M337" i="9"/>
  <c r="H338" i="9" l="1"/>
  <c r="D338" i="9"/>
  <c r="F338" i="9"/>
  <c r="G338" i="9"/>
  <c r="E338" i="9"/>
  <c r="W338" i="9"/>
  <c r="M338" i="9"/>
  <c r="A339" i="9"/>
  <c r="K339" i="9"/>
  <c r="B340" i="9"/>
  <c r="L339" i="9"/>
  <c r="C339" i="9" s="1"/>
  <c r="V339" i="9"/>
  <c r="U339" i="9"/>
  <c r="I339" i="9"/>
  <c r="H339" i="9" l="1"/>
  <c r="D339" i="9"/>
  <c r="G339" i="9"/>
  <c r="E339" i="9"/>
  <c r="F339" i="9"/>
  <c r="K340" i="9"/>
  <c r="L340" i="9"/>
  <c r="C340" i="9" s="1"/>
  <c r="V340" i="9"/>
  <c r="U340" i="9"/>
  <c r="I340" i="9"/>
  <c r="A340" i="9"/>
  <c r="B341" i="9"/>
  <c r="M339" i="9"/>
  <c r="W339" i="9"/>
  <c r="H340" i="9" l="1"/>
  <c r="E340" i="9"/>
  <c r="D340" i="9"/>
  <c r="G340" i="9"/>
  <c r="F340" i="9"/>
  <c r="M340" i="9"/>
  <c r="W340" i="9"/>
  <c r="B342" i="9"/>
  <c r="U341" i="9"/>
  <c r="C341" i="9"/>
  <c r="V341" i="9"/>
  <c r="I341" i="9" s="1"/>
  <c r="L341" i="9"/>
  <c r="K341" i="9"/>
  <c r="A341" i="9"/>
  <c r="K342" i="9" l="1"/>
  <c r="B343" i="9"/>
  <c r="L342" i="9"/>
  <c r="C342" i="9" s="1"/>
  <c r="U342" i="9"/>
  <c r="V342" i="9"/>
  <c r="I342" i="9" s="1"/>
  <c r="A342" i="9"/>
  <c r="W341" i="9"/>
  <c r="M341" i="9"/>
  <c r="H341" i="9"/>
  <c r="G341" i="9"/>
  <c r="D341" i="9"/>
  <c r="F341" i="9"/>
  <c r="E341" i="9"/>
  <c r="H342" i="9" l="1"/>
  <c r="D342" i="9"/>
  <c r="F342" i="9"/>
  <c r="G342" i="9"/>
  <c r="E342" i="9"/>
  <c r="M342" i="9"/>
  <c r="W342" i="9"/>
  <c r="L343" i="9"/>
  <c r="V343" i="9"/>
  <c r="U343" i="9"/>
  <c r="K343" i="9"/>
  <c r="A343" i="9"/>
  <c r="B344" i="9"/>
  <c r="I343" i="9"/>
  <c r="C343" i="9"/>
  <c r="A344" i="9" l="1"/>
  <c r="B345" i="9"/>
  <c r="C344" i="9"/>
  <c r="K344" i="9"/>
  <c r="L344" i="9"/>
  <c r="V344" i="9"/>
  <c r="U344" i="9"/>
  <c r="I344" i="9"/>
  <c r="W343" i="9"/>
  <c r="M343" i="9"/>
  <c r="G343" i="9"/>
  <c r="E343" i="9"/>
  <c r="F343" i="9"/>
  <c r="H343" i="9"/>
  <c r="D343" i="9"/>
  <c r="G344" i="9" l="1"/>
  <c r="F344" i="9"/>
  <c r="H344" i="9"/>
  <c r="E344" i="9"/>
  <c r="D344" i="9"/>
  <c r="V345" i="9"/>
  <c r="L345" i="9"/>
  <c r="K345" i="9"/>
  <c r="C345" i="9"/>
  <c r="B346" i="9"/>
  <c r="U345" i="9"/>
  <c r="I345" i="9"/>
  <c r="A345" i="9"/>
  <c r="M344" i="9"/>
  <c r="W344" i="9"/>
  <c r="M345" i="9" l="1"/>
  <c r="W345" i="9"/>
  <c r="K346" i="9"/>
  <c r="B347" i="9"/>
  <c r="L346" i="9"/>
  <c r="A346" i="9"/>
  <c r="V346" i="9"/>
  <c r="C346" i="9"/>
  <c r="I346" i="9"/>
  <c r="U346" i="9"/>
  <c r="F345" i="9"/>
  <c r="E345" i="9"/>
  <c r="H345" i="9"/>
  <c r="G345" i="9"/>
  <c r="D345" i="9"/>
  <c r="F346" i="9" l="1"/>
  <c r="G346" i="9"/>
  <c r="E346" i="9"/>
  <c r="H346" i="9"/>
  <c r="D346" i="9"/>
  <c r="B348" i="9"/>
  <c r="L347" i="9"/>
  <c r="C347" i="9" s="1"/>
  <c r="V347" i="9"/>
  <c r="I347" i="9" s="1"/>
  <c r="U347" i="9"/>
  <c r="A347" i="9"/>
  <c r="K347" i="9"/>
  <c r="W346" i="9"/>
  <c r="M346" i="9"/>
  <c r="G347" i="9" l="1"/>
  <c r="E347" i="9"/>
  <c r="F347" i="9"/>
  <c r="H347" i="9"/>
  <c r="D347" i="9"/>
  <c r="A348" i="9"/>
  <c r="K348" i="9"/>
  <c r="C348" i="9"/>
  <c r="B349" i="9"/>
  <c r="L348" i="9"/>
  <c r="V348" i="9"/>
  <c r="U348" i="9"/>
  <c r="I348" i="9"/>
  <c r="M347" i="9"/>
  <c r="W347" i="9"/>
  <c r="G348" i="9" l="1"/>
  <c r="F348" i="9"/>
  <c r="H348" i="9"/>
  <c r="E348" i="9"/>
  <c r="D348" i="9"/>
  <c r="W348" i="9"/>
  <c r="M348" i="9"/>
  <c r="K349" i="9"/>
  <c r="A349" i="9"/>
  <c r="B350" i="9"/>
  <c r="U349" i="9"/>
  <c r="V349" i="9"/>
  <c r="L349" i="9"/>
  <c r="I349" i="9"/>
  <c r="C349" i="9"/>
  <c r="F349" i="9" l="1"/>
  <c r="E349" i="9"/>
  <c r="H349" i="9"/>
  <c r="G349" i="9"/>
  <c r="D349" i="9"/>
  <c r="V350" i="9"/>
  <c r="C350" i="9"/>
  <c r="K350" i="9"/>
  <c r="A350" i="9"/>
  <c r="I350" i="9"/>
  <c r="B351" i="9"/>
  <c r="L350" i="9"/>
  <c r="U350" i="9"/>
  <c r="W349" i="9"/>
  <c r="M349" i="9"/>
  <c r="F350" i="9" l="1"/>
  <c r="G350" i="9"/>
  <c r="E350" i="9"/>
  <c r="H350" i="9"/>
  <c r="D350" i="9"/>
  <c r="U351" i="9"/>
  <c r="B352" i="9"/>
  <c r="A351" i="9"/>
  <c r="K351" i="9"/>
  <c r="L351" i="9"/>
  <c r="V351" i="9"/>
  <c r="C351" i="9"/>
  <c r="I351" i="9"/>
  <c r="M350" i="9"/>
  <c r="W350" i="9"/>
  <c r="G351" i="9" l="1"/>
  <c r="E351" i="9"/>
  <c r="F351" i="9"/>
  <c r="H351" i="9"/>
  <c r="D351" i="9"/>
  <c r="W351" i="9"/>
  <c r="M351" i="9"/>
  <c r="L352" i="9"/>
  <c r="V352" i="9"/>
  <c r="U352" i="9"/>
  <c r="I352" i="9"/>
  <c r="A352" i="9"/>
  <c r="K352" i="9"/>
  <c r="C352" i="9"/>
  <c r="B353" i="9"/>
  <c r="K353" i="9" l="1"/>
  <c r="B354" i="9"/>
  <c r="L353" i="9"/>
  <c r="C353" i="9" s="1"/>
  <c r="V353" i="9"/>
  <c r="U353" i="9"/>
  <c r="I353" i="9"/>
  <c r="A353" i="9"/>
  <c r="W352" i="9"/>
  <c r="M352" i="9"/>
  <c r="H352" i="9"/>
  <c r="E352" i="9"/>
  <c r="D352" i="9"/>
  <c r="G352" i="9"/>
  <c r="F352" i="9"/>
  <c r="H353" i="9" l="1"/>
  <c r="G353" i="9"/>
  <c r="D353" i="9"/>
  <c r="F353" i="9"/>
  <c r="E353" i="9"/>
  <c r="W353" i="9"/>
  <c r="M353" i="9"/>
  <c r="A354" i="9"/>
  <c r="L354" i="9"/>
  <c r="C354" i="9" s="1"/>
  <c r="B355" i="9"/>
  <c r="V354" i="9"/>
  <c r="I354" i="9" s="1"/>
  <c r="K354" i="9"/>
  <c r="U354" i="9"/>
  <c r="H354" i="9" l="1"/>
  <c r="D354" i="9"/>
  <c r="F354" i="9"/>
  <c r="G354" i="9"/>
  <c r="E354" i="9"/>
  <c r="A355" i="9"/>
  <c r="B356" i="9"/>
  <c r="I355" i="9"/>
  <c r="C355" i="9"/>
  <c r="L355" i="9"/>
  <c r="V355" i="9"/>
  <c r="U355" i="9"/>
  <c r="K355" i="9"/>
  <c r="W354" i="9"/>
  <c r="M354" i="9"/>
  <c r="L356" i="9" l="1"/>
  <c r="V356" i="9"/>
  <c r="U356" i="9"/>
  <c r="I356" i="9"/>
  <c r="A356" i="9"/>
  <c r="B357" i="9"/>
  <c r="C356" i="9"/>
  <c r="K356" i="9"/>
  <c r="W355" i="9"/>
  <c r="M355" i="9"/>
  <c r="H355" i="9"/>
  <c r="D355" i="9"/>
  <c r="G355" i="9"/>
  <c r="E355" i="9"/>
  <c r="F355" i="9"/>
  <c r="H356" i="9" l="1"/>
  <c r="E356" i="9"/>
  <c r="D356" i="9"/>
  <c r="G356" i="9"/>
  <c r="F356" i="9"/>
  <c r="V357" i="9"/>
  <c r="I357" i="9"/>
  <c r="A357" i="9"/>
  <c r="K357" i="9"/>
  <c r="U357" i="9"/>
  <c r="L357" i="9"/>
  <c r="C357" i="9" s="1"/>
  <c r="B358" i="9"/>
  <c r="M356" i="9"/>
  <c r="W356" i="9"/>
  <c r="F357" i="9" l="1"/>
  <c r="E357" i="9"/>
  <c r="H357" i="9"/>
  <c r="G357" i="9"/>
  <c r="D357" i="9"/>
  <c r="V358" i="9"/>
  <c r="I358" i="9"/>
  <c r="B359" i="9"/>
  <c r="K358" i="9"/>
  <c r="A358" i="9"/>
  <c r="L358" i="9"/>
  <c r="C358" i="9" s="1"/>
  <c r="U358" i="9"/>
  <c r="M357" i="9"/>
  <c r="W357" i="9"/>
  <c r="F358" i="9" l="1"/>
  <c r="G358" i="9"/>
  <c r="E358" i="9"/>
  <c r="H358" i="9"/>
  <c r="D358" i="9"/>
  <c r="W358" i="9"/>
  <c r="M358" i="9"/>
  <c r="L359" i="9"/>
  <c r="V359" i="9"/>
  <c r="U359" i="9"/>
  <c r="I359" i="9"/>
  <c r="A359" i="9"/>
  <c r="B360" i="9"/>
  <c r="C359" i="9"/>
  <c r="K359" i="9"/>
  <c r="M359" i="9" l="1"/>
  <c r="W359" i="9"/>
  <c r="H359" i="9"/>
  <c r="D359" i="9"/>
  <c r="G359" i="9"/>
  <c r="E359" i="9"/>
  <c r="F359" i="9"/>
  <c r="L360" i="9"/>
  <c r="V360" i="9"/>
  <c r="U360" i="9"/>
  <c r="I360" i="9"/>
  <c r="A360" i="9"/>
  <c r="K360" i="9"/>
  <c r="C360" i="9"/>
  <c r="B361" i="9"/>
  <c r="W360" i="9" l="1"/>
  <c r="M360" i="9"/>
  <c r="V361" i="9"/>
  <c r="I361" i="9"/>
  <c r="U361" i="9"/>
  <c r="K361" i="9"/>
  <c r="A361" i="9"/>
  <c r="L361" i="9"/>
  <c r="C361" i="9" s="1"/>
  <c r="B362" i="9"/>
  <c r="H360" i="9"/>
  <c r="E360" i="9"/>
  <c r="D360" i="9"/>
  <c r="G360" i="9"/>
  <c r="F360" i="9"/>
  <c r="F361" i="9" l="1"/>
  <c r="E361" i="9"/>
  <c r="H361" i="9"/>
  <c r="G361" i="9"/>
  <c r="D361" i="9"/>
  <c r="M361" i="9"/>
  <c r="W361" i="9"/>
  <c r="V362" i="9"/>
  <c r="I362" i="9"/>
  <c r="U362" i="9"/>
  <c r="K362" i="9"/>
  <c r="A362" i="9"/>
  <c r="L362" i="9"/>
  <c r="C362" i="9" s="1"/>
  <c r="B363" i="9"/>
  <c r="F362" i="9" l="1"/>
  <c r="G362" i="9"/>
  <c r="E362" i="9"/>
  <c r="H362" i="9"/>
  <c r="D362" i="9"/>
  <c r="B364" i="9"/>
  <c r="L363" i="9"/>
  <c r="C363" i="9" s="1"/>
  <c r="V363" i="9"/>
  <c r="U363" i="9"/>
  <c r="I363" i="9"/>
  <c r="A363" i="9"/>
  <c r="K363" i="9"/>
  <c r="M362" i="9"/>
  <c r="W362" i="9"/>
  <c r="G363" i="9" l="1"/>
  <c r="E363" i="9"/>
  <c r="F363" i="9"/>
  <c r="H363" i="9"/>
  <c r="D363" i="9"/>
  <c r="M363" i="9"/>
  <c r="W363" i="9"/>
  <c r="U364" i="9"/>
  <c r="K364" i="9"/>
  <c r="A364" i="9"/>
  <c r="B365" i="9"/>
  <c r="L364" i="9"/>
  <c r="V364" i="9"/>
  <c r="C364" i="9"/>
  <c r="I364" i="9"/>
  <c r="W364" i="9" l="1"/>
  <c r="M364" i="9"/>
  <c r="H364" i="9"/>
  <c r="E364" i="9"/>
  <c r="D364" i="9"/>
  <c r="G364" i="9"/>
  <c r="F364" i="9"/>
  <c r="K365" i="9"/>
  <c r="A365" i="9"/>
  <c r="U365" i="9"/>
  <c r="L365" i="9"/>
  <c r="C365" i="9" s="1"/>
  <c r="B366" i="9"/>
  <c r="V365" i="9"/>
  <c r="I365" i="9" s="1"/>
  <c r="F365" i="9" l="1"/>
  <c r="E365" i="9"/>
  <c r="H365" i="9"/>
  <c r="G365" i="9"/>
  <c r="D365" i="9"/>
  <c r="V366" i="9"/>
  <c r="K366" i="9"/>
  <c r="A366" i="9"/>
  <c r="I366" i="9"/>
  <c r="B367" i="9"/>
  <c r="L366" i="9"/>
  <c r="C366" i="9" s="1"/>
  <c r="U366" i="9"/>
  <c r="W365" i="9"/>
  <c r="M365" i="9"/>
  <c r="F366" i="9" l="1"/>
  <c r="G366" i="9"/>
  <c r="E366" i="9"/>
  <c r="H366" i="9"/>
  <c r="D366" i="9"/>
  <c r="W366" i="9"/>
  <c r="M366" i="9"/>
  <c r="U367" i="9"/>
  <c r="B368" i="9"/>
  <c r="A367" i="9"/>
  <c r="K367" i="9"/>
  <c r="L367" i="9"/>
  <c r="C367" i="9" s="1"/>
  <c r="V367" i="9"/>
  <c r="I367" i="9"/>
  <c r="G367" i="9" l="1"/>
  <c r="E367" i="9"/>
  <c r="F367" i="9"/>
  <c r="H367" i="9"/>
  <c r="D367" i="9"/>
  <c r="W367" i="9"/>
  <c r="M367" i="9"/>
  <c r="L368" i="9"/>
  <c r="V368" i="9"/>
  <c r="U368" i="9"/>
  <c r="I368" i="9"/>
  <c r="A368" i="9"/>
  <c r="K368" i="9"/>
  <c r="C368" i="9"/>
  <c r="B369" i="9"/>
  <c r="W368" i="9" l="1"/>
  <c r="M368" i="9"/>
  <c r="V369" i="9"/>
  <c r="I369" i="9"/>
  <c r="U369" i="9"/>
  <c r="K369" i="9"/>
  <c r="A369" i="9"/>
  <c r="L369" i="9"/>
  <c r="C369" i="9" s="1"/>
  <c r="B370" i="9"/>
  <c r="G368" i="9"/>
  <c r="F368" i="9"/>
  <c r="H368" i="9"/>
  <c r="E368" i="9"/>
  <c r="D368" i="9"/>
  <c r="F369" i="9" l="1"/>
  <c r="E369" i="9"/>
  <c r="H369" i="9"/>
  <c r="G369" i="9"/>
  <c r="D369" i="9"/>
  <c r="M369" i="9"/>
  <c r="W369" i="9"/>
  <c r="V370" i="9"/>
  <c r="K370" i="9"/>
  <c r="U370" i="9"/>
  <c r="I370" i="9"/>
  <c r="A370" i="9"/>
  <c r="L370" i="9"/>
  <c r="C370" i="9" s="1"/>
  <c r="B371" i="9"/>
  <c r="F370" i="9" l="1"/>
  <c r="G370" i="9"/>
  <c r="E370" i="9"/>
  <c r="H370" i="9"/>
  <c r="D370" i="9"/>
  <c r="C371" i="9"/>
  <c r="B372" i="9"/>
  <c r="L371" i="9"/>
  <c r="V371" i="9"/>
  <c r="U371" i="9"/>
  <c r="I371" i="9"/>
  <c r="A371" i="9"/>
  <c r="K371" i="9"/>
  <c r="M370" i="9"/>
  <c r="W370" i="9"/>
  <c r="M371" i="9" l="1"/>
  <c r="W371" i="9"/>
  <c r="K372" i="9"/>
  <c r="L372" i="9"/>
  <c r="C372" i="9" s="1"/>
  <c r="V372" i="9"/>
  <c r="U372" i="9"/>
  <c r="I372" i="9"/>
  <c r="A372" i="9"/>
  <c r="B373" i="9"/>
  <c r="G371" i="9"/>
  <c r="E371" i="9"/>
  <c r="F371" i="9"/>
  <c r="H371" i="9"/>
  <c r="D371" i="9"/>
  <c r="H372" i="9" l="1"/>
  <c r="E372" i="9"/>
  <c r="D372" i="9"/>
  <c r="G372" i="9"/>
  <c r="F372" i="9"/>
  <c r="M372" i="9"/>
  <c r="W372" i="9"/>
  <c r="L373" i="9"/>
  <c r="V373" i="9"/>
  <c r="C373" i="9"/>
  <c r="I373" i="9"/>
  <c r="A373" i="9"/>
  <c r="K373" i="9"/>
  <c r="U373" i="9"/>
  <c r="W373" i="9" l="1"/>
  <c r="M373" i="9"/>
  <c r="E373" i="9"/>
  <c r="H373" i="9"/>
  <c r="G373" i="9"/>
  <c r="D373" i="9"/>
  <c r="F373" i="9"/>
</calcChain>
</file>

<file path=xl/sharedStrings.xml><?xml version="1.0" encoding="utf-8"?>
<sst xmlns="http://schemas.openxmlformats.org/spreadsheetml/2006/main" count="382" uniqueCount="219">
  <si>
    <t>sensibilidad relativa:</t>
  </si>
  <si>
    <r>
      <t>l</t>
    </r>
    <r>
      <rPr>
        <sz val="8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</si>
  <si>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l</t>
    </r>
    <r>
      <rPr>
        <sz val="8"/>
        <rFont val="Arial"/>
        <family val="2"/>
      </rPr>
      <t>2</t>
    </r>
    <r>
      <rPr>
        <sz val="10"/>
        <rFont val="Arial"/>
        <family val="2"/>
      </rPr>
      <t xml:space="preserve"> =</t>
    </r>
  </si>
  <si>
    <t>a =</t>
  </si>
  <si>
    <t>l</t>
  </si>
  <si>
    <r>
      <t>l</t>
    </r>
    <r>
      <rPr>
        <sz val="8"/>
        <rFont val="Arial"/>
        <family val="2"/>
      </rPr>
      <t>m</t>
    </r>
    <r>
      <rPr>
        <sz val="10"/>
        <rFont val="Arial"/>
        <family val="2"/>
      </rPr>
      <t xml:space="preserve"> =</t>
    </r>
  </si>
  <si>
    <t xml:space="preserve">n1 = </t>
  </si>
  <si>
    <t xml:space="preserve">n2 = </t>
  </si>
  <si>
    <r>
      <t>a</t>
    </r>
    <r>
      <rPr>
        <sz val="10"/>
        <rFont val="Arial"/>
        <family val="2"/>
      </rPr>
      <t>1 =</t>
    </r>
  </si>
  <si>
    <t>[rad]</t>
  </si>
  <si>
    <t>[º sex]</t>
  </si>
  <si>
    <t>REFRACCIÓN LIMITE</t>
  </si>
  <si>
    <t>INTENSIDAD EN DIAGRAMAS POLARES</t>
  </si>
  <si>
    <t>X</t>
  </si>
  <si>
    <t>Y1</t>
  </si>
  <si>
    <t>N</t>
  </si>
  <si>
    <t>c =</t>
  </si>
  <si>
    <t>fm =</t>
  </si>
  <si>
    <t>s =</t>
  </si>
  <si>
    <r>
      <t>l</t>
    </r>
    <r>
      <rPr>
        <sz val="10"/>
        <rFont val="Arial"/>
        <family val="2"/>
      </rPr>
      <t xml:space="preserve"> =</t>
    </r>
  </si>
  <si>
    <t xml:space="preserve">Potencia eléctrica: </t>
  </si>
  <si>
    <t>P =</t>
  </si>
  <si>
    <t>W</t>
  </si>
  <si>
    <t>Rendimiento lumínico:</t>
  </si>
  <si>
    <r>
      <t>r</t>
    </r>
    <r>
      <rPr>
        <sz val="8"/>
        <rFont val="Arial"/>
        <family val="2"/>
      </rPr>
      <t>L</t>
    </r>
  </si>
  <si>
    <t>lm/W</t>
  </si>
  <si>
    <t xml:space="preserve">Flujo luminoso: </t>
  </si>
  <si>
    <t>F =</t>
  </si>
  <si>
    <t xml:space="preserve">Ángulo al centro: </t>
  </si>
  <si>
    <t>º sex</t>
  </si>
  <si>
    <t>sr</t>
  </si>
  <si>
    <t xml:space="preserve">Intensidad lumínica: </t>
  </si>
  <si>
    <t>cd</t>
  </si>
  <si>
    <r>
      <t>I</t>
    </r>
    <r>
      <rPr>
        <b/>
        <i/>
        <sz val="8"/>
        <rFont val="Times New Roman"/>
        <family val="1"/>
      </rPr>
      <t>1</t>
    </r>
    <r>
      <rPr>
        <b/>
        <i/>
        <sz val="12"/>
        <rFont val="Times New Roman"/>
        <family val="1"/>
      </rPr>
      <t xml:space="preserve"> =</t>
    </r>
  </si>
  <si>
    <r>
      <t>a</t>
    </r>
    <r>
      <rPr>
        <sz val="8"/>
        <rFont val="GreekS"/>
      </rPr>
      <t>1</t>
    </r>
    <r>
      <rPr>
        <sz val="10"/>
        <rFont val="Arial"/>
        <family val="2"/>
      </rPr>
      <t xml:space="preserve"> =</t>
    </r>
  </si>
  <si>
    <r>
      <t>W</t>
    </r>
    <r>
      <rPr>
        <sz val="8"/>
        <rFont val="GreekS"/>
      </rPr>
      <t>1</t>
    </r>
    <r>
      <rPr>
        <sz val="10"/>
        <rFont val="Arial"/>
        <family val="2"/>
      </rPr>
      <t xml:space="preserve"> =</t>
    </r>
  </si>
  <si>
    <r>
      <t>a</t>
    </r>
    <r>
      <rPr>
        <sz val="8"/>
        <rFont val="GreekS"/>
      </rPr>
      <t>2</t>
    </r>
    <r>
      <rPr>
        <sz val="10"/>
        <rFont val="Arial"/>
        <family val="2"/>
      </rPr>
      <t xml:space="preserve"> =</t>
    </r>
  </si>
  <si>
    <r>
      <t>W</t>
    </r>
    <r>
      <rPr>
        <sz val="8"/>
        <rFont val="GreekS"/>
      </rPr>
      <t>2</t>
    </r>
    <r>
      <rPr>
        <sz val="10"/>
        <rFont val="Arial"/>
        <family val="2"/>
      </rPr>
      <t xml:space="preserve"> =</t>
    </r>
  </si>
  <si>
    <r>
      <t>I</t>
    </r>
    <r>
      <rPr>
        <b/>
        <i/>
        <sz val="8"/>
        <rFont val="Times New Roman"/>
        <family val="1"/>
      </rPr>
      <t>2</t>
    </r>
    <r>
      <rPr>
        <b/>
        <i/>
        <sz val="12"/>
        <rFont val="Times New Roman"/>
        <family val="1"/>
      </rPr>
      <t xml:space="preserve"> =</t>
    </r>
  </si>
  <si>
    <r>
      <t>a</t>
    </r>
    <r>
      <rPr>
        <sz val="8"/>
        <rFont val="GreekS"/>
      </rPr>
      <t>3</t>
    </r>
    <r>
      <rPr>
        <sz val="10"/>
        <rFont val="Arial"/>
        <family val="2"/>
      </rPr>
      <t xml:space="preserve"> =</t>
    </r>
  </si>
  <si>
    <r>
      <t>W</t>
    </r>
    <r>
      <rPr>
        <sz val="8"/>
        <rFont val="GreekS"/>
      </rPr>
      <t>3</t>
    </r>
    <r>
      <rPr>
        <sz val="10"/>
        <rFont val="Arial"/>
        <family val="2"/>
      </rPr>
      <t xml:space="preserve"> =</t>
    </r>
  </si>
  <si>
    <r>
      <t>I</t>
    </r>
    <r>
      <rPr>
        <b/>
        <i/>
        <sz val="8"/>
        <rFont val="Times New Roman"/>
        <family val="1"/>
      </rPr>
      <t>3</t>
    </r>
    <r>
      <rPr>
        <b/>
        <i/>
        <sz val="12"/>
        <rFont val="Times New Roman"/>
        <family val="1"/>
      </rPr>
      <t xml:space="preserve"> =</t>
    </r>
  </si>
  <si>
    <t>Y2</t>
  </si>
  <si>
    <t>Y0</t>
  </si>
  <si>
    <t>Y3</t>
  </si>
  <si>
    <r>
      <t>s</t>
    </r>
    <r>
      <rPr>
        <sz val="8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</si>
  <si>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s</t>
    </r>
    <r>
      <rPr>
        <sz val="8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</si>
  <si>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s</t>
    </r>
    <r>
      <rPr>
        <sz val="8"/>
        <rFont val="Arial"/>
        <family val="2"/>
      </rPr>
      <t>m</t>
    </r>
    <r>
      <rPr>
        <sz val="10"/>
        <rFont val="Arial"/>
        <family val="2"/>
      </rPr>
      <t xml:space="preserve"> =</t>
    </r>
  </si>
  <si>
    <t>H =</t>
  </si>
  <si>
    <t>I =</t>
  </si>
  <si>
    <t>L =</t>
  </si>
  <si>
    <r>
      <t>[</t>
    </r>
    <r>
      <rPr>
        <i/>
        <sz val="10"/>
        <rFont val="Arial"/>
        <family val="2"/>
      </rPr>
      <t>cd</t>
    </r>
    <r>
      <rPr>
        <sz val="10"/>
        <rFont val="Arial"/>
        <family val="2"/>
      </rPr>
      <t>]</t>
    </r>
  </si>
  <si>
    <r>
      <t>[</t>
    </r>
    <r>
      <rPr>
        <i/>
        <sz val="10"/>
        <rFont val="Arial"/>
        <family val="2"/>
      </rPr>
      <t>m</t>
    </r>
    <r>
      <rPr>
        <sz val="10"/>
        <rFont val="Arial"/>
        <family val="2"/>
      </rPr>
      <t>]</t>
    </r>
  </si>
  <si>
    <r>
      <t>[</t>
    </r>
    <r>
      <rPr>
        <i/>
        <sz val="10"/>
        <rFont val="Arial"/>
        <family val="2"/>
      </rPr>
      <t>lux</t>
    </r>
    <r>
      <rPr>
        <sz val="10"/>
        <rFont val="Arial"/>
        <family val="2"/>
      </rPr>
      <t>]</t>
    </r>
  </si>
  <si>
    <r>
      <t>R</t>
    </r>
    <r>
      <rPr>
        <i/>
        <sz val="8"/>
        <rFont val="Times New Roman"/>
        <family val="1"/>
      </rPr>
      <t>2</t>
    </r>
    <r>
      <rPr>
        <i/>
        <sz val="10"/>
        <rFont val="Times New Roman"/>
        <family val="1"/>
      </rPr>
      <t xml:space="preserve"> =</t>
    </r>
  </si>
  <si>
    <r>
      <t>[</t>
    </r>
    <r>
      <rPr>
        <i/>
        <sz val="10"/>
        <rFont val="Arial"/>
        <family val="2"/>
      </rPr>
      <t>m</t>
    </r>
    <r>
      <rPr>
        <i/>
        <sz val="8"/>
        <rFont val="Arial"/>
        <family val="2"/>
      </rPr>
      <t>2</t>
    </r>
    <r>
      <rPr>
        <sz val="10"/>
        <rFont val="Arial"/>
        <family val="2"/>
      </rPr>
      <t>]</t>
    </r>
  </si>
  <si>
    <t>lm</t>
  </si>
  <si>
    <r>
      <t>[l</t>
    </r>
    <r>
      <rPr>
        <i/>
        <sz val="10"/>
        <rFont val="Arial"/>
        <family val="2"/>
      </rPr>
      <t>m</t>
    </r>
    <r>
      <rPr>
        <sz val="10"/>
        <rFont val="Arial"/>
        <family val="2"/>
      </rPr>
      <t>]</t>
    </r>
  </si>
  <si>
    <t>W =</t>
  </si>
  <si>
    <r>
      <t>[</t>
    </r>
    <r>
      <rPr>
        <i/>
        <sz val="10"/>
        <rFont val="Arial"/>
        <family val="2"/>
      </rPr>
      <t>sr</t>
    </r>
    <r>
      <rPr>
        <sz val="10"/>
        <rFont val="Arial"/>
        <family val="2"/>
      </rPr>
      <t>]</t>
    </r>
  </si>
  <si>
    <r>
      <t>S</t>
    </r>
    <r>
      <rPr>
        <i/>
        <sz val="8"/>
        <rFont val="Times New Roman"/>
        <family val="1"/>
      </rPr>
      <t>H</t>
    </r>
    <r>
      <rPr>
        <i/>
        <sz val="10"/>
        <rFont val="Times New Roman"/>
        <family val="1"/>
      </rPr>
      <t xml:space="preserve"> =</t>
    </r>
  </si>
  <si>
    <r>
      <t>E</t>
    </r>
    <r>
      <rPr>
        <i/>
        <sz val="8"/>
        <rFont val="Times New Roman"/>
        <family val="1"/>
      </rPr>
      <t>H med</t>
    </r>
    <r>
      <rPr>
        <i/>
        <sz val="10"/>
        <rFont val="Times New Roman"/>
        <family val="1"/>
      </rPr>
      <t xml:space="preserve"> =</t>
    </r>
  </si>
  <si>
    <t xml:space="preserve">Ángulo sólido: </t>
  </si>
  <si>
    <r>
      <t>[</t>
    </r>
    <r>
      <rPr>
        <i/>
        <sz val="10"/>
        <rFont val="Arial"/>
        <family val="2"/>
      </rPr>
      <t>rad</t>
    </r>
    <r>
      <rPr>
        <sz val="10"/>
        <rFont val="Arial"/>
        <family val="2"/>
      </rPr>
      <t>]</t>
    </r>
  </si>
  <si>
    <r>
      <t>[</t>
    </r>
    <r>
      <rPr>
        <i/>
        <sz val="10"/>
        <rFont val="Arial"/>
        <family val="2"/>
      </rPr>
      <t>º sex</t>
    </r>
    <r>
      <rPr>
        <sz val="10"/>
        <rFont val="Arial"/>
        <family val="2"/>
      </rPr>
      <t>]</t>
    </r>
  </si>
  <si>
    <r>
      <t>Da</t>
    </r>
    <r>
      <rPr>
        <sz val="10"/>
        <rFont val="Arial"/>
        <family val="2"/>
      </rPr>
      <t xml:space="preserve"> =</t>
    </r>
  </si>
  <si>
    <r>
      <t>cos</t>
    </r>
    <r>
      <rPr>
        <sz val="10"/>
        <rFont val="GreekC"/>
      </rPr>
      <t>(a</t>
    </r>
    <r>
      <rPr>
        <sz val="10"/>
        <rFont val="Arial"/>
        <family val="2"/>
      </rPr>
      <t xml:space="preserve"> máx) =</t>
    </r>
  </si>
  <si>
    <r>
      <t>cos</t>
    </r>
    <r>
      <rPr>
        <sz val="10"/>
        <rFont val="GreekC"/>
      </rPr>
      <t>(a</t>
    </r>
    <r>
      <rPr>
        <sz val="10"/>
        <rFont val="Arial"/>
        <family val="2"/>
      </rPr>
      <t xml:space="preserve"> mín) =</t>
    </r>
  </si>
  <si>
    <r>
      <t>E</t>
    </r>
    <r>
      <rPr>
        <i/>
        <sz val="8"/>
        <rFont val="Times New Roman"/>
        <family val="1"/>
      </rPr>
      <t>H</t>
    </r>
    <r>
      <rPr>
        <i/>
        <sz val="10"/>
        <rFont val="Times New Roman"/>
        <family val="1"/>
      </rPr>
      <t xml:space="preserve"> mín =</t>
    </r>
  </si>
  <si>
    <r>
      <t>E</t>
    </r>
    <r>
      <rPr>
        <i/>
        <sz val="8"/>
        <rFont val="Times New Roman"/>
        <family val="1"/>
      </rPr>
      <t>H</t>
    </r>
    <r>
      <rPr>
        <i/>
        <sz val="10"/>
        <rFont val="Times New Roman"/>
        <family val="1"/>
      </rPr>
      <t xml:space="preserve"> máx=</t>
    </r>
  </si>
  <si>
    <r>
      <t>a</t>
    </r>
    <r>
      <rPr>
        <b/>
        <i/>
        <sz val="8"/>
        <rFont val="Times New Roman"/>
        <family val="1"/>
      </rPr>
      <t>2</t>
    </r>
    <r>
      <rPr>
        <sz val="10"/>
        <rFont val="Arial"/>
        <family val="2"/>
      </rPr>
      <t xml:space="preserve"> =</t>
    </r>
  </si>
  <si>
    <r>
      <t>a</t>
    </r>
    <r>
      <rPr>
        <sz val="10"/>
        <rFont val="Arial"/>
        <family val="2"/>
      </rPr>
      <t xml:space="preserve"> =</t>
    </r>
  </si>
  <si>
    <r>
      <t>l</t>
    </r>
    <r>
      <rPr>
        <sz val="8"/>
        <rFont val="Arial"/>
        <family val="2"/>
      </rPr>
      <t>o</t>
    </r>
    <r>
      <rPr>
        <sz val="10"/>
        <rFont val="Arial"/>
        <family val="2"/>
      </rPr>
      <t xml:space="preserve"> =</t>
    </r>
  </si>
  <si>
    <r>
      <t>l</t>
    </r>
    <r>
      <rPr>
        <sz val="8"/>
        <rFont val="Arial"/>
        <family val="2"/>
      </rPr>
      <t>máx</t>
    </r>
    <r>
      <rPr>
        <sz val="10"/>
        <rFont val="Arial"/>
        <family val="2"/>
      </rPr>
      <t xml:space="preserve"> =</t>
    </r>
  </si>
  <si>
    <r>
      <t>l</t>
    </r>
    <r>
      <rPr>
        <sz val="8"/>
        <rFont val="Arial"/>
        <family val="2"/>
      </rPr>
      <t>mín</t>
    </r>
    <r>
      <rPr>
        <sz val="10"/>
        <rFont val="Arial"/>
        <family val="2"/>
      </rPr>
      <t>=</t>
    </r>
  </si>
  <si>
    <t>Dl =</t>
  </si>
  <si>
    <t>s</t>
  </si>
  <si>
    <t>m Cd</t>
  </si>
  <si>
    <t>U =</t>
  </si>
  <si>
    <t>V</t>
  </si>
  <si>
    <t>mA</t>
  </si>
  <si>
    <t>mW</t>
  </si>
  <si>
    <t>e =</t>
  </si>
  <si>
    <t>m lm</t>
  </si>
  <si>
    <t>w =</t>
  </si>
  <si>
    <t>F/I =</t>
  </si>
  <si>
    <t>s rad</t>
  </si>
  <si>
    <t>8 *4 leds =</t>
  </si>
  <si>
    <t>leds</t>
  </si>
  <si>
    <t>Valor medio:</t>
  </si>
  <si>
    <r>
      <t>[W/m</t>
    </r>
    <r>
      <rPr>
        <sz val="8"/>
        <rFont val="Arial"/>
        <family val="2"/>
      </rPr>
      <t>2</t>
    </r>
    <r>
      <rPr>
        <sz val="10"/>
        <rFont val="Arial"/>
        <family val="2"/>
      </rPr>
      <t>]</t>
    </r>
  </si>
  <si>
    <r>
      <t>P</t>
    </r>
    <r>
      <rPr>
        <b/>
        <i/>
        <sz val="8"/>
        <rFont val="Times New Roman"/>
        <family val="1"/>
      </rPr>
      <t>R</t>
    </r>
    <r>
      <rPr>
        <sz val="10"/>
        <rFont val="Arial"/>
        <family val="2"/>
      </rPr>
      <t xml:space="preserve">  =</t>
    </r>
  </si>
  <si>
    <t>h =</t>
  </si>
  <si>
    <t>[ºsex]</t>
  </si>
  <si>
    <r>
      <t>P</t>
    </r>
    <r>
      <rPr>
        <b/>
        <i/>
        <sz val="8"/>
        <rFont val="Times New Roman"/>
        <family val="1"/>
      </rPr>
      <t>H</t>
    </r>
    <r>
      <rPr>
        <sz val="10"/>
        <rFont val="Arial"/>
        <family val="2"/>
      </rPr>
      <t xml:space="preserve">  =</t>
    </r>
  </si>
  <si>
    <t>S =</t>
  </si>
  <si>
    <t>[0/1]</t>
  </si>
  <si>
    <r>
      <t>E</t>
    </r>
    <r>
      <rPr>
        <b/>
        <i/>
        <sz val="8"/>
        <rFont val="Times New Roman"/>
        <family val="1"/>
      </rPr>
      <t>H</t>
    </r>
    <r>
      <rPr>
        <sz val="10"/>
        <rFont val="Arial"/>
        <family val="2"/>
      </rPr>
      <t xml:space="preserve">  =</t>
    </r>
  </si>
  <si>
    <r>
      <t>r</t>
    </r>
    <r>
      <rPr>
        <b/>
        <i/>
        <sz val="10"/>
        <rFont val="Times New Roman"/>
        <family val="1"/>
      </rPr>
      <t>L</t>
    </r>
    <r>
      <rPr>
        <sz val="10"/>
        <rFont val="Arial"/>
        <family val="2"/>
      </rPr>
      <t xml:space="preserve"> =</t>
    </r>
  </si>
  <si>
    <t>[lm/W]</t>
  </si>
  <si>
    <t>[lux]</t>
  </si>
  <si>
    <t>A  =</t>
  </si>
  <si>
    <t>B  =</t>
  </si>
  <si>
    <t>P  =</t>
  </si>
  <si>
    <r>
      <t>[</t>
    </r>
    <r>
      <rPr>
        <i/>
        <sz val="10"/>
        <rFont val="Times New Roman"/>
        <family val="1"/>
      </rPr>
      <t>W</t>
    </r>
    <r>
      <rPr>
        <sz val="10"/>
        <rFont val="Times New Roman"/>
        <family val="1"/>
      </rPr>
      <t>]</t>
    </r>
  </si>
  <si>
    <r>
      <t>[lm/</t>
    </r>
    <r>
      <rPr>
        <i/>
        <sz val="10"/>
        <rFont val="Times New Roman"/>
        <family val="1"/>
      </rPr>
      <t>W</t>
    </r>
    <r>
      <rPr>
        <sz val="10"/>
        <rFont val="Times New Roman"/>
        <family val="1"/>
      </rPr>
      <t>]</t>
    </r>
  </si>
  <si>
    <t>F  =</t>
  </si>
  <si>
    <r>
      <t>[lm</t>
    </r>
    <r>
      <rPr>
        <sz val="10"/>
        <rFont val="Times New Roman"/>
        <family val="1"/>
      </rPr>
      <t>]</t>
    </r>
  </si>
  <si>
    <t>[cd]</t>
  </si>
  <si>
    <r>
      <t>a</t>
    </r>
    <r>
      <rPr>
        <b/>
        <sz val="10"/>
        <rFont val="Times New Roman"/>
        <family val="1"/>
      </rPr>
      <t xml:space="preserve"> [</t>
    </r>
    <r>
      <rPr>
        <b/>
        <i/>
        <sz val="10"/>
        <rFont val="Times New Roman"/>
        <family val="1"/>
      </rPr>
      <t>ºsex</t>
    </r>
    <r>
      <rPr>
        <b/>
        <sz val="10"/>
        <rFont val="Times New Roman"/>
        <family val="1"/>
      </rPr>
      <t>]=</t>
    </r>
  </si>
  <si>
    <r>
      <t>a</t>
    </r>
    <r>
      <rPr>
        <b/>
        <sz val="10"/>
        <rFont val="Times New Roman"/>
        <family val="1"/>
      </rPr>
      <t xml:space="preserve"> [</t>
    </r>
    <r>
      <rPr>
        <b/>
        <i/>
        <sz val="10"/>
        <rFont val="Times New Roman"/>
        <family val="1"/>
      </rPr>
      <t>r</t>
    </r>
    <r>
      <rPr>
        <b/>
        <sz val="10"/>
        <rFont val="Times New Roman"/>
        <family val="1"/>
      </rPr>
      <t>]=</t>
    </r>
  </si>
  <si>
    <r>
      <t>W</t>
    </r>
    <r>
      <rPr>
        <b/>
        <sz val="10"/>
        <rFont val="Times New Roman"/>
        <family val="1"/>
      </rPr>
      <t xml:space="preserve"> [</t>
    </r>
    <r>
      <rPr>
        <b/>
        <i/>
        <sz val="10"/>
        <rFont val="Times New Roman"/>
        <family val="1"/>
      </rPr>
      <t>sr</t>
    </r>
    <r>
      <rPr>
        <b/>
        <sz val="10"/>
        <rFont val="Times New Roman"/>
        <family val="1"/>
      </rPr>
      <t>] =</t>
    </r>
  </si>
  <si>
    <r>
      <t>2</t>
    </r>
    <r>
      <rPr>
        <sz val="10"/>
        <rFont val="GreekS"/>
      </rPr>
      <t>a</t>
    </r>
    <r>
      <rPr>
        <sz val="10"/>
        <rFont val="Arial"/>
        <family val="2"/>
      </rPr>
      <t xml:space="preserve"> = 180 [º</t>
    </r>
    <r>
      <rPr>
        <i/>
        <sz val="10"/>
        <rFont val="Times New Roman"/>
        <family val="1"/>
      </rPr>
      <t>sex</t>
    </r>
    <r>
      <rPr>
        <sz val="10"/>
        <rFont val="Arial"/>
        <family val="2"/>
      </rPr>
      <t>]</t>
    </r>
  </si>
  <si>
    <r>
      <t>2</t>
    </r>
    <r>
      <rPr>
        <sz val="10"/>
        <rFont val="GreekS"/>
      </rPr>
      <t>a</t>
    </r>
    <r>
      <rPr>
        <sz val="10"/>
        <rFont val="Arial"/>
        <family val="2"/>
      </rPr>
      <t xml:space="preserve"> =   90 [º</t>
    </r>
    <r>
      <rPr>
        <i/>
        <sz val="10"/>
        <rFont val="Times New Roman"/>
        <family val="1"/>
      </rPr>
      <t>sex</t>
    </r>
    <r>
      <rPr>
        <sz val="10"/>
        <rFont val="Arial"/>
        <family val="2"/>
      </rPr>
      <t>]</t>
    </r>
  </si>
  <si>
    <r>
      <t>2</t>
    </r>
    <r>
      <rPr>
        <sz val="10"/>
        <rFont val="GreekS"/>
      </rPr>
      <t>a</t>
    </r>
    <r>
      <rPr>
        <sz val="10"/>
        <rFont val="Arial"/>
        <family val="2"/>
      </rPr>
      <t xml:space="preserve"> =   45 [º</t>
    </r>
    <r>
      <rPr>
        <i/>
        <sz val="10"/>
        <rFont val="Times New Roman"/>
        <family val="1"/>
      </rPr>
      <t>sex</t>
    </r>
    <r>
      <rPr>
        <sz val="10"/>
        <rFont val="Arial"/>
        <family val="2"/>
      </rPr>
      <t>]</t>
    </r>
  </si>
  <si>
    <r>
      <t>2</t>
    </r>
    <r>
      <rPr>
        <sz val="10"/>
        <rFont val="GreekS"/>
      </rPr>
      <t>a</t>
    </r>
    <r>
      <rPr>
        <sz val="10"/>
        <rFont val="Arial"/>
        <family val="2"/>
      </rPr>
      <t xml:space="preserve"> = 22,5 [º</t>
    </r>
    <r>
      <rPr>
        <i/>
        <sz val="10"/>
        <rFont val="Times New Roman"/>
        <family val="1"/>
      </rPr>
      <t>sex</t>
    </r>
    <r>
      <rPr>
        <sz val="10"/>
        <rFont val="Arial"/>
        <family val="2"/>
      </rPr>
      <t>]</t>
    </r>
  </si>
  <si>
    <t>sB</t>
  </si>
  <si>
    <t>sG</t>
  </si>
  <si>
    <t>sR1</t>
  </si>
  <si>
    <t>sR2</t>
  </si>
  <si>
    <t>sT</t>
  </si>
  <si>
    <t>sR</t>
  </si>
  <si>
    <t>A</t>
  </si>
  <si>
    <t>B</t>
  </si>
  <si>
    <t>C</t>
  </si>
  <si>
    <t>D</t>
  </si>
  <si>
    <t>D  =</t>
  </si>
  <si>
    <t>C  =</t>
  </si>
  <si>
    <t>I cd</t>
  </si>
  <si>
    <t>pm  =</t>
  </si>
  <si>
    <t>p1  =</t>
  </si>
  <si>
    <t>p2  =</t>
  </si>
  <si>
    <t>E</t>
  </si>
  <si>
    <t>p0  =</t>
  </si>
  <si>
    <t>p0)</t>
  </si>
  <si>
    <t>p1)</t>
  </si>
  <si>
    <t>P2)</t>
  </si>
  <si>
    <t>P3)</t>
  </si>
  <si>
    <t>pm)</t>
  </si>
  <si>
    <t>2ºM</t>
  </si>
  <si>
    <t>p3  =</t>
  </si>
  <si>
    <t>p4  =</t>
  </si>
  <si>
    <t>P4)</t>
  </si>
  <si>
    <t>pm' = 0</t>
  </si>
  <si>
    <t>DA  =</t>
  </si>
  <si>
    <t>DB  =</t>
  </si>
  <si>
    <t>DC  =</t>
  </si>
  <si>
    <t>DE  =</t>
  </si>
  <si>
    <t>E  =</t>
  </si>
  <si>
    <t>DD  =</t>
  </si>
  <si>
    <t>a</t>
  </si>
  <si>
    <t>f  =</t>
  </si>
  <si>
    <r>
      <t>I</t>
    </r>
    <r>
      <rPr>
        <b/>
        <sz val="8"/>
        <rFont val="Times New Roman"/>
        <family val="1"/>
      </rPr>
      <t>(</t>
    </r>
    <r>
      <rPr>
        <b/>
        <sz val="8"/>
        <rFont val="GreekS"/>
      </rPr>
      <t>0,a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</si>
  <si>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</t>
    </r>
    <r>
      <rPr>
        <b/>
        <sz val="8"/>
        <rFont val="GreekS"/>
      </rPr>
      <t>15,a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</si>
  <si>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</t>
    </r>
    <r>
      <rPr>
        <b/>
        <sz val="8"/>
        <rFont val="GreekS"/>
      </rPr>
      <t>30,a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</si>
  <si>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(45</t>
    </r>
    <r>
      <rPr>
        <b/>
        <sz val="8"/>
        <rFont val="GreekS"/>
      </rPr>
      <t>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</si>
  <si>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(60</t>
    </r>
    <r>
      <rPr>
        <b/>
        <sz val="8"/>
        <rFont val="GreekS"/>
      </rPr>
      <t>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</si>
  <si>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(75</t>
    </r>
    <r>
      <rPr>
        <b/>
        <sz val="8"/>
        <rFont val="GreekS"/>
      </rPr>
      <t>,a</t>
    </r>
    <r>
      <rPr>
        <b/>
        <sz val="8"/>
        <rFont val="Times New Roman"/>
        <family val="1"/>
      </rPr>
      <t>)</t>
    </r>
  </si>
  <si>
    <r>
      <t>I</t>
    </r>
    <r>
      <rPr>
        <b/>
        <sz val="8"/>
        <rFont val="Times New Roman"/>
        <family val="1"/>
      </rPr>
      <t>(90</t>
    </r>
    <r>
      <rPr>
        <b/>
        <sz val="8"/>
        <rFont val="GreekS"/>
      </rPr>
      <t>,a</t>
    </r>
    <r>
      <rPr>
        <b/>
        <sz val="8"/>
        <rFont val="Times New Roman"/>
        <family val="1"/>
      </rPr>
      <t>)</t>
    </r>
  </si>
  <si>
    <t>A+B+C+D+E =</t>
  </si>
  <si>
    <r>
      <t>a</t>
    </r>
    <r>
      <rPr>
        <b/>
        <sz val="8"/>
        <rFont val="Times New Roman"/>
        <family val="1"/>
      </rPr>
      <t>ºsex</t>
    </r>
  </si>
  <si>
    <r>
      <t>a</t>
    </r>
    <r>
      <rPr>
        <b/>
        <sz val="8"/>
        <rFont val="Times New Roman"/>
        <family val="1"/>
      </rPr>
      <t>ºr</t>
    </r>
  </si>
  <si>
    <t>ºsex</t>
  </si>
  <si>
    <r>
      <t xml:space="preserve">Azimut: </t>
    </r>
    <r>
      <rPr>
        <b/>
        <sz val="8"/>
        <rFont val="GreekS"/>
      </rPr>
      <t>f</t>
    </r>
    <r>
      <rPr>
        <b/>
        <sz val="8"/>
        <rFont val="Arial"/>
        <family val="2"/>
      </rPr>
      <t xml:space="preserve">  =</t>
    </r>
  </si>
  <si>
    <r>
      <t>a</t>
    </r>
    <r>
      <rPr>
        <sz val="8"/>
        <rFont val="Arial"/>
        <family val="2"/>
      </rPr>
      <t xml:space="preserve"> lím  =</t>
    </r>
  </si>
  <si>
    <t>Io  =</t>
  </si>
  <si>
    <r>
      <t>I(</t>
    </r>
    <r>
      <rPr>
        <b/>
        <sz val="8"/>
        <rFont val="GreekS"/>
      </rPr>
      <t>a</t>
    </r>
    <r>
      <rPr>
        <b/>
        <sz val="8"/>
        <rFont val="Arial"/>
        <family val="2"/>
      </rPr>
      <t>,0)</t>
    </r>
  </si>
  <si>
    <r>
      <t>I(</t>
    </r>
    <r>
      <rPr>
        <b/>
        <sz val="8"/>
        <rFont val="GreekS"/>
      </rPr>
      <t>a</t>
    </r>
    <r>
      <rPr>
        <b/>
        <sz val="8"/>
        <rFont val="Arial"/>
        <family val="2"/>
      </rPr>
      <t>,90)</t>
    </r>
  </si>
  <si>
    <t>Ilím  =</t>
  </si>
  <si>
    <t>K  =</t>
  </si>
  <si>
    <r>
      <t>f</t>
    </r>
    <r>
      <rPr>
        <b/>
        <sz val="8"/>
        <rFont val="Arial"/>
        <family val="2"/>
      </rPr>
      <t>a</t>
    </r>
    <r>
      <rPr>
        <sz val="8"/>
        <rFont val="Arial"/>
        <family val="2"/>
      </rPr>
      <t xml:space="preserve">  = </t>
    </r>
  </si>
  <si>
    <t>Altura lámparas:</t>
  </si>
  <si>
    <t>m</t>
  </si>
  <si>
    <t>H  =</t>
  </si>
  <si>
    <t>X [m]</t>
  </si>
  <si>
    <t>Y [m]</t>
  </si>
  <si>
    <t>L1</t>
  </si>
  <si>
    <t>L2</t>
  </si>
  <si>
    <t>L3</t>
  </si>
  <si>
    <t>L4</t>
  </si>
  <si>
    <t>L5</t>
  </si>
  <si>
    <t>L6</t>
  </si>
  <si>
    <r>
      <t>a</t>
    </r>
    <r>
      <rPr>
        <b/>
        <sz val="8"/>
        <rFont val="Arial"/>
        <family val="2"/>
      </rPr>
      <t xml:space="preserve"> ºr</t>
    </r>
  </si>
  <si>
    <r>
      <t>a</t>
    </r>
    <r>
      <rPr>
        <b/>
        <sz val="8"/>
        <rFont val="Arial"/>
        <family val="2"/>
      </rPr>
      <t xml:space="preserve"> ºsex</t>
    </r>
  </si>
  <si>
    <t>(X,Y) [m]</t>
  </si>
  <si>
    <r>
      <t>f</t>
    </r>
    <r>
      <rPr>
        <b/>
        <sz val="8"/>
        <rFont val="Arial"/>
        <family val="2"/>
      </rPr>
      <t>b</t>
    </r>
    <r>
      <rPr>
        <sz val="8"/>
        <rFont val="Arial"/>
        <family val="2"/>
      </rPr>
      <t xml:space="preserve">  = </t>
    </r>
  </si>
  <si>
    <t>(X,Y)[m]</t>
  </si>
  <si>
    <t>Valor máximo:</t>
  </si>
  <si>
    <t>lx</t>
  </si>
  <si>
    <t>Flujo de referencia:</t>
  </si>
  <si>
    <t>Fr  =</t>
  </si>
  <si>
    <r>
      <t>W</t>
    </r>
    <r>
      <rPr>
        <b/>
        <sz val="8"/>
        <rFont val="Arial"/>
        <family val="2"/>
      </rPr>
      <t xml:space="preserve"> máx  =</t>
    </r>
  </si>
  <si>
    <r>
      <t>a</t>
    </r>
    <r>
      <rPr>
        <b/>
        <sz val="8"/>
        <rFont val="Arial"/>
        <family val="2"/>
      </rPr>
      <t xml:space="preserve"> máx  =</t>
    </r>
  </si>
  <si>
    <t>Lámparas:</t>
  </si>
  <si>
    <t xml:space="preserve">Rendimiento luminaria: </t>
  </si>
  <si>
    <r>
      <t>e</t>
    </r>
    <r>
      <rPr>
        <b/>
        <sz val="8"/>
        <rFont val="Arial"/>
        <family val="2"/>
      </rPr>
      <t xml:space="preserve">  =</t>
    </r>
  </si>
  <si>
    <r>
      <t>r</t>
    </r>
    <r>
      <rPr>
        <b/>
        <sz val="8"/>
        <rFont val="Arial"/>
        <family val="2"/>
      </rPr>
      <t xml:space="preserve">  =</t>
    </r>
  </si>
  <si>
    <t>0/1</t>
  </si>
  <si>
    <t xml:space="preserve">Potencia lumínica efectiva: </t>
  </si>
  <si>
    <t xml:space="preserve">Eficiencia: </t>
  </si>
  <si>
    <t xml:space="preserve">Potencia lumínica radiada: </t>
  </si>
  <si>
    <t>Pr  =</t>
  </si>
  <si>
    <t xml:space="preserve">Factor de mantenimiento: </t>
  </si>
  <si>
    <t>fm  =</t>
  </si>
  <si>
    <t xml:space="preserve">Transparencia aire: </t>
  </si>
  <si>
    <t>fa  =</t>
  </si>
  <si>
    <t>TCS 460 2xTL5 28 W</t>
  </si>
  <si>
    <t>m  =</t>
  </si>
  <si>
    <t xml:space="preserve">Altura mesas de trabajo: </t>
  </si>
  <si>
    <t>Pe  =</t>
  </si>
  <si>
    <t>Ir med  =</t>
  </si>
  <si>
    <t>P ef  =</t>
  </si>
  <si>
    <r>
      <t>¿Qué iluminancia genera la luz solar sobre el suelo si la altura sobre del sol es de 75 [º</t>
    </r>
    <r>
      <rPr>
        <i/>
        <sz val="10"/>
        <rFont val="Times New Roman"/>
        <family val="1"/>
      </rPr>
      <t>sex</t>
    </r>
    <r>
      <rPr>
        <sz val="10"/>
        <rFont val="Arial"/>
        <family val="2"/>
      </rPr>
      <t>], en día claro y despejado, suponiendo una insolación de:</t>
    </r>
  </si>
  <si>
    <t>Conos del azul</t>
  </si>
  <si>
    <t>Conos del verde</t>
  </si>
  <si>
    <t>Conos del rojo</t>
  </si>
  <si>
    <r>
      <t>Sen máx 0,555 [</t>
    </r>
    <r>
      <rPr>
        <sz val="10"/>
        <rFont val="Calibri"/>
        <family val="2"/>
      </rPr>
      <t>µ</t>
    </r>
    <r>
      <rPr>
        <sz val="7"/>
        <rFont val="GreekC"/>
      </rPr>
      <t>m]</t>
    </r>
  </si>
  <si>
    <t>Según CIE</t>
  </si>
  <si>
    <t>Simplificada según autor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</si>
</sst>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0"/>
    <numFmt numFmtId="166" formatCode="#,##0.0"/>
    <numFmt numFmtId="167" formatCode="0.000000"/>
    <numFmt numFmtId="168" formatCode="0.000"/>
    <numFmt numFmtId="169" formatCode="0.00000"/>
  </numFmts>
  <fonts count="28" x14ac:knownFonts="1">
    <font>
      <sz val="10"/>
      <name val="Arial"/>
    </font>
    <font>
      <sz val="10"/>
      <name val="GreekC"/>
    </font>
    <font>
      <sz val="8"/>
      <name val="Arial"/>
      <family val="2"/>
    </font>
    <font>
      <b/>
      <i/>
      <sz val="10"/>
      <name val="Arial"/>
      <family val="2"/>
    </font>
    <font>
      <sz val="11"/>
      <name val="Arial Unicode MS"/>
      <family val="2"/>
    </font>
    <font>
      <b/>
      <sz val="10"/>
      <name val="Arial"/>
      <family val="2"/>
    </font>
    <font>
      <sz val="10"/>
      <name val="GreekS"/>
    </font>
    <font>
      <b/>
      <i/>
      <sz val="12"/>
      <name val="Times New Roman"/>
      <family val="1"/>
    </font>
    <font>
      <b/>
      <i/>
      <sz val="8"/>
      <name val="Times New Roman"/>
      <family val="1"/>
    </font>
    <font>
      <sz val="8"/>
      <name val="GreekS"/>
    </font>
    <font>
      <b/>
      <i/>
      <sz val="10"/>
      <name val="Times New Roman"/>
      <family val="1"/>
    </font>
    <font>
      <i/>
      <sz val="10"/>
      <name val="Arial"/>
      <family val="2"/>
    </font>
    <font>
      <i/>
      <sz val="10"/>
      <name val="Times New Roman"/>
      <family val="1"/>
    </font>
    <font>
      <i/>
      <sz val="8"/>
      <name val="Times New Roman"/>
      <family val="1"/>
    </font>
    <font>
      <i/>
      <sz val="8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10"/>
      <name val="GreekS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Arial"/>
      <family val="2"/>
    </font>
    <font>
      <b/>
      <sz val="8"/>
      <name val="GreekS"/>
    </font>
    <font>
      <b/>
      <sz val="8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7"/>
      <name val="GreekC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3" fontId="5" fillId="0" borderId="0" xfId="0" applyNumberFormat="1" applyFont="1"/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" fillId="0" borderId="0" xfId="0" applyFont="1" applyAlignment="1">
      <alignment vertical="center"/>
    </xf>
    <xf numFmtId="165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right"/>
    </xf>
    <xf numFmtId="166" fontId="0" fillId="0" borderId="0" xfId="0" applyNumberFormat="1"/>
    <xf numFmtId="0" fontId="12" fillId="0" borderId="0" xfId="0" applyFont="1" applyAlignment="1">
      <alignment horizontal="right"/>
    </xf>
    <xf numFmtId="2" fontId="0" fillId="0" borderId="0" xfId="0" applyNumberFormat="1"/>
    <xf numFmtId="0" fontId="15" fillId="0" borderId="0" xfId="0" applyFont="1" applyAlignment="1">
      <alignment horizontal="right" vertical="center"/>
    </xf>
    <xf numFmtId="1" fontId="0" fillId="0" borderId="0" xfId="0" applyNumberFormat="1"/>
    <xf numFmtId="0" fontId="7" fillId="0" borderId="0" xfId="0" applyFont="1" applyAlignment="1">
      <alignment horizontal="right" vertical="center"/>
    </xf>
    <xf numFmtId="165" fontId="0" fillId="0" borderId="0" xfId="0" applyNumberFormat="1" applyAlignment="1">
      <alignment vertical="center"/>
    </xf>
    <xf numFmtId="167" fontId="0" fillId="0" borderId="0" xfId="0" applyNumberFormat="1" applyAlignment="1">
      <alignment vertical="center"/>
    </xf>
    <xf numFmtId="3" fontId="0" fillId="0" borderId="0" xfId="0" applyNumberFormat="1" applyAlignment="1">
      <alignment horizontal="right"/>
    </xf>
    <xf numFmtId="168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right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168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18" fillId="0" borderId="0" xfId="0" applyFont="1"/>
    <xf numFmtId="3" fontId="0" fillId="0" borderId="0" xfId="0" applyNumberFormat="1" applyAlignment="1">
      <alignment horizontal="center"/>
    </xf>
    <xf numFmtId="0" fontId="19" fillId="0" borderId="0" xfId="0" applyFont="1" applyAlignment="1"/>
    <xf numFmtId="0" fontId="1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3" fontId="16" fillId="0" borderId="0" xfId="0" applyNumberFormat="1" applyFont="1" applyAlignment="1">
      <alignment horizontal="center"/>
    </xf>
    <xf numFmtId="0" fontId="20" fillId="0" borderId="0" xfId="0" applyFont="1"/>
    <xf numFmtId="165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165" fontId="16" fillId="0" borderId="0" xfId="0" applyNumberFormat="1" applyFont="1"/>
    <xf numFmtId="1" fontId="16" fillId="0" borderId="0" xfId="0" applyNumberFormat="1" applyFont="1" applyAlignment="1">
      <alignment horizontal="center"/>
    </xf>
    <xf numFmtId="168" fontId="16" fillId="0" borderId="0" xfId="0" applyNumberFormat="1" applyFont="1"/>
    <xf numFmtId="0" fontId="22" fillId="0" borderId="0" xfId="0" applyFont="1" applyAlignment="1">
      <alignment horizontal="center" vertical="center"/>
    </xf>
    <xf numFmtId="0" fontId="13" fillId="0" borderId="0" xfId="0" applyFont="1"/>
    <xf numFmtId="0" fontId="16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168" fontId="16" fillId="0" borderId="0" xfId="0" applyNumberFormat="1" applyFont="1" applyAlignment="1">
      <alignment horizontal="right"/>
    </xf>
    <xf numFmtId="0" fontId="8" fillId="0" borderId="0" xfId="0" applyFont="1" applyAlignment="1">
      <alignment horizontal="center" vertical="center"/>
    </xf>
    <xf numFmtId="168" fontId="16" fillId="2" borderId="0" xfId="0" applyNumberFormat="1" applyFont="1" applyFill="1" applyAlignment="1">
      <alignment horizontal="center"/>
    </xf>
    <xf numFmtId="0" fontId="16" fillId="3" borderId="1" xfId="0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0" fontId="14" fillId="3" borderId="1" xfId="0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/>
    </xf>
    <xf numFmtId="0" fontId="16" fillId="3" borderId="1" xfId="0" applyFont="1" applyFill="1" applyBorder="1" applyAlignment="1" applyProtection="1">
      <alignment horizontal="center"/>
    </xf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3" fontId="16" fillId="2" borderId="0" xfId="0" applyNumberFormat="1" applyFont="1" applyFill="1" applyAlignment="1">
      <alignment horizontal="center"/>
    </xf>
    <xf numFmtId="3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2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3" fontId="16" fillId="4" borderId="1" xfId="0" applyNumberFormat="1" applyFont="1" applyFill="1" applyBorder="1" applyAlignment="1">
      <alignment horizontal="center"/>
    </xf>
    <xf numFmtId="3" fontId="16" fillId="5" borderId="1" xfId="0" applyNumberFormat="1" applyFont="1" applyFill="1" applyBorder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0" fontId="16" fillId="4" borderId="1" xfId="0" applyFont="1" applyFill="1" applyBorder="1"/>
    <xf numFmtId="0" fontId="16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right"/>
    </xf>
    <xf numFmtId="0" fontId="16" fillId="4" borderId="2" xfId="0" applyFont="1" applyFill="1" applyBorder="1" applyAlignment="1">
      <alignment horizontal="right"/>
    </xf>
    <xf numFmtId="0" fontId="16" fillId="4" borderId="2" xfId="0" applyFont="1" applyFill="1" applyBorder="1"/>
    <xf numFmtId="0" fontId="16" fillId="4" borderId="3" xfId="0" applyFont="1" applyFill="1" applyBorder="1"/>
    <xf numFmtId="0" fontId="16" fillId="4" borderId="4" xfId="0" applyFont="1" applyFill="1" applyBorder="1"/>
    <xf numFmtId="0" fontId="16" fillId="4" borderId="5" xfId="0" applyFont="1" applyFill="1" applyBorder="1"/>
    <xf numFmtId="0" fontId="21" fillId="4" borderId="5" xfId="0" applyFont="1" applyFill="1" applyBorder="1" applyAlignment="1">
      <alignment horizontal="right"/>
    </xf>
    <xf numFmtId="0" fontId="16" fillId="5" borderId="1" xfId="0" applyFont="1" applyFill="1" applyBorder="1" applyAlignment="1">
      <alignment horizontal="center"/>
    </xf>
    <xf numFmtId="0" fontId="16" fillId="5" borderId="1" xfId="0" applyFont="1" applyFill="1" applyBorder="1"/>
    <xf numFmtId="0" fontId="21" fillId="5" borderId="1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right"/>
    </xf>
    <xf numFmtId="0" fontId="16" fillId="5" borderId="6" xfId="0" applyFont="1" applyFill="1" applyBorder="1" applyAlignment="1">
      <alignment horizontal="right"/>
    </xf>
    <xf numFmtId="0" fontId="16" fillId="5" borderId="2" xfId="0" applyFont="1" applyFill="1" applyBorder="1"/>
    <xf numFmtId="0" fontId="16" fillId="5" borderId="2" xfId="0" applyFont="1" applyFill="1" applyBorder="1" applyAlignment="1">
      <alignment horizontal="right"/>
    </xf>
    <xf numFmtId="0" fontId="16" fillId="5" borderId="7" xfId="0" applyFont="1" applyFill="1" applyBorder="1" applyAlignment="1">
      <alignment horizontal="center"/>
    </xf>
    <xf numFmtId="0" fontId="22" fillId="5" borderId="3" xfId="0" applyFont="1" applyFill="1" applyBorder="1" applyAlignment="1">
      <alignment horizontal="right" vertical="center"/>
    </xf>
    <xf numFmtId="165" fontId="16" fillId="5" borderId="8" xfId="0" applyNumberFormat="1" applyFont="1" applyFill="1" applyBorder="1" applyAlignment="1">
      <alignment horizontal="center"/>
    </xf>
    <xf numFmtId="0" fontId="9" fillId="5" borderId="3" xfId="0" applyFont="1" applyFill="1" applyBorder="1" applyAlignment="1">
      <alignment vertical="center"/>
    </xf>
    <xf numFmtId="0" fontId="16" fillId="5" borderId="3" xfId="0" applyFont="1" applyFill="1" applyBorder="1" applyAlignment="1">
      <alignment horizontal="right"/>
    </xf>
    <xf numFmtId="0" fontId="16" fillId="5" borderId="3" xfId="0" applyFont="1" applyFill="1" applyBorder="1"/>
    <xf numFmtId="0" fontId="16" fillId="5" borderId="4" xfId="0" applyFont="1" applyFill="1" applyBorder="1"/>
    <xf numFmtId="0" fontId="16" fillId="5" borderId="5" xfId="0" applyFont="1" applyFill="1" applyBorder="1"/>
    <xf numFmtId="0" fontId="21" fillId="5" borderId="5" xfId="0" applyFont="1" applyFill="1" applyBorder="1" applyAlignment="1">
      <alignment horizontal="right"/>
    </xf>
    <xf numFmtId="165" fontId="16" fillId="5" borderId="9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2" fillId="4" borderId="10" xfId="0" applyFont="1" applyFill="1" applyBorder="1" applyAlignment="1">
      <alignment horizontal="center"/>
    </xf>
    <xf numFmtId="3" fontId="16" fillId="0" borderId="3" xfId="0" applyNumberFormat="1" applyFont="1" applyFill="1" applyBorder="1" applyAlignment="1">
      <alignment horizontal="center"/>
    </xf>
    <xf numFmtId="3" fontId="16" fillId="0" borderId="4" xfId="0" applyNumberFormat="1" applyFont="1" applyFill="1" applyBorder="1" applyAlignment="1">
      <alignment horizontal="center"/>
    </xf>
    <xf numFmtId="3" fontId="16" fillId="0" borderId="5" xfId="0" applyNumberFormat="1" applyFont="1" applyFill="1" applyBorder="1" applyAlignment="1">
      <alignment horizontal="center"/>
    </xf>
    <xf numFmtId="3" fontId="16" fillId="4" borderId="5" xfId="0" applyNumberFormat="1" applyFont="1" applyFill="1" applyBorder="1" applyAlignment="1">
      <alignment horizontal="center"/>
    </xf>
    <xf numFmtId="165" fontId="16" fillId="0" borderId="5" xfId="0" applyNumberFormat="1" applyFont="1" applyFill="1" applyBorder="1" applyAlignment="1">
      <alignment horizontal="center"/>
    </xf>
    <xf numFmtId="3" fontId="16" fillId="0" borderId="8" xfId="0" applyNumberFormat="1" applyFont="1" applyFill="1" applyBorder="1" applyAlignment="1">
      <alignment horizontal="center"/>
    </xf>
    <xf numFmtId="165" fontId="2" fillId="0" borderId="8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64" fontId="16" fillId="5" borderId="5" xfId="0" applyNumberFormat="1" applyFont="1" applyFill="1" applyBorder="1" applyAlignment="1">
      <alignment horizontal="center"/>
    </xf>
    <xf numFmtId="164" fontId="16" fillId="5" borderId="9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/>
    <xf numFmtId="165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2" fillId="4" borderId="11" xfId="0" applyFont="1" applyFill="1" applyBorder="1" applyAlignment="1">
      <alignment horizontal="center"/>
    </xf>
    <xf numFmtId="1" fontId="16" fillId="0" borderId="12" xfId="0" applyNumberFormat="1" applyFont="1" applyFill="1" applyBorder="1" applyAlignment="1">
      <alignment horizontal="center"/>
    </xf>
    <xf numFmtId="1" fontId="16" fillId="0" borderId="13" xfId="0" applyNumberFormat="1" applyFont="1" applyFill="1" applyBorder="1" applyAlignment="1">
      <alignment horizontal="center"/>
    </xf>
    <xf numFmtId="164" fontId="16" fillId="4" borderId="14" xfId="0" applyNumberFormat="1" applyFont="1" applyFill="1" applyBorder="1" applyAlignment="1">
      <alignment horizontal="center"/>
    </xf>
    <xf numFmtId="0" fontId="22" fillId="5" borderId="15" xfId="0" applyFont="1" applyFill="1" applyBorder="1" applyAlignment="1">
      <alignment horizontal="center"/>
    </xf>
    <xf numFmtId="3" fontId="16" fillId="0" borderId="6" xfId="0" applyNumberFormat="1" applyFont="1" applyFill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3" fontId="16" fillId="0" borderId="7" xfId="0" applyNumberFormat="1" applyFont="1" applyFill="1" applyBorder="1" applyAlignment="1">
      <alignment horizontal="center"/>
    </xf>
    <xf numFmtId="3" fontId="16" fillId="5" borderId="3" xfId="0" applyNumberFormat="1" applyFont="1" applyFill="1" applyBorder="1" applyAlignment="1">
      <alignment horizontal="center"/>
    </xf>
    <xf numFmtId="3" fontId="16" fillId="5" borderId="8" xfId="0" applyNumberFormat="1" applyFont="1" applyFill="1" applyBorder="1" applyAlignment="1">
      <alignment horizontal="center"/>
    </xf>
    <xf numFmtId="165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64" fontId="16" fillId="5" borderId="4" xfId="0" applyNumberFormat="1" applyFont="1" applyFill="1" applyBorder="1" applyAlignment="1">
      <alignment horizontal="center"/>
    </xf>
    <xf numFmtId="164" fontId="16" fillId="6" borderId="5" xfId="0" applyNumberFormat="1" applyFont="1" applyFill="1" applyBorder="1" applyAlignment="1">
      <alignment horizontal="center"/>
    </xf>
    <xf numFmtId="164" fontId="16" fillId="7" borderId="14" xfId="0" applyNumberFormat="1" applyFont="1" applyFill="1" applyBorder="1" applyAlignment="1">
      <alignment horizontal="center"/>
    </xf>
    <xf numFmtId="0" fontId="16" fillId="0" borderId="0" xfId="0" applyFont="1" applyBorder="1"/>
    <xf numFmtId="0" fontId="16" fillId="4" borderId="6" xfId="0" applyFont="1" applyFill="1" applyBorder="1" applyAlignment="1">
      <alignment horizontal="right"/>
    </xf>
    <xf numFmtId="0" fontId="16" fillId="4" borderId="7" xfId="0" applyFont="1" applyFill="1" applyBorder="1" applyAlignment="1">
      <alignment horizontal="center"/>
    </xf>
    <xf numFmtId="0" fontId="22" fillId="4" borderId="3" xfId="0" applyFont="1" applyFill="1" applyBorder="1" applyAlignment="1">
      <alignment horizontal="right" vertical="center"/>
    </xf>
    <xf numFmtId="165" fontId="16" fillId="4" borderId="8" xfId="0" applyNumberFormat="1" applyFont="1" applyFill="1" applyBorder="1" applyAlignment="1">
      <alignment horizontal="center"/>
    </xf>
    <xf numFmtId="0" fontId="9" fillId="4" borderId="3" xfId="0" applyFont="1" applyFill="1" applyBorder="1" applyAlignment="1">
      <alignment vertical="center"/>
    </xf>
    <xf numFmtId="0" fontId="16" fillId="4" borderId="3" xfId="0" applyFont="1" applyFill="1" applyBorder="1" applyAlignment="1">
      <alignment horizontal="right"/>
    </xf>
    <xf numFmtId="165" fontId="16" fillId="4" borderId="9" xfId="0" applyNumberFormat="1" applyFont="1" applyFill="1" applyBorder="1" applyAlignment="1">
      <alignment horizontal="center"/>
    </xf>
    <xf numFmtId="0" fontId="21" fillId="8" borderId="16" xfId="0" applyFont="1" applyFill="1" applyBorder="1" applyAlignment="1">
      <alignment horizontal="center" vertical="center"/>
    </xf>
    <xf numFmtId="3" fontId="16" fillId="4" borderId="2" xfId="0" applyNumberFormat="1" applyFont="1" applyFill="1" applyBorder="1" applyAlignment="1">
      <alignment horizontal="center"/>
    </xf>
    <xf numFmtId="165" fontId="16" fillId="0" borderId="2" xfId="0" applyNumberFormat="1" applyFont="1" applyFill="1" applyBorder="1" applyAlignment="1">
      <alignment horizontal="center"/>
    </xf>
    <xf numFmtId="1" fontId="16" fillId="0" borderId="17" xfId="0" applyNumberFormat="1" applyFont="1" applyFill="1" applyBorder="1" applyAlignment="1">
      <alignment horizontal="center"/>
    </xf>
    <xf numFmtId="164" fontId="16" fillId="4" borderId="18" xfId="0" applyNumberFormat="1" applyFont="1" applyFill="1" applyBorder="1" applyAlignment="1">
      <alignment horizontal="center"/>
    </xf>
    <xf numFmtId="164" fontId="16" fillId="0" borderId="0" xfId="0" applyNumberFormat="1" applyFont="1" applyFill="1" applyAlignment="1">
      <alignment horizontal="center"/>
    </xf>
    <xf numFmtId="164" fontId="21" fillId="0" borderId="0" xfId="0" applyNumberFormat="1" applyFont="1" applyAlignment="1">
      <alignment horizontal="center"/>
    </xf>
    <xf numFmtId="164" fontId="21" fillId="0" borderId="0" xfId="0" applyNumberFormat="1" applyFont="1" applyFill="1" applyAlignment="1">
      <alignment horizontal="center"/>
    </xf>
    <xf numFmtId="3" fontId="16" fillId="3" borderId="6" xfId="0" applyNumberFormat="1" applyFont="1" applyFill="1" applyBorder="1" applyAlignment="1">
      <alignment horizontal="center"/>
    </xf>
    <xf numFmtId="3" fontId="16" fillId="3" borderId="2" xfId="0" applyNumberFormat="1" applyFont="1" applyFill="1" applyBorder="1" applyAlignment="1">
      <alignment horizontal="center"/>
    </xf>
    <xf numFmtId="3" fontId="16" fillId="3" borderId="7" xfId="0" applyNumberFormat="1" applyFont="1" applyFill="1" applyBorder="1" applyAlignment="1">
      <alignment horizontal="center"/>
    </xf>
    <xf numFmtId="3" fontId="16" fillId="3" borderId="3" xfId="0" applyNumberFormat="1" applyFont="1" applyFill="1" applyBorder="1" applyAlignment="1">
      <alignment horizontal="center"/>
    </xf>
    <xf numFmtId="3" fontId="16" fillId="3" borderId="1" xfId="0" applyNumberFormat="1" applyFont="1" applyFill="1" applyBorder="1" applyAlignment="1">
      <alignment horizontal="center"/>
    </xf>
    <xf numFmtId="3" fontId="16" fillId="3" borderId="8" xfId="0" applyNumberFormat="1" applyFont="1" applyFill="1" applyBorder="1" applyAlignment="1">
      <alignment horizontal="center"/>
    </xf>
    <xf numFmtId="3" fontId="16" fillId="3" borderId="19" xfId="0" applyNumberFormat="1" applyFont="1" applyFill="1" applyBorder="1" applyAlignment="1">
      <alignment horizontal="center"/>
    </xf>
    <xf numFmtId="3" fontId="16" fillId="3" borderId="12" xfId="0" applyNumberFormat="1" applyFont="1" applyFill="1" applyBorder="1" applyAlignment="1">
      <alignment horizontal="center"/>
    </xf>
    <xf numFmtId="3" fontId="16" fillId="3" borderId="16" xfId="0" applyNumberFormat="1" applyFont="1" applyFill="1" applyBorder="1" applyAlignment="1">
      <alignment horizontal="center"/>
    </xf>
    <xf numFmtId="3" fontId="16" fillId="3" borderId="20" xfId="0" applyNumberFormat="1" applyFont="1" applyFill="1" applyBorder="1" applyAlignment="1">
      <alignment horizontal="center"/>
    </xf>
    <xf numFmtId="3" fontId="16" fillId="3" borderId="21" xfId="0" applyNumberFormat="1" applyFont="1" applyFill="1" applyBorder="1" applyAlignment="1">
      <alignment horizontal="center"/>
    </xf>
    <xf numFmtId="3" fontId="16" fillId="3" borderId="4" xfId="0" applyNumberFormat="1" applyFont="1" applyFill="1" applyBorder="1" applyAlignment="1">
      <alignment horizontal="center"/>
    </xf>
    <xf numFmtId="3" fontId="16" fillId="3" borderId="5" xfId="0" applyNumberFormat="1" applyFont="1" applyFill="1" applyBorder="1" applyAlignment="1">
      <alignment horizontal="center"/>
    </xf>
    <xf numFmtId="3" fontId="16" fillId="3" borderId="9" xfId="0" applyNumberFormat="1" applyFont="1" applyFill="1" applyBorder="1" applyAlignment="1">
      <alignment horizontal="center"/>
    </xf>
    <xf numFmtId="1" fontId="16" fillId="3" borderId="1" xfId="0" applyNumberFormat="1" applyFont="1" applyFill="1" applyBorder="1" applyAlignment="1">
      <alignment horizontal="center"/>
    </xf>
    <xf numFmtId="164" fontId="21" fillId="5" borderId="1" xfId="0" applyNumberFormat="1" applyFont="1" applyFill="1" applyBorder="1" applyAlignment="1">
      <alignment horizontal="center"/>
    </xf>
    <xf numFmtId="164" fontId="21" fillId="5" borderId="19" xfId="0" applyNumberFormat="1" applyFont="1" applyFill="1" applyBorder="1" applyAlignment="1">
      <alignment horizontal="center"/>
    </xf>
    <xf numFmtId="164" fontId="21" fillId="5" borderId="12" xfId="0" applyNumberFormat="1" applyFont="1" applyFill="1" applyBorder="1" applyAlignment="1">
      <alignment horizontal="right" vertical="center"/>
    </xf>
    <xf numFmtId="164" fontId="21" fillId="5" borderId="12" xfId="0" applyNumberFormat="1" applyFont="1" applyFill="1" applyBorder="1" applyAlignment="1">
      <alignment horizontal="center"/>
    </xf>
    <xf numFmtId="1" fontId="21" fillId="0" borderId="0" xfId="0" applyNumberFormat="1" applyFont="1" applyAlignment="1">
      <alignment horizontal="center"/>
    </xf>
    <xf numFmtId="164" fontId="21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left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0" fontId="24" fillId="0" borderId="22" xfId="0" applyFont="1" applyBorder="1"/>
    <xf numFmtId="0" fontId="24" fillId="0" borderId="23" xfId="0" applyFont="1" applyBorder="1" applyAlignment="1">
      <alignment horizontal="right" vertical="center"/>
    </xf>
    <xf numFmtId="0" fontId="21" fillId="0" borderId="23" xfId="0" applyFont="1" applyBorder="1" applyAlignment="1">
      <alignment horizontal="center"/>
    </xf>
    <xf numFmtId="0" fontId="24" fillId="0" borderId="23" xfId="0" applyFont="1" applyBorder="1"/>
    <xf numFmtId="0" fontId="16" fillId="0" borderId="23" xfId="0" applyFont="1" applyBorder="1"/>
    <xf numFmtId="0" fontId="24" fillId="0" borderId="24" xfId="0" applyFont="1" applyBorder="1"/>
    <xf numFmtId="0" fontId="24" fillId="0" borderId="25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24" fillId="0" borderId="0" xfId="0" applyFont="1" applyBorder="1"/>
    <xf numFmtId="0" fontId="8" fillId="0" borderId="26" xfId="0" applyFont="1" applyBorder="1" applyAlignment="1">
      <alignment horizontal="center"/>
    </xf>
    <xf numFmtId="0" fontId="16" fillId="0" borderId="25" xfId="0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165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right"/>
    </xf>
    <xf numFmtId="0" fontId="2" fillId="0" borderId="26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16" fillId="0" borderId="27" xfId="0" applyFont="1" applyBorder="1" applyAlignment="1">
      <alignment horizontal="right"/>
    </xf>
    <xf numFmtId="165" fontId="16" fillId="0" borderId="28" xfId="0" applyNumberFormat="1" applyFont="1" applyBorder="1" applyAlignment="1">
      <alignment horizontal="center"/>
    </xf>
    <xf numFmtId="0" fontId="16" fillId="0" borderId="28" xfId="0" applyFont="1" applyBorder="1"/>
    <xf numFmtId="0" fontId="16" fillId="0" borderId="28" xfId="0" applyFont="1" applyBorder="1" applyAlignment="1">
      <alignment horizontal="right"/>
    </xf>
    <xf numFmtId="0" fontId="21" fillId="0" borderId="23" xfId="0" applyFont="1" applyBorder="1" applyAlignment="1">
      <alignment horizontal="right"/>
    </xf>
    <xf numFmtId="3" fontId="24" fillId="0" borderId="23" xfId="0" applyNumberFormat="1" applyFont="1" applyBorder="1" applyAlignment="1">
      <alignment horizontal="center"/>
    </xf>
    <xf numFmtId="0" fontId="22" fillId="0" borderId="23" xfId="0" applyFont="1" applyBorder="1" applyAlignment="1">
      <alignment horizontal="right" vertical="center"/>
    </xf>
    <xf numFmtId="0" fontId="24" fillId="0" borderId="23" xfId="0" applyFont="1" applyBorder="1" applyAlignment="1">
      <alignment horizontal="center"/>
    </xf>
    <xf numFmtId="0" fontId="24" fillId="0" borderId="27" xfId="0" applyFont="1" applyBorder="1"/>
    <xf numFmtId="0" fontId="24" fillId="0" borderId="28" xfId="0" applyFont="1" applyBorder="1"/>
    <xf numFmtId="0" fontId="22" fillId="0" borderId="28" xfId="0" applyFont="1" applyBorder="1" applyAlignment="1">
      <alignment horizontal="right" vertical="center"/>
    </xf>
    <xf numFmtId="0" fontId="24" fillId="0" borderId="28" xfId="0" applyFont="1" applyBorder="1" applyAlignment="1">
      <alignment horizontal="center"/>
    </xf>
    <xf numFmtId="0" fontId="24" fillId="0" borderId="28" xfId="0" applyFont="1" applyBorder="1" applyAlignment="1">
      <alignment horizontal="right"/>
    </xf>
    <xf numFmtId="3" fontId="21" fillId="0" borderId="28" xfId="0" applyNumberFormat="1" applyFont="1" applyBorder="1" applyAlignment="1">
      <alignment horizontal="center" vertical="center"/>
    </xf>
    <xf numFmtId="0" fontId="24" fillId="0" borderId="29" xfId="0" applyFont="1" applyBorder="1" applyAlignment="1">
      <alignment horizontal="left"/>
    </xf>
    <xf numFmtId="0" fontId="24" fillId="0" borderId="26" xfId="0" applyFont="1" applyBorder="1"/>
    <xf numFmtId="0" fontId="16" fillId="0" borderId="26" xfId="0" applyFont="1" applyBorder="1" applyAlignment="1">
      <alignment horizontal="center"/>
    </xf>
    <xf numFmtId="0" fontId="16" fillId="0" borderId="26" xfId="0" applyFont="1" applyBorder="1"/>
    <xf numFmtId="0" fontId="16" fillId="0" borderId="29" xfId="0" applyFont="1" applyBorder="1"/>
    <xf numFmtId="0" fontId="16" fillId="0" borderId="25" xfId="0" applyFont="1" applyBorder="1"/>
    <xf numFmtId="0" fontId="16" fillId="0" borderId="27" xfId="0" applyFont="1" applyBorder="1"/>
    <xf numFmtId="0" fontId="21" fillId="0" borderId="0" xfId="0" applyFont="1"/>
    <xf numFmtId="3" fontId="16" fillId="3" borderId="1" xfId="0" applyNumberFormat="1" applyFont="1" applyFill="1" applyBorder="1" applyAlignment="1" applyProtection="1">
      <alignment horizontal="center"/>
      <protection locked="0"/>
    </xf>
    <xf numFmtId="2" fontId="16" fillId="3" borderId="1" xfId="0" applyNumberFormat="1" applyFont="1" applyFill="1" applyBorder="1" applyAlignment="1" applyProtection="1">
      <alignment horizontal="center"/>
      <protection locked="0"/>
    </xf>
    <xf numFmtId="3" fontId="16" fillId="5" borderId="2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1" fillId="5" borderId="30" xfId="0" applyFont="1" applyFill="1" applyBorder="1" applyAlignment="1">
      <alignment horizontal="center" vertical="center" textRotation="90"/>
    </xf>
    <xf numFmtId="0" fontId="21" fillId="5" borderId="31" xfId="0" applyFont="1" applyFill="1" applyBorder="1" applyAlignment="1">
      <alignment horizontal="center" vertical="center" textRotation="90"/>
    </xf>
    <xf numFmtId="0" fontId="21" fillId="5" borderId="32" xfId="0" applyFont="1" applyFill="1" applyBorder="1" applyAlignment="1">
      <alignment horizontal="center" vertical="center" textRotation="90"/>
    </xf>
    <xf numFmtId="0" fontId="21" fillId="4" borderId="33" xfId="0" applyFont="1" applyFill="1" applyBorder="1" applyAlignment="1">
      <alignment horizontal="center" vertical="center"/>
    </xf>
    <xf numFmtId="0" fontId="21" fillId="4" borderId="34" xfId="0" applyFont="1" applyFill="1" applyBorder="1" applyAlignment="1">
      <alignment horizontal="center" vertical="center"/>
    </xf>
    <xf numFmtId="0" fontId="21" fillId="4" borderId="35" xfId="0" applyFont="1" applyFill="1" applyBorder="1" applyAlignment="1">
      <alignment horizontal="center" vertical="center"/>
    </xf>
  </cellXfs>
  <cellStyles count="1">
    <cellStyle name="Normal" xfId="0" builtinId="0"/>
  </cellStyles>
  <dxfs count="30"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indexed="43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s-CL" sz="1400">
                <a:latin typeface="+mn-lt"/>
              </a:rPr>
              <a:t>Sensibilidad a los colores del ojo humano "normal"</a:t>
            </a:r>
          </a:p>
        </c:rich>
      </c:tx>
      <c:layout>
        <c:manualLayout>
          <c:xMode val="edge"/>
          <c:yMode val="edge"/>
          <c:x val="0.11424089099128769"/>
          <c:y val="6.93400167084377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2378312693278"/>
          <c:y val="0.17293275408431744"/>
          <c:w val="0.830196700697584"/>
          <c:h val="0.66416202655571188"/>
        </c:manualLayout>
      </c:layout>
      <c:scatterChart>
        <c:scatterStyle val="smoothMarker"/>
        <c:varyColors val="0"/>
        <c:ser>
          <c:idx val="0"/>
          <c:order val="0"/>
          <c:tx>
            <c:v>S = F(L)</c:v>
          </c:tx>
          <c:spPr>
            <a:ln w="22225">
              <a:solidFill>
                <a:srgbClr val="333333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</c:numRef>
          </c:xVal>
          <c:yVal>
            <c:numRef>
              <c:f>'Ojo humano'!$F$17:$F$62</c:f>
              <c:numCache>
                <c:formatCode>0.00</c:formatCode>
                <c:ptCount val="46"/>
                <c:pt idx="0">
                  <c:v>3.342754074360328E-10</c:v>
                </c:pt>
                <c:pt idx="1">
                  <c:v>1.7875577790586052E-9</c:v>
                </c:pt>
                <c:pt idx="2">
                  <c:v>8.9394223753733331E-9</c:v>
                </c:pt>
                <c:pt idx="3">
                  <c:v>4.18073398190007E-8</c:v>
                </c:pt>
                <c:pt idx="4">
                  <c:v>1.8284762305799847E-7</c:v>
                </c:pt>
                <c:pt idx="5">
                  <c:v>7.4785914957125459E-7</c:v>
                </c:pt>
                <c:pt idx="6">
                  <c:v>2.8605135629554411E-6</c:v>
                </c:pt>
                <c:pt idx="7">
                  <c:v>1.0232032688542189E-5</c:v>
                </c:pt>
                <c:pt idx="8">
                  <c:v>3.4227370363976314E-5</c:v>
                </c:pt>
                <c:pt idx="9">
                  <c:v>1.0707272540475958E-4</c:v>
                </c:pt>
                <c:pt idx="10">
                  <c:v>3.1324048515047774E-4</c:v>
                </c:pt>
                <c:pt idx="11">
                  <c:v>8.5697988107000798E-4</c:v>
                </c:pt>
                <c:pt idx="12">
                  <c:v>2.1925881992680752E-3</c:v>
                </c:pt>
                <c:pt idx="13">
                  <c:v>5.2461079887397531E-3</c:v>
                </c:pt>
                <c:pt idx="14">
                  <c:v>1.1738459003428344E-2</c:v>
                </c:pt>
                <c:pt idx="15">
                  <c:v>2.4562844374277179E-2</c:v>
                </c:pt>
                <c:pt idx="16">
                  <c:v>4.8066215962257339E-2</c:v>
                </c:pt>
                <c:pt idx="17">
                  <c:v>8.7961964048114988E-2</c:v>
                </c:pt>
                <c:pt idx="18">
                  <c:v>0.15053712241588876</c:v>
                </c:pt>
                <c:pt idx="19">
                  <c:v>0.2409272979138643</c:v>
                </c:pt>
                <c:pt idx="20">
                  <c:v>0.3605970067553293</c:v>
                </c:pt>
                <c:pt idx="21">
                  <c:v>0.50472164819945142</c:v>
                </c:pt>
                <c:pt idx="22">
                  <c:v>0.66065610945331199</c:v>
                </c:pt>
                <c:pt idx="23">
                  <c:v>0.80870976299570407</c:v>
                </c:pt>
                <c:pt idx="24">
                  <c:v>0.92577111096960429</c:v>
                </c:pt>
                <c:pt idx="25">
                  <c:v>0.99107899160742119</c:v>
                </c:pt>
                <c:pt idx="26">
                  <c:v>0.99221690911996197</c:v>
                </c:pt>
                <c:pt idx="27">
                  <c:v>0.92896357442320387</c:v>
                </c:pt>
                <c:pt idx="28">
                  <c:v>0.81336307829562815</c:v>
                </c:pt>
                <c:pt idx="29">
                  <c:v>0.66598420753750509</c:v>
                </c:pt>
                <c:pt idx="30">
                  <c:v>0.50996117750452452</c:v>
                </c:pt>
                <c:pt idx="31">
                  <c:v>0.36517749677262545</c:v>
                </c:pt>
                <c:pt idx="32">
                  <c:v>0.24454827684575148</c:v>
                </c:pt>
                <c:pt idx="33">
                  <c:v>0.15315067470143717</c:v>
                </c:pt>
                <c:pt idx="34">
                  <c:v>8.9694730542236589E-2</c:v>
                </c:pt>
                <c:pt idx="35">
                  <c:v>4.9125688748553276E-2</c:v>
                </c:pt>
                <c:pt idx="36">
                  <c:v>2.5161937701888841E-2</c:v>
                </c:pt>
                <c:pt idx="37">
                  <c:v>1.2052391233603996E-2</c:v>
                </c:pt>
                <c:pt idx="38">
                  <c:v>5.3987854245896045E-3</c:v>
                </c:pt>
                <c:pt idx="39">
                  <c:v>2.2615834648901092E-3</c:v>
                </c:pt>
                <c:pt idx="40">
                  <c:v>8.8597788476823766E-4</c:v>
                </c:pt>
                <c:pt idx="41">
                  <c:v>3.2458380743481425E-4</c:v>
                </c:pt>
                <c:pt idx="42">
                  <c:v>1.112050543964444E-4</c:v>
                </c:pt>
                <c:pt idx="43">
                  <c:v>3.5630007282697587E-5</c:v>
                </c:pt>
                <c:pt idx="44">
                  <c:v>1.0675814107903265E-5</c:v>
                </c:pt>
                <c:pt idx="45">
                  <c:v>2.9914365982848862E-6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44-4396-B139-3FD6BA52CB4F}"/>
            </c:ext>
          </c:extLst>
        </c:ser>
        <c:ser>
          <c:idx val="1"/>
          <c:order val="1"/>
          <c:tx>
            <c:v>S máx</c:v>
          </c:tx>
          <c:spPr>
            <a:ln w="22225">
              <a:solidFill>
                <a:srgbClr val="808000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</c:numRef>
          </c:xVal>
          <c:yVal>
            <c:numRef>
              <c:f>'Ojo humano'!$G$17:$G$62</c:f>
              <c:numCache>
                <c:formatCode>General</c:formatCode>
                <c:ptCount val="46"/>
                <c:pt idx="0">
                  <c:v>-10000000</c:v>
                </c:pt>
                <c:pt idx="1">
                  <c:v>-10000000</c:v>
                </c:pt>
                <c:pt idx="2">
                  <c:v>-10000000</c:v>
                </c:pt>
                <c:pt idx="3">
                  <c:v>-10000000</c:v>
                </c:pt>
                <c:pt idx="4">
                  <c:v>-10000000</c:v>
                </c:pt>
                <c:pt idx="5">
                  <c:v>-10000000</c:v>
                </c:pt>
                <c:pt idx="6">
                  <c:v>-10000000</c:v>
                </c:pt>
                <c:pt idx="7">
                  <c:v>-10000000</c:v>
                </c:pt>
                <c:pt idx="8">
                  <c:v>-10000000</c:v>
                </c:pt>
                <c:pt idx="9">
                  <c:v>-10000000</c:v>
                </c:pt>
                <c:pt idx="10">
                  <c:v>-10000000</c:v>
                </c:pt>
                <c:pt idx="11">
                  <c:v>-10000000</c:v>
                </c:pt>
                <c:pt idx="12">
                  <c:v>-10000000</c:v>
                </c:pt>
                <c:pt idx="13">
                  <c:v>-10000000</c:v>
                </c:pt>
                <c:pt idx="14">
                  <c:v>-10000000</c:v>
                </c:pt>
                <c:pt idx="15">
                  <c:v>-10000000</c:v>
                </c:pt>
                <c:pt idx="16">
                  <c:v>-10000000</c:v>
                </c:pt>
                <c:pt idx="17">
                  <c:v>-10000000</c:v>
                </c:pt>
                <c:pt idx="18">
                  <c:v>-10000000</c:v>
                </c:pt>
                <c:pt idx="19">
                  <c:v>-10000000</c:v>
                </c:pt>
                <c:pt idx="20">
                  <c:v>-10000000</c:v>
                </c:pt>
                <c:pt idx="21">
                  <c:v>-10000000</c:v>
                </c:pt>
                <c:pt idx="22">
                  <c:v>-10000000</c:v>
                </c:pt>
                <c:pt idx="23">
                  <c:v>-10000000</c:v>
                </c:pt>
                <c:pt idx="24">
                  <c:v>-10000000</c:v>
                </c:pt>
                <c:pt idx="25">
                  <c:v>-10000000</c:v>
                </c:pt>
                <c:pt idx="26">
                  <c:v>10000000</c:v>
                </c:pt>
                <c:pt idx="27">
                  <c:v>10000000</c:v>
                </c:pt>
                <c:pt idx="28">
                  <c:v>10000000</c:v>
                </c:pt>
                <c:pt idx="29">
                  <c:v>10000000</c:v>
                </c:pt>
                <c:pt idx="30">
                  <c:v>10000000</c:v>
                </c:pt>
                <c:pt idx="31">
                  <c:v>10000000</c:v>
                </c:pt>
                <c:pt idx="32">
                  <c:v>10000000</c:v>
                </c:pt>
                <c:pt idx="33">
                  <c:v>10000000</c:v>
                </c:pt>
                <c:pt idx="34">
                  <c:v>10000000</c:v>
                </c:pt>
                <c:pt idx="35">
                  <c:v>10000000</c:v>
                </c:pt>
                <c:pt idx="36">
                  <c:v>10000000</c:v>
                </c:pt>
                <c:pt idx="37">
                  <c:v>10000000</c:v>
                </c:pt>
                <c:pt idx="38">
                  <c:v>10000000</c:v>
                </c:pt>
                <c:pt idx="39">
                  <c:v>10000000</c:v>
                </c:pt>
                <c:pt idx="40">
                  <c:v>10000000</c:v>
                </c:pt>
                <c:pt idx="41">
                  <c:v>10000000</c:v>
                </c:pt>
                <c:pt idx="42">
                  <c:v>10000000</c:v>
                </c:pt>
                <c:pt idx="43">
                  <c:v>10000000</c:v>
                </c:pt>
                <c:pt idx="44">
                  <c:v>10000000</c:v>
                </c:pt>
                <c:pt idx="45">
                  <c:v>10000000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44-4396-B139-3FD6BA52C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707279"/>
        <c:axId val="1"/>
      </c:scatterChart>
      <c:valAx>
        <c:axId val="2120707279"/>
        <c:scaling>
          <c:orientation val="minMax"/>
          <c:max val="0.75"/>
          <c:min val="0.35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CL" sz="1100">
                    <a:latin typeface="+mn-lt"/>
                  </a:rPr>
                  <a:t>Longitud de onda </a:t>
                </a:r>
                <a:r>
                  <a:rPr lang="es-CL" sz="1100" b="1" i="0" baseline="0">
                    <a:effectLst/>
                  </a:rPr>
                  <a:t>[µm]</a:t>
                </a:r>
                <a:endParaRPr lang="es-CL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6865562907298183"/>
              <c:y val="0.904764027232331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1"/>
        <c:crosses val="autoZero"/>
        <c:crossBetween val="midCat"/>
        <c:majorUnit val="0.05"/>
      </c:valAx>
      <c:valAx>
        <c:axId val="1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CL" sz="1100">
                    <a:latin typeface="+mn-lt"/>
                  </a:rPr>
                  <a:t>Sensibilidad  [0/1]</a:t>
                </a:r>
              </a:p>
            </c:rich>
          </c:tx>
          <c:layout>
            <c:manualLayout>
              <c:xMode val="edge"/>
              <c:yMode val="edge"/>
              <c:x val="1.0680917736993902E-2"/>
              <c:y val="0.3784471677882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L"/>
          </a:p>
        </c:txPr>
        <c:crossAx val="2120707279"/>
        <c:crosses val="autoZero"/>
        <c:crossBetween val="midCat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7180134036634"/>
          <c:y val="0.34338896334044311"/>
          <c:w val="0.15873616558386475"/>
          <c:h val="0.10776968668390136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s-CL" sz="1400" b="1">
                <a:latin typeface="+mn-lt"/>
              </a:rPr>
              <a:t>Sensibilidad cromática ojo humano</a:t>
            </a:r>
          </a:p>
        </c:rich>
      </c:tx>
      <c:layout>
        <c:manualLayout>
          <c:xMode val="edge"/>
          <c:yMode val="edge"/>
          <c:x val="0.33571171382200415"/>
          <c:y val="2.20841959972394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22456892481107"/>
          <c:y val="0.10538400091292935"/>
          <c:w val="0.84742833826016151"/>
          <c:h val="0.7719958918178705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'Ojo humano'!$B$16</c:f>
              <c:strCache>
                <c:ptCount val="1"/>
                <c:pt idx="0">
                  <c:v>Conos del azul</c:v>
                </c:pt>
              </c:strCache>
              <c:extLst xmlns:c15="http://schemas.microsoft.com/office/drawing/2012/chart"/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  <c:extLst xmlns:c15="http://schemas.microsoft.com/office/drawing/2012/chart"/>
            </c:numRef>
          </c:xVal>
          <c:yVal>
            <c:numRef>
              <c:f>'Ojo humano'!$B$17:$B$62</c:f>
              <c:numCache>
                <c:formatCode>0.00</c:formatCode>
                <c:ptCount val="46"/>
                <c:pt idx="0">
                  <c:v>6.8237950043759457E-4</c:v>
                </c:pt>
                <c:pt idx="1">
                  <c:v>1.6976257824552726E-3</c:v>
                </c:pt>
                <c:pt idx="2">
                  <c:v>3.9571761456222926E-3</c:v>
                </c:pt>
                <c:pt idx="3">
                  <c:v>8.6428351932450551E-3</c:v>
                </c:pt>
                <c:pt idx="4">
                  <c:v>1.7687013617245326E-2</c:v>
                </c:pt>
                <c:pt idx="5">
                  <c:v>3.3914093869631831E-2</c:v>
                </c:pt>
                <c:pt idx="6">
                  <c:v>6.09303053876111E-2</c:v>
                </c:pt>
                <c:pt idx="7">
                  <c:v>0.10256848033766608</c:v>
                </c:pt>
                <c:pt idx="8">
                  <c:v>0.16177891425986926</c:v>
                </c:pt>
                <c:pt idx="9">
                  <c:v>0.23908775884512995</c:v>
                </c:pt>
                <c:pt idx="10">
                  <c:v>0.33107027908316838</c:v>
                </c:pt>
                <c:pt idx="11">
                  <c:v>0.42954679010067315</c:v>
                </c:pt>
                <c:pt idx="12">
                  <c:v>0.52218956659454374</c:v>
                </c:pt>
                <c:pt idx="13">
                  <c:v>0.59480324866831069</c:v>
                </c:pt>
                <c:pt idx="14">
                  <c:v>0.63481313268873141</c:v>
                </c:pt>
                <c:pt idx="15">
                  <c:v>0.63481313268873096</c:v>
                </c:pt>
                <c:pt idx="16">
                  <c:v>0.59480324866830947</c:v>
                </c:pt>
                <c:pt idx="17">
                  <c:v>0.52218956659454197</c:v>
                </c:pt>
                <c:pt idx="18">
                  <c:v>0.42954679010067104</c:v>
                </c:pt>
                <c:pt idx="19">
                  <c:v>0.33107027908316627</c:v>
                </c:pt>
                <c:pt idx="20">
                  <c:v>0.23908775884512851</c:v>
                </c:pt>
                <c:pt idx="21">
                  <c:v>0.16177891425986807</c:v>
                </c:pt>
                <c:pt idx="22">
                  <c:v>0.10256848033766526</c:v>
                </c:pt>
                <c:pt idx="23">
                  <c:v>6.0930305387610531E-2</c:v>
                </c:pt>
                <c:pt idx="24">
                  <c:v>3.3914093869631484E-2</c:v>
                </c:pt>
                <c:pt idx="25">
                  <c:v>1.7687013617245128E-2</c:v>
                </c:pt>
                <c:pt idx="26">
                  <c:v>8.6428351932449406E-3</c:v>
                </c:pt>
                <c:pt idx="27">
                  <c:v>3.9571761456222397E-3</c:v>
                </c:pt>
                <c:pt idx="28">
                  <c:v>1.6976257824552468E-3</c:v>
                </c:pt>
                <c:pt idx="29">
                  <c:v>6.8237950043758362E-4</c:v>
                </c:pt>
                <c:pt idx="30">
                  <c:v>2.5700253671575728E-4</c:v>
                </c:pt>
                <c:pt idx="31">
                  <c:v>9.0693524089275647E-5</c:v>
                </c:pt>
                <c:pt idx="32">
                  <c:v>2.9987659748936431E-5</c:v>
                </c:pt>
                <c:pt idx="33">
                  <c:v>9.2904403797561252E-6</c:v>
                </c:pt>
                <c:pt idx="34">
                  <c:v>2.6968541263927965E-6</c:v>
                </c:pt>
                <c:pt idx="35">
                  <c:v>7.3351000261326796E-7</c:v>
                </c:pt>
                <c:pt idx="36">
                  <c:v>1.8693131208379341E-7</c:v>
                </c:pt>
                <c:pt idx="37">
                  <c:v>4.4636023478296656E-8</c:v>
                </c:pt>
                <c:pt idx="38">
                  <c:v>9.9865704389762069E-9</c:v>
                </c:pt>
                <c:pt idx="39">
                  <c:v>2.0935082229510459E-9</c:v>
                </c:pt>
                <c:pt idx="40">
                  <c:v>4.1120690787225655E-10</c:v>
                </c:pt>
                <c:pt idx="41">
                  <c:v>7.5678682313424207E-11</c:v>
                </c:pt>
                <c:pt idx="42">
                  <c:v>1.3050109353342567E-11</c:v>
                </c:pt>
                <c:pt idx="43">
                  <c:v>2.1085415781230042E-12</c:v>
                </c:pt>
                <c:pt idx="44">
                  <c:v>3.1921082958843627E-13</c:v>
                </c:pt>
                <c:pt idx="45">
                  <c:v>4.5279382311988772E-14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B4E0-45D5-9E25-2AC5CA1159D6}"/>
            </c:ext>
          </c:extLst>
        </c:ser>
        <c:ser>
          <c:idx val="1"/>
          <c:order val="1"/>
          <c:tx>
            <c:strRef>
              <c:f>'Ojo humano'!$C$16</c:f>
              <c:strCache>
                <c:ptCount val="1"/>
                <c:pt idx="0">
                  <c:v>Conos del verde</c:v>
                </c:pt>
              </c:strCache>
              <c:extLst xmlns:c15="http://schemas.microsoft.com/office/drawing/2012/chart"/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  <c:extLst xmlns:c15="http://schemas.microsoft.com/office/drawing/2012/chart"/>
            </c:numRef>
          </c:xVal>
          <c:yVal>
            <c:numRef>
              <c:f>'Ojo humano'!$C$17:$C$62</c:f>
              <c:numCache>
                <c:formatCode>0.00</c:formatCode>
                <c:ptCount val="46"/>
                <c:pt idx="0">
                  <c:v>7.9885995643250027E-11</c:v>
                </c:pt>
                <c:pt idx="1">
                  <c:v>4.9808989055514894E-10</c:v>
                </c:pt>
                <c:pt idx="2">
                  <c:v>2.8729095159435006E-9</c:v>
                </c:pt>
                <c:pt idx="3">
                  <c:v>1.5328981999052576E-8</c:v>
                </c:pt>
                <c:pt idx="4">
                  <c:v>7.5662698512842329E-8</c:v>
                </c:pt>
                <c:pt idx="5">
                  <c:v>3.4548363808402949E-7</c:v>
                </c:pt>
                <c:pt idx="6">
                  <c:v>1.459319171246095E-6</c:v>
                </c:pt>
                <c:pt idx="7">
                  <c:v>5.7023023018466672E-6</c:v>
                </c:pt>
                <c:pt idx="8">
                  <c:v>2.0612341655563177E-5</c:v>
                </c:pt>
                <c:pt idx="9">
                  <c:v>6.8925761555469994E-5</c:v>
                </c:pt>
                <c:pt idx="10">
                  <c:v>2.1321264603514555E-4</c:v>
                </c:pt>
                <c:pt idx="11">
                  <c:v>6.1012875330965926E-4</c:v>
                </c:pt>
                <c:pt idx="12">
                  <c:v>1.6151288340723686E-3</c:v>
                </c:pt>
                <c:pt idx="13">
                  <c:v>3.9552140729079829E-3</c:v>
                </c:pt>
                <c:pt idx="14">
                  <c:v>8.9600403194229628E-3</c:v>
                </c:pt>
                <c:pt idx="15">
                  <c:v>1.8777037747471817E-2</c:v>
                </c:pt>
                <c:pt idx="16">
                  <c:v>3.6401672701046002E-2</c:v>
                </c:pt>
                <c:pt idx="17">
                  <c:v>6.5281894208703076E-2</c:v>
                </c:pt>
                <c:pt idx="18">
                  <c:v>0.10830320279300899</c:v>
                </c:pt>
                <c:pt idx="19">
                  <c:v>0.16621376932474666</c:v>
                </c:pt>
                <c:pt idx="20">
                  <c:v>0.23597709067727593</c:v>
                </c:pt>
                <c:pt idx="21">
                  <c:v>0.30992016340648593</c:v>
                </c:pt>
                <c:pt idx="22">
                  <c:v>0.37653640165626528</c:v>
                </c:pt>
                <c:pt idx="23">
                  <c:v>0.42319570300484494</c:v>
                </c:pt>
                <c:pt idx="24">
                  <c:v>0.44</c:v>
                </c:pt>
                <c:pt idx="25">
                  <c:v>0.42319570300484421</c:v>
                </c:pt>
                <c:pt idx="26">
                  <c:v>0.37653640165626395</c:v>
                </c:pt>
                <c:pt idx="27">
                  <c:v>0.30992016340648437</c:v>
                </c:pt>
                <c:pt idx="28">
                  <c:v>0.23597709067727426</c:v>
                </c:pt>
                <c:pt idx="29">
                  <c:v>0.16621376932474485</c:v>
                </c:pt>
                <c:pt idx="30">
                  <c:v>0.10830320279300756</c:v>
                </c:pt>
                <c:pt idx="31">
                  <c:v>6.528189420870209E-2</c:v>
                </c:pt>
                <c:pt idx="32">
                  <c:v>3.6401672701045371E-2</c:v>
                </c:pt>
                <c:pt idx="33">
                  <c:v>1.8777037747471449E-2</c:v>
                </c:pt>
                <c:pt idx="34">
                  <c:v>8.9600403194227719E-3</c:v>
                </c:pt>
                <c:pt idx="35">
                  <c:v>3.9552140729078875E-3</c:v>
                </c:pt>
                <c:pt idx="36">
                  <c:v>1.615128834072327E-3</c:v>
                </c:pt>
                <c:pt idx="37">
                  <c:v>6.10128753309643E-4</c:v>
                </c:pt>
                <c:pt idx="38">
                  <c:v>2.132126460351391E-4</c:v>
                </c:pt>
                <c:pt idx="39">
                  <c:v>6.8925761555467663E-5</c:v>
                </c:pt>
                <c:pt idx="40">
                  <c:v>2.0612341655562445E-5</c:v>
                </c:pt>
                <c:pt idx="41">
                  <c:v>5.7023023018464648E-6</c:v>
                </c:pt>
                <c:pt idx="42">
                  <c:v>1.459319171246038E-6</c:v>
                </c:pt>
                <c:pt idx="43">
                  <c:v>3.4548363808401599E-7</c:v>
                </c:pt>
                <c:pt idx="44">
                  <c:v>7.5662698512839099E-8</c:v>
                </c:pt>
                <c:pt idx="45">
                  <c:v>1.5328981999051868E-8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B4E0-45D5-9E25-2AC5CA1159D6}"/>
            </c:ext>
          </c:extLst>
        </c:ser>
        <c:ser>
          <c:idx val="2"/>
          <c:order val="2"/>
          <c:tx>
            <c:strRef>
              <c:f>'Ojo humano'!$D$16</c:f>
              <c:strCache>
                <c:ptCount val="1"/>
                <c:pt idx="0">
                  <c:v>Conos del rojo</c:v>
                </c:pt>
              </c:strCache>
              <c:extLst xmlns:c15="http://schemas.microsoft.com/office/drawing/2012/chart"/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  <c:extLst xmlns:c15="http://schemas.microsoft.com/office/drawing/2012/chart"/>
            </c:numRef>
          </c:xVal>
          <c:yVal>
            <c:numRef>
              <c:f>'Ojo humano'!$D$17:$D$62</c:f>
              <c:numCache>
                <c:formatCode>0.00</c:formatCode>
                <c:ptCount val="46"/>
                <c:pt idx="0">
                  <c:v>-2.4581481600722098E-20</c:v>
                </c:pt>
                <c:pt idx="1">
                  <c:v>-1.3081152073741741E-18</c:v>
                </c:pt>
                <c:pt idx="2">
                  <c:v>-5.7556923395674463E-17</c:v>
                </c:pt>
                <c:pt idx="3">
                  <c:v>-2.0939348276077722E-15</c:v>
                </c:pt>
                <c:pt idx="4">
                  <c:v>-6.2985844603465196E-14</c:v>
                </c:pt>
                <c:pt idx="5">
                  <c:v>-1.5665240306720639E-12</c:v>
                </c:pt>
                <c:pt idx="6">
                  <c:v>-3.2214063649782835E-11</c:v>
                </c:pt>
                <c:pt idx="7">
                  <c:v>-5.4773224116940775E-10</c:v>
                </c:pt>
                <c:pt idx="8">
                  <c:v>-7.7002599964054764E-9</c:v>
                </c:pt>
                <c:pt idx="9">
                  <c:v>-8.9506926928093886E-8</c:v>
                </c:pt>
                <c:pt idx="10">
                  <c:v>-8.6024439285335004E-7</c:v>
                </c:pt>
                <c:pt idx="11">
                  <c:v>-6.8359765875364193E-6</c:v>
                </c:pt>
                <c:pt idx="12">
                  <c:v>-4.4915056109213663E-5</c:v>
                </c:pt>
                <c:pt idx="13">
                  <c:v>-2.4400249793738176E-4</c:v>
                </c:pt>
                <c:pt idx="14">
                  <c:v>-1.0959832424114056E-3</c:v>
                </c:pt>
                <c:pt idx="15">
                  <c:v>-4.0701726819589177E-3</c:v>
                </c:pt>
                <c:pt idx="16">
                  <c:v>-1.2496901803263983E-2</c:v>
                </c:pt>
                <c:pt idx="17">
                  <c:v>-3.1719533589325395E-2</c:v>
                </c:pt>
                <c:pt idx="18">
                  <c:v>-6.6537781326055617E-2</c:v>
                </c:pt>
                <c:pt idx="19">
                  <c:v>-0.11526721158128185</c:v>
                </c:pt>
                <c:pt idx="20">
                  <c:v>-0.16455485150473997</c:v>
                </c:pt>
                <c:pt idx="21">
                  <c:v>-0.19231391464323846</c:v>
                </c:pt>
                <c:pt idx="22">
                  <c:v>-0.17991307910711207</c:v>
                </c:pt>
                <c:pt idx="23">
                  <c:v>-0.12300840820460768</c:v>
                </c:pt>
                <c:pt idx="24">
                  <c:v>-2.9670770178816377E-2</c:v>
                </c:pt>
                <c:pt idx="25">
                  <c:v>9.0766598628761352E-2</c:v>
                </c:pt>
                <c:pt idx="26">
                  <c:v>0.23341905593629331</c:v>
                </c:pt>
                <c:pt idx="27">
                  <c:v>0.39101074815498221</c:v>
                </c:pt>
                <c:pt idx="28">
                  <c:v>0.54337873760658495</c:v>
                </c:pt>
                <c:pt idx="29">
                  <c:v>0.6571860687177713</c:v>
                </c:pt>
                <c:pt idx="30">
                  <c:v>0.6998233878923551</c:v>
                </c:pt>
                <c:pt idx="31">
                  <c:v>0.65797883942563262</c:v>
                </c:pt>
                <c:pt idx="32">
                  <c:v>0.54655336163086654</c:v>
                </c:pt>
                <c:pt idx="33">
                  <c:v>0.40115141529515025</c:v>
                </c:pt>
                <c:pt idx="34">
                  <c:v>0.26016606044972823</c:v>
                </c:pt>
                <c:pt idx="35">
                  <c:v>0.14909449568222125</c:v>
                </c:pt>
                <c:pt idx="36">
                  <c:v>7.5499069438701299E-2</c:v>
                </c:pt>
                <c:pt idx="37">
                  <c:v>3.3782412759658084E-2</c:v>
                </c:pt>
                <c:pt idx="38">
                  <c:v>1.3356996567061626E-2</c:v>
                </c:pt>
                <c:pt idx="39">
                  <c:v>4.6665513738408711E-3</c:v>
                </c:pt>
                <c:pt idx="40">
                  <c:v>1.4406297365519554E-3</c:v>
                </c:pt>
                <c:pt idx="41">
                  <c:v>3.9298663907449597E-4</c:v>
                </c:pt>
                <c:pt idx="42">
                  <c:v>9.472667258553623E-5</c:v>
                </c:pt>
                <c:pt idx="43">
                  <c:v>2.0176037019017718E-5</c:v>
                </c:pt>
                <c:pt idx="44">
                  <c:v>3.7972442794072797E-6</c:v>
                </c:pt>
                <c:pt idx="45">
                  <c:v>6.31495548709265E-7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4E0-45D5-9E25-2AC5CA1159D6}"/>
            </c:ext>
          </c:extLst>
        </c:ser>
        <c:ser>
          <c:idx val="3"/>
          <c:order val="3"/>
          <c:tx>
            <c:strRef>
              <c:f>'Ojo humano'!$E$16</c:f>
              <c:strCache>
                <c:ptCount val="1"/>
                <c:pt idx="0">
                  <c:v>Según CIE</c:v>
                </c:pt>
              </c:strCache>
            </c:strRef>
          </c:tx>
          <c:spPr>
            <a:ln w="22225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</c:numRef>
          </c:xVal>
          <c:yVal>
            <c:numRef>
              <c:f>'Ojo humano'!$E$17:$E$62</c:f>
              <c:numCache>
                <c:formatCode>0.00</c:formatCode>
                <c:ptCount val="46"/>
                <c:pt idx="0">
                  <c:v>1.1600626777313531E-5</c:v>
                </c:pt>
                <c:pt idx="1">
                  <c:v>2.8860731110958566E-5</c:v>
                </c:pt>
                <c:pt idx="2">
                  <c:v>6.7278297639015284E-5</c:v>
                </c:pt>
                <c:pt idx="3">
                  <c:v>1.4696183007015587E-4</c:v>
                </c:pt>
                <c:pt idx="4">
                  <c:v>3.0084523540810593E-4</c:v>
                </c:pt>
                <c:pt idx="5">
                  <c:v>5.7729758575153414E-4</c:v>
                </c:pt>
                <c:pt idx="6">
                  <c:v>1.0390169145281206E-3</c:v>
                </c:pt>
                <c:pt idx="7">
                  <c:v>1.7561746204324323E-3</c:v>
                </c:pt>
                <c:pt idx="8">
                  <c:v>2.7954594450218455E-3</c:v>
                </c:pt>
                <c:pt idx="9">
                  <c:v>4.2156502182048149E-3</c:v>
                </c:pt>
                <c:pt idx="10">
                  <c:v>6.0953604728745461E-3</c:v>
                </c:pt>
                <c:pt idx="11">
                  <c:v>8.6359686694234602E-3</c:v>
                </c:pt>
                <c:pt idx="12">
                  <c:v>1.238829679343895E-2</c:v>
                </c:pt>
                <c:pt idx="13">
                  <c:v>1.8612737094814733E-2</c:v>
                </c:pt>
                <c:pt idx="14">
                  <c:v>2.9656659849016553E-2</c:v>
                </c:pt>
                <c:pt idx="15">
                  <c:v>4.9041839051923337E-2</c:v>
                </c:pt>
                <c:pt idx="16">
                  <c:v>8.0929168227893061E-2</c:v>
                </c:pt>
                <c:pt idx="17">
                  <c:v>0.12914075620733018</c:v>
                </c:pt>
                <c:pt idx="18">
                  <c:v>0.19674616867950886</c:v>
                </c:pt>
                <c:pt idx="19">
                  <c:v>0.28684774345805997</c:v>
                </c:pt>
                <c:pt idx="20">
                  <c:v>0.40266051635687883</c:v>
                </c:pt>
                <c:pt idx="21">
                  <c:v>0.54347980585454325</c:v>
                </c:pt>
                <c:pt idx="22">
                  <c:v>0.69760746012603714</c:v>
                </c:pt>
                <c:pt idx="23">
                  <c:v>0.84046910004408315</c:v>
                </c:pt>
                <c:pt idx="24">
                  <c:v>0.94445490198632065</c:v>
                </c:pt>
                <c:pt idx="25">
                  <c:v>0.99450706903134445</c:v>
                </c:pt>
                <c:pt idx="26">
                  <c:v>0.99526318993000462</c:v>
                </c:pt>
                <c:pt idx="27">
                  <c:v>0.96312389217250938</c:v>
                </c:pt>
                <c:pt idx="28">
                  <c:v>0.91116880261140898</c:v>
                </c:pt>
                <c:pt idx="29">
                  <c:v>0.84048732410166405</c:v>
                </c:pt>
                <c:pt idx="30">
                  <c:v>0.74429372880504785</c:v>
                </c:pt>
                <c:pt idx="31">
                  <c:v>0.61960669742795993</c:v>
                </c:pt>
                <c:pt idx="32">
                  <c:v>0.47557041351705664</c:v>
                </c:pt>
                <c:pt idx="33">
                  <c:v>0.33163060342912759</c:v>
                </c:pt>
                <c:pt idx="34">
                  <c:v>0.20801860207293696</c:v>
                </c:pt>
                <c:pt idx="35">
                  <c:v>0.11662216701955813</c:v>
                </c:pt>
                <c:pt idx="36">
                  <c:v>5.8204922113406735E-2</c:v>
                </c:pt>
                <c:pt idx="37">
                  <c:v>2.5797090081566207E-2</c:v>
                </c:pt>
                <c:pt idx="38">
                  <c:v>1.013825422972541E-2</c:v>
                </c:pt>
                <c:pt idx="39">
                  <c:v>3.5298063511031265E-3</c:v>
                </c:pt>
                <c:pt idx="40">
                  <c:v>1.0882394138464371E-3</c:v>
                </c:pt>
                <c:pt idx="41">
                  <c:v>2.9703317922672384E-4</c:v>
                </c:pt>
                <c:pt idx="42">
                  <c:v>7.178385743549389E-5</c:v>
                </c:pt>
                <c:pt idx="43">
                  <c:v>1.5365441939570367E-5</c:v>
                </c:pt>
                <c:pt idx="44">
                  <c:v>2.9152088242546235E-6</c:v>
                </c:pt>
                <c:pt idx="45">
                  <c:v>4.9083456454117713E-7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4E0-45D5-9E25-2AC5CA1159D6}"/>
            </c:ext>
          </c:extLst>
        </c:ser>
        <c:ser>
          <c:idx val="4"/>
          <c:order val="4"/>
          <c:tx>
            <c:strRef>
              <c:f>'Ojo humano'!$F$16</c:f>
              <c:strCache>
                <c:ptCount val="1"/>
                <c:pt idx="0">
                  <c:v>Simplificada según autor</c:v>
                </c:pt>
              </c:strCache>
            </c:strRef>
          </c:tx>
          <c:spPr>
            <a:ln w="22225">
              <a:solidFill>
                <a:schemeClr val="accent4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</c:numRef>
          </c:xVal>
          <c:yVal>
            <c:numRef>
              <c:f>'Ojo humano'!$F$17:$F$62</c:f>
              <c:numCache>
                <c:formatCode>0.00</c:formatCode>
                <c:ptCount val="46"/>
                <c:pt idx="0">
                  <c:v>3.342754074360328E-10</c:v>
                </c:pt>
                <c:pt idx="1">
                  <c:v>1.7875577790586052E-9</c:v>
                </c:pt>
                <c:pt idx="2">
                  <c:v>8.9394223753733331E-9</c:v>
                </c:pt>
                <c:pt idx="3">
                  <c:v>4.18073398190007E-8</c:v>
                </c:pt>
                <c:pt idx="4">
                  <c:v>1.8284762305799847E-7</c:v>
                </c:pt>
                <c:pt idx="5">
                  <c:v>7.4785914957125459E-7</c:v>
                </c:pt>
                <c:pt idx="6">
                  <c:v>2.8605135629554411E-6</c:v>
                </c:pt>
                <c:pt idx="7">
                  <c:v>1.0232032688542189E-5</c:v>
                </c:pt>
                <c:pt idx="8">
                  <c:v>3.4227370363976314E-5</c:v>
                </c:pt>
                <c:pt idx="9">
                  <c:v>1.0707272540475958E-4</c:v>
                </c:pt>
                <c:pt idx="10">
                  <c:v>3.1324048515047774E-4</c:v>
                </c:pt>
                <c:pt idx="11">
                  <c:v>8.5697988107000798E-4</c:v>
                </c:pt>
                <c:pt idx="12">
                  <c:v>2.1925881992680752E-3</c:v>
                </c:pt>
                <c:pt idx="13">
                  <c:v>5.2461079887397531E-3</c:v>
                </c:pt>
                <c:pt idx="14">
                  <c:v>1.1738459003428344E-2</c:v>
                </c:pt>
                <c:pt idx="15">
                  <c:v>2.4562844374277179E-2</c:v>
                </c:pt>
                <c:pt idx="16">
                  <c:v>4.8066215962257339E-2</c:v>
                </c:pt>
                <c:pt idx="17">
                  <c:v>8.7961964048114988E-2</c:v>
                </c:pt>
                <c:pt idx="18">
                  <c:v>0.15053712241588876</c:v>
                </c:pt>
                <c:pt idx="19">
                  <c:v>0.2409272979138643</c:v>
                </c:pt>
                <c:pt idx="20">
                  <c:v>0.3605970067553293</c:v>
                </c:pt>
                <c:pt idx="21">
                  <c:v>0.50472164819945142</c:v>
                </c:pt>
                <c:pt idx="22">
                  <c:v>0.66065610945331199</c:v>
                </c:pt>
                <c:pt idx="23">
                  <c:v>0.80870976299570407</c:v>
                </c:pt>
                <c:pt idx="24">
                  <c:v>0.92577111096960429</c:v>
                </c:pt>
                <c:pt idx="25">
                  <c:v>0.99107899160742119</c:v>
                </c:pt>
                <c:pt idx="26">
                  <c:v>0.99221690911996197</c:v>
                </c:pt>
                <c:pt idx="27">
                  <c:v>0.92896357442320387</c:v>
                </c:pt>
                <c:pt idx="28">
                  <c:v>0.81336307829562815</c:v>
                </c:pt>
                <c:pt idx="29">
                  <c:v>0.66598420753750509</c:v>
                </c:pt>
                <c:pt idx="30">
                  <c:v>0.50996117750452452</c:v>
                </c:pt>
                <c:pt idx="31">
                  <c:v>0.36517749677262545</c:v>
                </c:pt>
                <c:pt idx="32">
                  <c:v>0.24454827684575148</c:v>
                </c:pt>
                <c:pt idx="33">
                  <c:v>0.15315067470143717</c:v>
                </c:pt>
                <c:pt idx="34">
                  <c:v>8.9694730542236589E-2</c:v>
                </c:pt>
                <c:pt idx="35">
                  <c:v>4.9125688748553276E-2</c:v>
                </c:pt>
                <c:pt idx="36">
                  <c:v>2.5161937701888841E-2</c:v>
                </c:pt>
                <c:pt idx="37">
                  <c:v>1.2052391233603996E-2</c:v>
                </c:pt>
                <c:pt idx="38">
                  <c:v>5.3987854245896045E-3</c:v>
                </c:pt>
                <c:pt idx="39">
                  <c:v>2.2615834648901092E-3</c:v>
                </c:pt>
                <c:pt idx="40">
                  <c:v>8.8597788476823766E-4</c:v>
                </c:pt>
                <c:pt idx="41">
                  <c:v>3.2458380743481425E-4</c:v>
                </c:pt>
                <c:pt idx="42">
                  <c:v>1.112050543964444E-4</c:v>
                </c:pt>
                <c:pt idx="43">
                  <c:v>3.5630007282697587E-5</c:v>
                </c:pt>
                <c:pt idx="44">
                  <c:v>1.0675814107903265E-5</c:v>
                </c:pt>
                <c:pt idx="45">
                  <c:v>2.9914365982848862E-6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4E0-45D5-9E25-2AC5CA1159D6}"/>
            </c:ext>
          </c:extLst>
        </c:ser>
        <c:ser>
          <c:idx val="5"/>
          <c:order val="5"/>
          <c:tx>
            <c:strRef>
              <c:f>'Ojo humano'!$G$16</c:f>
              <c:strCache>
                <c:ptCount val="1"/>
                <c:pt idx="0">
                  <c:v>Sen máx 0,555 [µm]</c:v>
                </c:pt>
              </c:strCache>
            </c:strRef>
          </c:tx>
          <c:spPr>
            <a:ln w="12700">
              <a:solidFill>
                <a:schemeClr val="tx1"/>
              </a:solidFill>
              <a:prstDash val="lgDashDot"/>
            </a:ln>
          </c:spPr>
          <c:marker>
            <c:symbol val="none"/>
          </c:marker>
          <c:xVal>
            <c:numRef>
              <c:f>'Ojo humano'!$A$17:$A$62</c:f>
              <c:numCache>
                <c:formatCode>0.000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</c:numCache>
            </c:numRef>
          </c:xVal>
          <c:yVal>
            <c:numRef>
              <c:f>'Ojo humano'!$G$17:$G$62</c:f>
              <c:numCache>
                <c:formatCode>General</c:formatCode>
                <c:ptCount val="46"/>
                <c:pt idx="0">
                  <c:v>-10000000</c:v>
                </c:pt>
                <c:pt idx="1">
                  <c:v>-10000000</c:v>
                </c:pt>
                <c:pt idx="2">
                  <c:v>-10000000</c:v>
                </c:pt>
                <c:pt idx="3">
                  <c:v>-10000000</c:v>
                </c:pt>
                <c:pt idx="4">
                  <c:v>-10000000</c:v>
                </c:pt>
                <c:pt idx="5">
                  <c:v>-10000000</c:v>
                </c:pt>
                <c:pt idx="6">
                  <c:v>-10000000</c:v>
                </c:pt>
                <c:pt idx="7">
                  <c:v>-10000000</c:v>
                </c:pt>
                <c:pt idx="8">
                  <c:v>-10000000</c:v>
                </c:pt>
                <c:pt idx="9">
                  <c:v>-10000000</c:v>
                </c:pt>
                <c:pt idx="10">
                  <c:v>-10000000</c:v>
                </c:pt>
                <c:pt idx="11">
                  <c:v>-10000000</c:v>
                </c:pt>
                <c:pt idx="12">
                  <c:v>-10000000</c:v>
                </c:pt>
                <c:pt idx="13">
                  <c:v>-10000000</c:v>
                </c:pt>
                <c:pt idx="14">
                  <c:v>-10000000</c:v>
                </c:pt>
                <c:pt idx="15">
                  <c:v>-10000000</c:v>
                </c:pt>
                <c:pt idx="16">
                  <c:v>-10000000</c:v>
                </c:pt>
                <c:pt idx="17">
                  <c:v>-10000000</c:v>
                </c:pt>
                <c:pt idx="18">
                  <c:v>-10000000</c:v>
                </c:pt>
                <c:pt idx="19">
                  <c:v>-10000000</c:v>
                </c:pt>
                <c:pt idx="20">
                  <c:v>-10000000</c:v>
                </c:pt>
                <c:pt idx="21">
                  <c:v>-10000000</c:v>
                </c:pt>
                <c:pt idx="22">
                  <c:v>-10000000</c:v>
                </c:pt>
                <c:pt idx="23">
                  <c:v>-10000000</c:v>
                </c:pt>
                <c:pt idx="24">
                  <c:v>-10000000</c:v>
                </c:pt>
                <c:pt idx="25">
                  <c:v>-10000000</c:v>
                </c:pt>
                <c:pt idx="26">
                  <c:v>10000000</c:v>
                </c:pt>
                <c:pt idx="27">
                  <c:v>10000000</c:v>
                </c:pt>
                <c:pt idx="28">
                  <c:v>10000000</c:v>
                </c:pt>
                <c:pt idx="29">
                  <c:v>10000000</c:v>
                </c:pt>
                <c:pt idx="30">
                  <c:v>10000000</c:v>
                </c:pt>
                <c:pt idx="31">
                  <c:v>10000000</c:v>
                </c:pt>
                <c:pt idx="32">
                  <c:v>10000000</c:v>
                </c:pt>
                <c:pt idx="33">
                  <c:v>10000000</c:v>
                </c:pt>
                <c:pt idx="34">
                  <c:v>10000000</c:v>
                </c:pt>
                <c:pt idx="35">
                  <c:v>10000000</c:v>
                </c:pt>
                <c:pt idx="36">
                  <c:v>10000000</c:v>
                </c:pt>
                <c:pt idx="37">
                  <c:v>10000000</c:v>
                </c:pt>
                <c:pt idx="38">
                  <c:v>10000000</c:v>
                </c:pt>
                <c:pt idx="39">
                  <c:v>10000000</c:v>
                </c:pt>
                <c:pt idx="40">
                  <c:v>10000000</c:v>
                </c:pt>
                <c:pt idx="41">
                  <c:v>10000000</c:v>
                </c:pt>
                <c:pt idx="42">
                  <c:v>10000000</c:v>
                </c:pt>
                <c:pt idx="43">
                  <c:v>10000000</c:v>
                </c:pt>
                <c:pt idx="44">
                  <c:v>10000000</c:v>
                </c:pt>
                <c:pt idx="45">
                  <c:v>10000000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4E0-45D5-9E25-2AC5CA115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708111"/>
        <c:axId val="1"/>
        <c:extLst/>
      </c:scatterChart>
      <c:valAx>
        <c:axId val="2120708111"/>
        <c:scaling>
          <c:orientation val="minMax"/>
          <c:max val="0.72000000000000008"/>
          <c:min val="0.30000000000000004"/>
        </c:scaling>
        <c:delete val="0"/>
        <c:axPos val="b"/>
        <c:title>
          <c:tx>
            <c:rich>
              <a:bodyPr/>
              <a:lstStyle/>
              <a:p>
                <a:pPr>
                  <a:defRPr sz="1100" b="1">
                    <a:latin typeface="+mn-lt"/>
                  </a:defRPr>
                </a:pPr>
                <a:r>
                  <a:rPr lang="es-CL" sz="1100" b="1">
                    <a:latin typeface="+mn-lt"/>
                  </a:rPr>
                  <a:t>longitud de onda [µm]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1"/>
        <c:crossesAt val="-0.30000000000000004"/>
        <c:crossBetween val="midCat"/>
      </c:valAx>
      <c:valAx>
        <c:axId val="1"/>
        <c:scaling>
          <c:orientation val="minMax"/>
          <c:max val="1.1000000000000001"/>
          <c:min val="-0.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>
                    <a:latin typeface="+mn-lt"/>
                  </a:defRPr>
                </a:pPr>
                <a:r>
                  <a:rPr lang="es-CL" sz="1100" b="1">
                    <a:latin typeface="+mn-lt"/>
                  </a:rPr>
                  <a:t>Sensibilidad relativa [0/1]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2120708111"/>
        <c:crosses val="autoZero"/>
        <c:crossBetween val="midCat"/>
        <c:majorUnit val="0.1"/>
        <c:minorUnit val="0.01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1044891269925"/>
          <c:y val="0.1188466659058922"/>
          <c:w val="0.23350355044451512"/>
          <c:h val="0.14634390409262293"/>
        </c:manualLayout>
      </c:layout>
      <c:overlay val="0"/>
      <c:spPr>
        <a:solidFill>
          <a:schemeClr val="bg1">
            <a:lumMod val="9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s-CL" sz="1400">
                <a:latin typeface="+mn-lt"/>
              </a:rPr>
              <a:t>Diagrama polar de una bombilla de 720 [lm] (60 [W])</a:t>
            </a:r>
            <a:r>
              <a:rPr lang="es-CL" sz="1400" baseline="0">
                <a:latin typeface="+mn-lt"/>
              </a:rPr>
              <a:t> instalada en diferentes proyectores</a:t>
            </a:r>
            <a:endParaRPr lang="es-CL" sz="1400">
              <a:latin typeface="+mn-lt"/>
            </a:endParaRPr>
          </a:p>
        </c:rich>
      </c:tx>
      <c:layout>
        <c:manualLayout>
          <c:xMode val="edge"/>
          <c:yMode val="edge"/>
          <c:x val="8.5655203618818537E-2"/>
          <c:y val="1.2219228350918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84106388185557"/>
          <c:y val="0.17656784967077835"/>
          <c:w val="0.62798170980897694"/>
          <c:h val="0.75180101323380921"/>
        </c:manualLayout>
      </c:layout>
      <c:radarChart>
        <c:radarStyle val="marker"/>
        <c:varyColors val="0"/>
        <c:ser>
          <c:idx val="0"/>
          <c:order val="0"/>
          <c:tx>
            <c:v>I = 391 [cd]</c:v>
          </c:tx>
          <c:spPr>
            <a:ln w="22225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'bombilla 720lm'!$C$13:$C$48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391.24005496060846</c:v>
                </c:pt>
                <c:pt idx="15">
                  <c:v>391.24005496060846</c:v>
                </c:pt>
                <c:pt idx="16">
                  <c:v>391.24005496060846</c:v>
                </c:pt>
                <c:pt idx="17">
                  <c:v>391.24005496060846</c:v>
                </c:pt>
                <c:pt idx="18">
                  <c:v>391.24005496060846</c:v>
                </c:pt>
                <c:pt idx="19">
                  <c:v>391.24005496060846</c:v>
                </c:pt>
                <c:pt idx="20">
                  <c:v>391.24005496060846</c:v>
                </c:pt>
                <c:pt idx="21">
                  <c:v>391.24005496060846</c:v>
                </c:pt>
                <c:pt idx="22">
                  <c:v>391.24005496060846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3-46ED-837D-8EC6AC3B6641}"/>
            </c:ext>
          </c:extLst>
        </c:ser>
        <c:ser>
          <c:idx val="1"/>
          <c:order val="1"/>
          <c:tx>
            <c:v>I = 115 [cd]</c:v>
          </c:tx>
          <c:spPr>
            <a:ln w="22225">
              <a:solidFill>
                <a:srgbClr val="FF6600"/>
              </a:solidFill>
              <a:prstDash val="solid"/>
            </a:ln>
          </c:spPr>
          <c:marker>
            <c:symbol val="none"/>
          </c:marker>
          <c:val>
            <c:numRef>
              <c:f>'bombilla 720lm'!$D$13:$D$48</c:f>
              <c:numCache>
                <c:formatCode>#,##0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114.59155902616466</c:v>
                </c:pt>
                <c:pt idx="10">
                  <c:v>114.59155902616466</c:v>
                </c:pt>
                <c:pt idx="11">
                  <c:v>114.59155902616466</c:v>
                </c:pt>
                <c:pt idx="12">
                  <c:v>114.59155902616466</c:v>
                </c:pt>
                <c:pt idx="13">
                  <c:v>114.59155902616466</c:v>
                </c:pt>
                <c:pt idx="14">
                  <c:v>114.59155902616466</c:v>
                </c:pt>
                <c:pt idx="15">
                  <c:v>114.59155902616466</c:v>
                </c:pt>
                <c:pt idx="16">
                  <c:v>114.59155902616466</c:v>
                </c:pt>
                <c:pt idx="17">
                  <c:v>114.59155902616466</c:v>
                </c:pt>
                <c:pt idx="18">
                  <c:v>114.59155902616466</c:v>
                </c:pt>
                <c:pt idx="19">
                  <c:v>114.59155902616466</c:v>
                </c:pt>
                <c:pt idx="20">
                  <c:v>114.59155902616466</c:v>
                </c:pt>
                <c:pt idx="21">
                  <c:v>114.59155902616466</c:v>
                </c:pt>
                <c:pt idx="22">
                  <c:v>114.59155902616466</c:v>
                </c:pt>
                <c:pt idx="23">
                  <c:v>114.59155902616466</c:v>
                </c:pt>
                <c:pt idx="24">
                  <c:v>114.59155902616466</c:v>
                </c:pt>
                <c:pt idx="25">
                  <c:v>114.59155902616466</c:v>
                </c:pt>
                <c:pt idx="26">
                  <c:v>114.59155902616466</c:v>
                </c:pt>
                <c:pt idx="27">
                  <c:v>114.59155902616466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3-46ED-837D-8EC6AC3B6641}"/>
            </c:ext>
          </c:extLst>
        </c:ser>
        <c:ser>
          <c:idx val="2"/>
          <c:order val="2"/>
          <c:tx>
            <c:v>I = 57 [cd]</c:v>
          </c:tx>
          <c:spPr>
            <a:ln w="19050">
              <a:solidFill>
                <a:srgbClr val="FFC000"/>
              </a:solidFill>
              <a:prstDash val="solid"/>
            </a:ln>
          </c:spPr>
          <c:marker>
            <c:symbol val="none"/>
          </c:marker>
          <c:val>
            <c:numRef>
              <c:f>'bombilla 720lm'!$E$13:$E$48</c:f>
              <c:numCache>
                <c:formatCode>#,##0</c:formatCode>
                <c:ptCount val="36"/>
                <c:pt idx="0">
                  <c:v>57.295779513082323</c:v>
                </c:pt>
                <c:pt idx="1">
                  <c:v>57.295779513082323</c:v>
                </c:pt>
                <c:pt idx="2">
                  <c:v>57.295779513082323</c:v>
                </c:pt>
                <c:pt idx="3">
                  <c:v>57.295779513082323</c:v>
                </c:pt>
                <c:pt idx="4">
                  <c:v>57.295779513082323</c:v>
                </c:pt>
                <c:pt idx="5">
                  <c:v>57.295779513082323</c:v>
                </c:pt>
                <c:pt idx="6">
                  <c:v>57.295779513082323</c:v>
                </c:pt>
                <c:pt idx="7">
                  <c:v>57.295779513082323</c:v>
                </c:pt>
                <c:pt idx="8">
                  <c:v>57.295779513082323</c:v>
                </c:pt>
                <c:pt idx="9">
                  <c:v>57.295779513082323</c:v>
                </c:pt>
                <c:pt idx="10">
                  <c:v>57.295779513082323</c:v>
                </c:pt>
                <c:pt idx="11">
                  <c:v>57.295779513082323</c:v>
                </c:pt>
                <c:pt idx="12">
                  <c:v>57.295779513082323</c:v>
                </c:pt>
                <c:pt idx="13">
                  <c:v>57.295779513082323</c:v>
                </c:pt>
                <c:pt idx="14">
                  <c:v>57.295779513082323</c:v>
                </c:pt>
                <c:pt idx="15">
                  <c:v>57.295779513082323</c:v>
                </c:pt>
                <c:pt idx="16">
                  <c:v>57.295779513082323</c:v>
                </c:pt>
                <c:pt idx="17">
                  <c:v>57.295779513082323</c:v>
                </c:pt>
                <c:pt idx="18">
                  <c:v>57.295779513082323</c:v>
                </c:pt>
                <c:pt idx="19">
                  <c:v>57.295779513082323</c:v>
                </c:pt>
                <c:pt idx="20">
                  <c:v>57.295779513082323</c:v>
                </c:pt>
                <c:pt idx="21">
                  <c:v>57.295779513082323</c:v>
                </c:pt>
                <c:pt idx="22">
                  <c:v>57.295779513082323</c:v>
                </c:pt>
                <c:pt idx="23">
                  <c:v>57.295779513082323</c:v>
                </c:pt>
                <c:pt idx="24">
                  <c:v>57.295779513082323</c:v>
                </c:pt>
                <c:pt idx="25">
                  <c:v>57.295779513082323</c:v>
                </c:pt>
                <c:pt idx="26">
                  <c:v>57.295779513082323</c:v>
                </c:pt>
                <c:pt idx="27">
                  <c:v>57.295779513082323</c:v>
                </c:pt>
                <c:pt idx="28">
                  <c:v>57.295779513082323</c:v>
                </c:pt>
                <c:pt idx="29">
                  <c:v>57.295779513082323</c:v>
                </c:pt>
                <c:pt idx="30">
                  <c:v>57.295779513082323</c:v>
                </c:pt>
                <c:pt idx="31">
                  <c:v>57.295779513082323</c:v>
                </c:pt>
                <c:pt idx="32">
                  <c:v>57.295779513082323</c:v>
                </c:pt>
                <c:pt idx="33">
                  <c:v>57.295779513082323</c:v>
                </c:pt>
                <c:pt idx="34">
                  <c:v>57.295779513082323</c:v>
                </c:pt>
                <c:pt idx="35">
                  <c:v>57.295779513082323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D3-46ED-837D-8EC6AC3B6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4846223"/>
        <c:axId val="1"/>
      </c:radarChart>
      <c:catAx>
        <c:axId val="212484622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2124846223"/>
        <c:crosses val="autoZero"/>
        <c:crossBetween val="between"/>
      </c:valAx>
      <c:spPr>
        <a:solidFill>
          <a:schemeClr val="bg1"/>
        </a:solidFill>
        <a:ln w="6350">
          <a:noFill/>
        </a:ln>
      </c:spPr>
    </c:plotArea>
    <c:legend>
      <c:legendPos val="r"/>
      <c:layout>
        <c:manualLayout>
          <c:xMode val="edge"/>
          <c:yMode val="edge"/>
          <c:x val="0.75058156426219802"/>
          <c:y val="0.15184147138752224"/>
          <c:w val="0.21011303660944589"/>
          <c:h val="0.15540183086870238"/>
        </c:manualLayout>
      </c:layout>
      <c:overlay val="0"/>
      <c:spPr>
        <a:solidFill>
          <a:schemeClr val="bg1">
            <a:lumMod val="9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s-CL" sz="1400">
                <a:latin typeface="+mn-lt"/>
              </a:rPr>
              <a:t>Diagrama polar de intensidad luminosa de una lámpara</a:t>
            </a:r>
            <a:r>
              <a:rPr lang="es-CL" sz="1400" baseline="0">
                <a:latin typeface="+mn-lt"/>
              </a:rPr>
              <a:t> de 3.000 </a:t>
            </a:r>
            <a:r>
              <a:rPr lang="es-CL" sz="1400">
                <a:latin typeface="+mn-lt"/>
              </a:rPr>
              <a:t>[lm]</a:t>
            </a:r>
          </a:p>
        </c:rich>
      </c:tx>
      <c:layout>
        <c:manualLayout>
          <c:xMode val="edge"/>
          <c:yMode val="edge"/>
          <c:x val="0.14862698705472802"/>
          <c:y val="2.76872964169381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324229665152922"/>
          <c:y val="0.16262317255910005"/>
          <c:w val="0.68315147197876513"/>
          <c:h val="0.74836595174636311"/>
        </c:manualLayout>
      </c:layout>
      <c:radarChart>
        <c:radarStyle val="marker"/>
        <c:varyColors val="0"/>
        <c:ser>
          <c:idx val="0"/>
          <c:order val="0"/>
          <c:tx>
            <c:v>3000 [lm] / 7,5 [°sex]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'lámpara 3000lm'!$D$18:$D$112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 formatCode="#,##0">
                  <c:v>55810.297195423074</c:v>
                </c:pt>
                <c:pt idx="48" formatCode="#,##0">
                  <c:v>55810.297195423074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A-41EA-9B9A-855AD1BCF9BC}"/>
            </c:ext>
          </c:extLst>
        </c:ser>
        <c:ser>
          <c:idx val="1"/>
          <c:order val="1"/>
          <c:spPr>
            <a:ln w="22225">
              <a:solidFill>
                <a:srgbClr val="FF6600"/>
              </a:solidFill>
              <a:prstDash val="solid"/>
            </a:ln>
          </c:spPr>
          <c:marker>
            <c:symbol val="none"/>
          </c:marker>
          <c:val>
            <c:numRef>
              <c:f>'lámpara 3000lm'!$E$18:$E$112</c:f>
              <c:numCache>
                <c:formatCode>General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 formatCode="#,##0">
                  <c:v>477.4648292756861</c:v>
                </c:pt>
                <c:pt idx="25" formatCode="#,##0">
                  <c:v>477.4648292756861</c:v>
                </c:pt>
                <c:pt idx="26" formatCode="#,##0">
                  <c:v>477.4648292756861</c:v>
                </c:pt>
                <c:pt idx="27" formatCode="#,##0">
                  <c:v>477.4648292756861</c:v>
                </c:pt>
                <c:pt idx="28" formatCode="#,##0">
                  <c:v>477.4648292756861</c:v>
                </c:pt>
                <c:pt idx="29" formatCode="#,##0">
                  <c:v>477.4648292756861</c:v>
                </c:pt>
                <c:pt idx="30" formatCode="#,##0">
                  <c:v>477.4648292756861</c:v>
                </c:pt>
                <c:pt idx="31" formatCode="#,##0">
                  <c:v>477.4648292756861</c:v>
                </c:pt>
                <c:pt idx="32" formatCode="#,##0">
                  <c:v>477.4648292756861</c:v>
                </c:pt>
                <c:pt idx="33" formatCode="#,##0">
                  <c:v>477.4648292756861</c:v>
                </c:pt>
                <c:pt idx="34" formatCode="#,##0">
                  <c:v>477.4648292756861</c:v>
                </c:pt>
                <c:pt idx="35" formatCode="#,##0">
                  <c:v>477.4648292756861</c:v>
                </c:pt>
                <c:pt idx="36" formatCode="#,##0">
                  <c:v>477.4648292756861</c:v>
                </c:pt>
                <c:pt idx="37" formatCode="#,##0">
                  <c:v>477.4648292756861</c:v>
                </c:pt>
                <c:pt idx="38" formatCode="#,##0">
                  <c:v>477.4648292756861</c:v>
                </c:pt>
                <c:pt idx="39" formatCode="#,##0">
                  <c:v>477.4648292756861</c:v>
                </c:pt>
                <c:pt idx="40" formatCode="#,##0">
                  <c:v>477.4648292756861</c:v>
                </c:pt>
                <c:pt idx="41" formatCode="#,##0">
                  <c:v>477.4648292756861</c:v>
                </c:pt>
                <c:pt idx="42" formatCode="#,##0">
                  <c:v>477.4648292756861</c:v>
                </c:pt>
                <c:pt idx="43" formatCode="#,##0">
                  <c:v>477.4648292756861</c:v>
                </c:pt>
                <c:pt idx="44" formatCode="#,##0">
                  <c:v>477.4648292756861</c:v>
                </c:pt>
                <c:pt idx="45" formatCode="#,##0">
                  <c:v>477.4648292756861</c:v>
                </c:pt>
                <c:pt idx="46" formatCode="#,##0">
                  <c:v>477.4648292756861</c:v>
                </c:pt>
                <c:pt idx="47" formatCode="#,##0">
                  <c:v>477.4648292756861</c:v>
                </c:pt>
                <c:pt idx="48" formatCode="#,##0">
                  <c:v>477.4648292756861</c:v>
                </c:pt>
                <c:pt idx="49" formatCode="#,##0">
                  <c:v>477.4648292756861</c:v>
                </c:pt>
                <c:pt idx="50" formatCode="#,##0">
                  <c:v>477.4648292756861</c:v>
                </c:pt>
                <c:pt idx="51" formatCode="#,##0">
                  <c:v>477.4648292756861</c:v>
                </c:pt>
                <c:pt idx="52" formatCode="#,##0">
                  <c:v>477.4648292756861</c:v>
                </c:pt>
                <c:pt idx="53" formatCode="#,##0">
                  <c:v>477.4648292756861</c:v>
                </c:pt>
                <c:pt idx="54" formatCode="#,##0">
                  <c:v>477.4648292756861</c:v>
                </c:pt>
                <c:pt idx="55" formatCode="#,##0">
                  <c:v>477.4648292756861</c:v>
                </c:pt>
                <c:pt idx="56" formatCode="#,##0">
                  <c:v>477.4648292756861</c:v>
                </c:pt>
                <c:pt idx="57" formatCode="#,##0">
                  <c:v>477.4648292756861</c:v>
                </c:pt>
                <c:pt idx="58" formatCode="#,##0">
                  <c:v>477.4648292756861</c:v>
                </c:pt>
                <c:pt idx="59" formatCode="#,##0">
                  <c:v>477.4648292756861</c:v>
                </c:pt>
                <c:pt idx="60" formatCode="#,##0">
                  <c:v>477.4648292756861</c:v>
                </c:pt>
                <c:pt idx="61" formatCode="#,##0">
                  <c:v>477.4648292756861</c:v>
                </c:pt>
                <c:pt idx="62" formatCode="#,##0">
                  <c:v>477.4648292756861</c:v>
                </c:pt>
                <c:pt idx="63" formatCode="#,##0">
                  <c:v>477.4648292756861</c:v>
                </c:pt>
                <c:pt idx="64" formatCode="#,##0">
                  <c:v>477.4648292756861</c:v>
                </c:pt>
                <c:pt idx="65" formatCode="#,##0">
                  <c:v>477.4648292756861</c:v>
                </c:pt>
                <c:pt idx="66" formatCode="#,##0">
                  <c:v>477.4648292756861</c:v>
                </c:pt>
                <c:pt idx="67" formatCode="#,##0">
                  <c:v>477.4648292756861</c:v>
                </c:pt>
                <c:pt idx="68" formatCode="#,##0">
                  <c:v>477.4648292756861</c:v>
                </c:pt>
                <c:pt idx="69" formatCode="#,##0">
                  <c:v>477.4648292756861</c:v>
                </c:pt>
                <c:pt idx="70" formatCode="#,##0">
                  <c:v>477.4648292756861</c:v>
                </c:pt>
                <c:pt idx="71" formatCode="#,##0">
                  <c:v>477.4648292756861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A-41EA-9B9A-855AD1BCF9BC}"/>
            </c:ext>
          </c:extLst>
        </c:ser>
        <c:ser>
          <c:idx val="2"/>
          <c:order val="2"/>
          <c:spPr>
            <a:ln w="15875">
              <a:solidFill>
                <a:srgbClr val="FFFF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val>
            <c:numRef>
              <c:f>'lámpara 3000lm'!$F$18:$F$112</c:f>
              <c:numCache>
                <c:formatCode>#,##0</c:formatCode>
                <c:ptCount val="95"/>
                <c:pt idx="0">
                  <c:v>238.73241463784302</c:v>
                </c:pt>
                <c:pt idx="1">
                  <c:v>238.73241463784302</c:v>
                </c:pt>
                <c:pt idx="2">
                  <c:v>238.73241463784302</c:v>
                </c:pt>
                <c:pt idx="3">
                  <c:v>238.73241463784302</c:v>
                </c:pt>
                <c:pt idx="4">
                  <c:v>238.73241463784302</c:v>
                </c:pt>
                <c:pt idx="5">
                  <c:v>238.73241463784302</c:v>
                </c:pt>
                <c:pt idx="6">
                  <c:v>238.73241463784302</c:v>
                </c:pt>
                <c:pt idx="7">
                  <c:v>238.73241463784302</c:v>
                </c:pt>
                <c:pt idx="8">
                  <c:v>238.73241463784302</c:v>
                </c:pt>
                <c:pt idx="9">
                  <c:v>238.73241463784302</c:v>
                </c:pt>
                <c:pt idx="10">
                  <c:v>238.73241463784302</c:v>
                </c:pt>
                <c:pt idx="11">
                  <c:v>238.73241463784302</c:v>
                </c:pt>
                <c:pt idx="12">
                  <c:v>238.73241463784302</c:v>
                </c:pt>
                <c:pt idx="13">
                  <c:v>238.73241463784302</c:v>
                </c:pt>
                <c:pt idx="14">
                  <c:v>238.73241463784302</c:v>
                </c:pt>
                <c:pt idx="15">
                  <c:v>238.73241463784302</c:v>
                </c:pt>
                <c:pt idx="16">
                  <c:v>238.73241463784302</c:v>
                </c:pt>
                <c:pt idx="17">
                  <c:v>238.73241463784302</c:v>
                </c:pt>
                <c:pt idx="18">
                  <c:v>238.73241463784302</c:v>
                </c:pt>
                <c:pt idx="19">
                  <c:v>238.73241463784302</c:v>
                </c:pt>
                <c:pt idx="20">
                  <c:v>238.73241463784302</c:v>
                </c:pt>
                <c:pt idx="21">
                  <c:v>238.73241463784302</c:v>
                </c:pt>
                <c:pt idx="22">
                  <c:v>238.73241463784302</c:v>
                </c:pt>
                <c:pt idx="23">
                  <c:v>238.73241463784302</c:v>
                </c:pt>
                <c:pt idx="24">
                  <c:v>238.73241463784302</c:v>
                </c:pt>
                <c:pt idx="25">
                  <c:v>238.73241463784302</c:v>
                </c:pt>
                <c:pt idx="26">
                  <c:v>238.73241463784302</c:v>
                </c:pt>
                <c:pt idx="27">
                  <c:v>238.73241463784302</c:v>
                </c:pt>
                <c:pt idx="28">
                  <c:v>238.73241463784302</c:v>
                </c:pt>
                <c:pt idx="29">
                  <c:v>238.73241463784302</c:v>
                </c:pt>
                <c:pt idx="30">
                  <c:v>238.73241463784302</c:v>
                </c:pt>
                <c:pt idx="31">
                  <c:v>238.73241463784302</c:v>
                </c:pt>
                <c:pt idx="32">
                  <c:v>238.73241463784302</c:v>
                </c:pt>
                <c:pt idx="33">
                  <c:v>238.73241463784302</c:v>
                </c:pt>
                <c:pt idx="34">
                  <c:v>238.73241463784302</c:v>
                </c:pt>
                <c:pt idx="35">
                  <c:v>238.73241463784302</c:v>
                </c:pt>
                <c:pt idx="36">
                  <c:v>238.73241463784302</c:v>
                </c:pt>
                <c:pt idx="37">
                  <c:v>238.73241463784302</c:v>
                </c:pt>
                <c:pt idx="38">
                  <c:v>238.73241463784302</c:v>
                </c:pt>
                <c:pt idx="39">
                  <c:v>238.73241463784302</c:v>
                </c:pt>
                <c:pt idx="40">
                  <c:v>238.73241463784302</c:v>
                </c:pt>
                <c:pt idx="41">
                  <c:v>238.73241463784302</c:v>
                </c:pt>
                <c:pt idx="42">
                  <c:v>238.73241463784302</c:v>
                </c:pt>
                <c:pt idx="43">
                  <c:v>238.73241463784302</c:v>
                </c:pt>
                <c:pt idx="44">
                  <c:v>238.73241463784302</c:v>
                </c:pt>
                <c:pt idx="45">
                  <c:v>238.73241463784302</c:v>
                </c:pt>
                <c:pt idx="46">
                  <c:v>238.73241463784302</c:v>
                </c:pt>
                <c:pt idx="47">
                  <c:v>238.73241463784302</c:v>
                </c:pt>
                <c:pt idx="48">
                  <c:v>238.73241463784302</c:v>
                </c:pt>
                <c:pt idx="49">
                  <c:v>238.73241463784302</c:v>
                </c:pt>
                <c:pt idx="50">
                  <c:v>238.73241463784302</c:v>
                </c:pt>
                <c:pt idx="51">
                  <c:v>238.73241463784302</c:v>
                </c:pt>
                <c:pt idx="52">
                  <c:v>238.73241463784302</c:v>
                </c:pt>
                <c:pt idx="53">
                  <c:v>238.73241463784302</c:v>
                </c:pt>
                <c:pt idx="54">
                  <c:v>238.73241463784302</c:v>
                </c:pt>
                <c:pt idx="55">
                  <c:v>238.73241463784302</c:v>
                </c:pt>
                <c:pt idx="56">
                  <c:v>238.73241463784302</c:v>
                </c:pt>
                <c:pt idx="57">
                  <c:v>238.73241463784302</c:v>
                </c:pt>
                <c:pt idx="58">
                  <c:v>238.73241463784302</c:v>
                </c:pt>
                <c:pt idx="59">
                  <c:v>238.73241463784302</c:v>
                </c:pt>
                <c:pt idx="60">
                  <c:v>238.73241463784302</c:v>
                </c:pt>
                <c:pt idx="61">
                  <c:v>238.73241463784302</c:v>
                </c:pt>
                <c:pt idx="62">
                  <c:v>238.73241463784302</c:v>
                </c:pt>
                <c:pt idx="63">
                  <c:v>238.73241463784302</c:v>
                </c:pt>
                <c:pt idx="64">
                  <c:v>238.73241463784302</c:v>
                </c:pt>
                <c:pt idx="65">
                  <c:v>238.73241463784302</c:v>
                </c:pt>
                <c:pt idx="66">
                  <c:v>238.73241463784302</c:v>
                </c:pt>
                <c:pt idx="67">
                  <c:v>238.73241463784302</c:v>
                </c:pt>
                <c:pt idx="68">
                  <c:v>238.73241463784302</c:v>
                </c:pt>
                <c:pt idx="69">
                  <c:v>238.73241463784302</c:v>
                </c:pt>
                <c:pt idx="70">
                  <c:v>238.73241463784302</c:v>
                </c:pt>
                <c:pt idx="71">
                  <c:v>238.73241463784302</c:v>
                </c:pt>
                <c:pt idx="72">
                  <c:v>238.73241463784302</c:v>
                </c:pt>
                <c:pt idx="73">
                  <c:v>238.73241463784302</c:v>
                </c:pt>
                <c:pt idx="74">
                  <c:v>238.73241463784302</c:v>
                </c:pt>
                <c:pt idx="75">
                  <c:v>238.73241463784302</c:v>
                </c:pt>
                <c:pt idx="76">
                  <c:v>238.73241463784302</c:v>
                </c:pt>
                <c:pt idx="77">
                  <c:v>238.73241463784302</c:v>
                </c:pt>
                <c:pt idx="78">
                  <c:v>238.73241463784302</c:v>
                </c:pt>
                <c:pt idx="79">
                  <c:v>238.73241463784302</c:v>
                </c:pt>
                <c:pt idx="80">
                  <c:v>238.73241463784302</c:v>
                </c:pt>
                <c:pt idx="81">
                  <c:v>238.73241463784302</c:v>
                </c:pt>
                <c:pt idx="82">
                  <c:v>238.73241463784302</c:v>
                </c:pt>
                <c:pt idx="83">
                  <c:v>238.73241463784302</c:v>
                </c:pt>
                <c:pt idx="84">
                  <c:v>238.73241463784302</c:v>
                </c:pt>
                <c:pt idx="85">
                  <c:v>238.73241463784302</c:v>
                </c:pt>
                <c:pt idx="86">
                  <c:v>238.73241463784302</c:v>
                </c:pt>
                <c:pt idx="87">
                  <c:v>238.73241463784302</c:v>
                </c:pt>
                <c:pt idx="88">
                  <c:v>238.73241463784302</c:v>
                </c:pt>
                <c:pt idx="89">
                  <c:v>238.73241463784302</c:v>
                </c:pt>
                <c:pt idx="90">
                  <c:v>238.73241463784302</c:v>
                </c:pt>
                <c:pt idx="91">
                  <c:v>238.73241463784302</c:v>
                </c:pt>
                <c:pt idx="92">
                  <c:v>238.73241463784302</c:v>
                </c:pt>
                <c:pt idx="93">
                  <c:v>238.73241463784302</c:v>
                </c:pt>
                <c:pt idx="94">
                  <c:v>238.73241463784302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6A-41EA-9B9A-855AD1BC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4851023"/>
        <c:axId val="1"/>
      </c:radarChart>
      <c:catAx>
        <c:axId val="212485102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212485102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690411679154001"/>
          <c:y val="0.12110632182386788"/>
          <c:w val="0.24017249055499723"/>
          <c:h val="9.2443831754492042E-2"/>
        </c:manualLayout>
      </c:layout>
      <c:overlay val="0"/>
      <c:spPr>
        <a:solidFill>
          <a:schemeClr val="bg1">
            <a:lumMod val="9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80808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s-CL" sz="1400">
                <a:latin typeface="+mn-lt"/>
              </a:rPr>
              <a:t>Proyección cónica corregida por cristal refractor </a:t>
            </a:r>
          </a:p>
        </c:rich>
      </c:tx>
      <c:layout>
        <c:manualLayout>
          <c:xMode val="edge"/>
          <c:yMode val="edge"/>
          <c:x val="0.26557037376996073"/>
          <c:y val="5.5003505207010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84106388185557"/>
          <c:y val="0.17656784967077835"/>
          <c:w val="0.62798170980897694"/>
          <c:h val="0.75180101323380921"/>
        </c:manualLayout>
      </c:layout>
      <c:radarChart>
        <c:radarStyle val="marker"/>
        <c:varyColors val="0"/>
        <c:ser>
          <c:idx val="0"/>
          <c:order val="0"/>
          <c:tx>
            <c:v>Az =   0 [ºsex]</c:v>
          </c:tx>
          <c:spPr>
            <a:ln w="22225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'I(a)'!$C$13:$C$373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199.99999999999935</c:v>
                </c:pt>
                <c:pt idx="136">
                  <c:v>201.63293014795605</c:v>
                </c:pt>
                <c:pt idx="137">
                  <c:v>206.70390340040959</c:v>
                </c:pt>
                <c:pt idx="138">
                  <c:v>214.75549595795596</c:v>
                </c:pt>
                <c:pt idx="139">
                  <c:v>225.32013998988023</c:v>
                </c:pt>
                <c:pt idx="140">
                  <c:v>237.93046371894471</c:v>
                </c:pt>
                <c:pt idx="141">
                  <c:v>252.12890557833845</c:v>
                </c:pt>
                <c:pt idx="142">
                  <c:v>267.47642710103401</c:v>
                </c:pt>
                <c:pt idx="143">
                  <c:v>283.56017820942606</c:v>
                </c:pt>
                <c:pt idx="144">
                  <c:v>299.99999999999937</c:v>
                </c:pt>
                <c:pt idx="145">
                  <c:v>316.45368313266385</c:v>
                </c:pt>
                <c:pt idx="146">
                  <c:v>332.62093368614268</c:v>
                </c:pt>
                <c:pt idx="147">
                  <c:v>348.24603198004576</c:v>
                </c:pt>
                <c:pt idx="148">
                  <c:v>363.11920256407763</c:v>
                </c:pt>
                <c:pt idx="149">
                  <c:v>377.07674455101966</c:v>
                </c:pt>
                <c:pt idx="150">
                  <c:v>389.99999999999972</c:v>
                </c:pt>
                <c:pt idx="151">
                  <c:v>401.81326349574573</c:v>
                </c:pt>
                <c:pt idx="152">
                  <c:v>412.48075786703163</c:v>
                </c:pt>
                <c:pt idx="153">
                  <c:v>422.00281869764387</c:v>
                </c:pt>
                <c:pt idx="154">
                  <c:v>430.41144357523143</c:v>
                </c:pt>
                <c:pt idx="155">
                  <c:v>437.76537068773575</c:v>
                </c:pt>
                <c:pt idx="156">
                  <c:v>444.14485532867155</c:v>
                </c:pt>
                <c:pt idx="157">
                  <c:v>449.64631215063446</c:v>
                </c:pt>
                <c:pt idx="158">
                  <c:v>454.37698577166464</c:v>
                </c:pt>
                <c:pt idx="159">
                  <c:v>458.44980286706783</c:v>
                </c:pt>
                <c:pt idx="160">
                  <c:v>461.97854555151821</c:v>
                </c:pt>
                <c:pt idx="161">
                  <c:v>465.07346914839911</c:v>
                </c:pt>
                <c:pt idx="162">
                  <c:v>467.83746791117477</c:v>
                </c:pt>
                <c:pt idx="163">
                  <c:v>470.36287052515752</c:v>
                </c:pt>
                <c:pt idx="164">
                  <c:v>472.728923944126</c:v>
                </c:pt>
                <c:pt idx="165">
                  <c:v>475.00000000000023</c:v>
                </c:pt>
                <c:pt idx="166">
                  <c:v>477.22453496970428</c:v>
                </c:pt>
                <c:pt idx="167">
                  <c:v>479.43468858628393</c:v>
                </c:pt>
                <c:pt idx="168">
                  <c:v>481.64668650793493</c:v>
                </c:pt>
                <c:pt idx="169">
                  <c:v>483.86178962959133</c:v>
                </c:pt>
                <c:pt idx="170">
                  <c:v>486.06781539578878</c:v>
                </c:pt>
                <c:pt idx="171">
                  <c:v>488.24112093269463</c:v>
                </c:pt>
                <c:pt idx="172">
                  <c:v>490.34894575472805</c:v>
                </c:pt>
                <c:pt idx="173">
                  <c:v>492.35200331155926</c:v>
                </c:pt>
                <c:pt idx="174">
                  <c:v>494.20720591318502</c:v>
                </c:pt>
                <c:pt idx="175">
                  <c:v>495.87040668294145</c:v>
                </c:pt>
                <c:pt idx="176">
                  <c:v>497.29904510813509</c:v>
                </c:pt>
                <c:pt idx="177">
                  <c:v>498.45458934339786</c:v>
                </c:pt>
                <c:pt idx="178">
                  <c:v>499.30467842605896</c:v>
                </c:pt>
                <c:pt idx="179">
                  <c:v>499.82488064166375</c:v>
                </c:pt>
                <c:pt idx="180">
                  <c:v>500.00000000000045</c:v>
                </c:pt>
                <c:pt idx="181">
                  <c:v>499.82488064166375</c:v>
                </c:pt>
                <c:pt idx="182">
                  <c:v>499.30467842605896</c:v>
                </c:pt>
                <c:pt idx="183">
                  <c:v>498.45458934339786</c:v>
                </c:pt>
                <c:pt idx="184">
                  <c:v>497.29904510813509</c:v>
                </c:pt>
                <c:pt idx="185">
                  <c:v>495.87040668294145</c:v>
                </c:pt>
                <c:pt idx="186">
                  <c:v>494.20720591318502</c:v>
                </c:pt>
                <c:pt idx="187">
                  <c:v>492.35200331155926</c:v>
                </c:pt>
                <c:pt idx="188">
                  <c:v>490.34894575472805</c:v>
                </c:pt>
                <c:pt idx="189">
                  <c:v>488.24112093269463</c:v>
                </c:pt>
                <c:pt idx="190">
                  <c:v>486.06781539578878</c:v>
                </c:pt>
                <c:pt idx="191">
                  <c:v>483.86178962959133</c:v>
                </c:pt>
                <c:pt idx="192">
                  <c:v>481.64668650793493</c:v>
                </c:pt>
                <c:pt idx="193">
                  <c:v>479.43468858628393</c:v>
                </c:pt>
                <c:pt idx="194">
                  <c:v>477.22453496970428</c:v>
                </c:pt>
                <c:pt idx="195">
                  <c:v>475.00000000000023</c:v>
                </c:pt>
                <c:pt idx="196">
                  <c:v>472.728923944126</c:v>
                </c:pt>
                <c:pt idx="197">
                  <c:v>470.36287052515752</c:v>
                </c:pt>
                <c:pt idx="198">
                  <c:v>467.83746791117477</c:v>
                </c:pt>
                <c:pt idx="199">
                  <c:v>465.07346914839911</c:v>
                </c:pt>
                <c:pt idx="200">
                  <c:v>461.97854555151821</c:v>
                </c:pt>
                <c:pt idx="201">
                  <c:v>458.44980286706783</c:v>
                </c:pt>
                <c:pt idx="202">
                  <c:v>454.37698577166464</c:v>
                </c:pt>
                <c:pt idx="203">
                  <c:v>449.64631215063446</c:v>
                </c:pt>
                <c:pt idx="204">
                  <c:v>444.14485532867155</c:v>
                </c:pt>
                <c:pt idx="205">
                  <c:v>437.76537068773575</c:v>
                </c:pt>
                <c:pt idx="206">
                  <c:v>430.41144357523143</c:v>
                </c:pt>
                <c:pt idx="207">
                  <c:v>422.00281869764387</c:v>
                </c:pt>
                <c:pt idx="208">
                  <c:v>412.48075786703163</c:v>
                </c:pt>
                <c:pt idx="209">
                  <c:v>401.81326349574573</c:v>
                </c:pt>
                <c:pt idx="210">
                  <c:v>389.99999999999972</c:v>
                </c:pt>
                <c:pt idx="211">
                  <c:v>377.07674455101966</c:v>
                </c:pt>
                <c:pt idx="212">
                  <c:v>363.11920256407763</c:v>
                </c:pt>
                <c:pt idx="213">
                  <c:v>348.24603198004576</c:v>
                </c:pt>
                <c:pt idx="214">
                  <c:v>332.62093368614268</c:v>
                </c:pt>
                <c:pt idx="215">
                  <c:v>316.45368313266385</c:v>
                </c:pt>
                <c:pt idx="216">
                  <c:v>299.99999999999937</c:v>
                </c:pt>
                <c:pt idx="217">
                  <c:v>283.56017820942606</c:v>
                </c:pt>
                <c:pt idx="218">
                  <c:v>267.47642710103401</c:v>
                </c:pt>
                <c:pt idx="219">
                  <c:v>252.12890557833845</c:v>
                </c:pt>
                <c:pt idx="220">
                  <c:v>237.93046371894471</c:v>
                </c:pt>
                <c:pt idx="221">
                  <c:v>225.32013998988023</c:v>
                </c:pt>
                <c:pt idx="222">
                  <c:v>214.75549595795596</c:v>
                </c:pt>
                <c:pt idx="223">
                  <c:v>206.70390340040959</c:v>
                </c:pt>
                <c:pt idx="224">
                  <c:v>201.63293014795605</c:v>
                </c:pt>
                <c:pt idx="225">
                  <c:v>199.99999999999935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B-4932-ADF6-88B93FB72E28}"/>
            </c:ext>
          </c:extLst>
        </c:ser>
        <c:ser>
          <c:idx val="1"/>
          <c:order val="1"/>
          <c:tx>
            <c:v>Az = 15 [ºsex]</c:v>
          </c:tx>
          <c:spPr>
            <a:ln w="22225">
              <a:solidFill>
                <a:srgbClr val="FF6600"/>
              </a:solidFill>
              <a:prstDash val="solid"/>
            </a:ln>
          </c:spPr>
          <c:marker>
            <c:symbol val="none"/>
          </c:marker>
          <c:val>
            <c:numRef>
              <c:f>'I(a)'!$D$13:$D$373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199.99999999999957</c:v>
                </c:pt>
                <c:pt idx="136">
                  <c:v>202.43788819449242</c:v>
                </c:pt>
                <c:pt idx="137">
                  <c:v>208.61631459463712</c:v>
                </c:pt>
                <c:pt idx="138">
                  <c:v>218.00715888158916</c:v>
                </c:pt>
                <c:pt idx="139">
                  <c:v>230.07326106930012</c:v>
                </c:pt>
                <c:pt idx="140">
                  <c:v>244.28023638999821</c:v>
                </c:pt>
                <c:pt idx="141">
                  <c:v>260.10742131528212</c:v>
                </c:pt>
                <c:pt idx="142">
                  <c:v>277.05775101366805</c:v>
                </c:pt>
                <c:pt idx="143">
                  <c:v>294.66640244060238</c:v>
                </c:pt>
                <c:pt idx="144">
                  <c:v>312.50807389597941</c:v>
                </c:pt>
                <c:pt idx="145">
                  <c:v>330.20281030099011</c:v>
                </c:pt>
                <c:pt idx="146">
                  <c:v>347.42032265246337</c:v>
                </c:pt>
                <c:pt idx="147">
                  <c:v>363.8827891235706</c:v>
                </c:pt>
                <c:pt idx="148">
                  <c:v>379.36616313669549</c:v>
                </c:pt>
                <c:pt idx="149">
                  <c:v>393.70004952976637</c:v>
                </c:pt>
                <c:pt idx="150">
                  <c:v>406.76624283601569</c:v>
                </c:pt>
                <c:pt idx="151">
                  <c:v>418.4960509552825</c:v>
                </c:pt>
                <c:pt idx="152">
                  <c:v>428.86655247803913</c:v>
                </c:pt>
                <c:pt idx="153">
                  <c:v>437.89595611956059</c:v>
                </c:pt>
                <c:pt idx="154">
                  <c:v>445.63824575338134</c:v>
                </c:pt>
                <c:pt idx="155">
                  <c:v>452.17730416369625</c:v>
                </c:pt>
                <c:pt idx="156">
                  <c:v>457.62071277389339</c:v>
                </c:pt>
                <c:pt idx="157">
                  <c:v>462.09342330573935</c:v>
                </c:pt>
                <c:pt idx="158">
                  <c:v>465.73149077463609</c:v>
                </c:pt>
                <c:pt idx="159">
                  <c:v>468.67604575802159</c:v>
                </c:pt>
                <c:pt idx="160">
                  <c:v>471.06766793651036</c:v>
                </c:pt>
                <c:pt idx="161">
                  <c:v>473.04130305991521</c:v>
                </c:pt>
                <c:pt idx="162">
                  <c:v>474.72184238475961</c:v>
                </c:pt>
                <c:pt idx="163">
                  <c:v>476.22045799233888</c:v>
                </c:pt>
                <c:pt idx="164">
                  <c:v>477.63176000666448</c:v>
                </c:pt>
                <c:pt idx="165">
                  <c:v>479.03181340194635</c:v>
                </c:pt>
                <c:pt idx="166">
                  <c:v>480.47702364209488</c:v>
                </c:pt>
                <c:pt idx="167">
                  <c:v>482.00387264059736</c:v>
                </c:pt>
                <c:pt idx="168">
                  <c:v>483.62946024512416</c:v>
                </c:pt>
                <c:pt idx="169">
                  <c:v>485.35278236037209</c:v>
                </c:pt>
                <c:pt idx="170">
                  <c:v>487.15665557512619</c:v>
                </c:pt>
                <c:pt idx="171">
                  <c:v>489.01018031570123</c:v>
                </c:pt>
                <c:pt idx="172">
                  <c:v>490.87162056430731</c:v>
                </c:pt>
                <c:pt idx="173">
                  <c:v>492.69156839850581</c:v>
                </c:pt>
                <c:pt idx="174">
                  <c:v>494.41625624423659</c:v>
                </c:pt>
                <c:pt idx="175">
                  <c:v>495.99087887890533</c:v>
                </c:pt>
                <c:pt idx="176">
                  <c:v>497.36279083178988</c:v>
                </c:pt>
                <c:pt idx="177">
                  <c:v>498.48445273788207</c:v>
                </c:pt>
                <c:pt idx="178">
                  <c:v>499.31601211729208</c:v>
                </c:pt>
                <c:pt idx="179">
                  <c:v>499.82741957109965</c:v>
                </c:pt>
                <c:pt idx="180">
                  <c:v>500.00000000000085</c:v>
                </c:pt>
                <c:pt idx="181">
                  <c:v>499.82741957109965</c:v>
                </c:pt>
                <c:pt idx="182">
                  <c:v>499.31601211729208</c:v>
                </c:pt>
                <c:pt idx="183">
                  <c:v>498.48445273788207</c:v>
                </c:pt>
                <c:pt idx="184">
                  <c:v>497.36279083178988</c:v>
                </c:pt>
                <c:pt idx="185">
                  <c:v>495.99087887890533</c:v>
                </c:pt>
                <c:pt idx="186">
                  <c:v>494.41625624423659</c:v>
                </c:pt>
                <c:pt idx="187">
                  <c:v>492.69156839850581</c:v>
                </c:pt>
                <c:pt idx="188">
                  <c:v>490.87162056430731</c:v>
                </c:pt>
                <c:pt idx="189">
                  <c:v>489.01018031570123</c:v>
                </c:pt>
                <c:pt idx="190">
                  <c:v>487.15665557512619</c:v>
                </c:pt>
                <c:pt idx="191">
                  <c:v>485.35278236037209</c:v>
                </c:pt>
                <c:pt idx="192">
                  <c:v>483.62946024512416</c:v>
                </c:pt>
                <c:pt idx="193">
                  <c:v>482.00387264059736</c:v>
                </c:pt>
                <c:pt idx="194">
                  <c:v>480.47702364209488</c:v>
                </c:pt>
                <c:pt idx="195">
                  <c:v>479.03181340194635</c:v>
                </c:pt>
                <c:pt idx="196">
                  <c:v>477.63176000666448</c:v>
                </c:pt>
                <c:pt idx="197">
                  <c:v>476.22045799233888</c:v>
                </c:pt>
                <c:pt idx="198">
                  <c:v>474.72184238475961</c:v>
                </c:pt>
                <c:pt idx="199">
                  <c:v>473.04130305991521</c:v>
                </c:pt>
                <c:pt idx="200">
                  <c:v>471.06766793651036</c:v>
                </c:pt>
                <c:pt idx="201">
                  <c:v>468.67604575802159</c:v>
                </c:pt>
                <c:pt idx="202">
                  <c:v>465.73149077463609</c:v>
                </c:pt>
                <c:pt idx="203">
                  <c:v>462.09342330573935</c:v>
                </c:pt>
                <c:pt idx="204">
                  <c:v>457.62071277389339</c:v>
                </c:pt>
                <c:pt idx="205">
                  <c:v>452.17730416369625</c:v>
                </c:pt>
                <c:pt idx="206">
                  <c:v>445.63824575338134</c:v>
                </c:pt>
                <c:pt idx="207">
                  <c:v>437.89595611956059</c:v>
                </c:pt>
                <c:pt idx="208">
                  <c:v>428.86655247803913</c:v>
                </c:pt>
                <c:pt idx="209">
                  <c:v>418.4960509552825</c:v>
                </c:pt>
                <c:pt idx="210">
                  <c:v>406.76624283601569</c:v>
                </c:pt>
                <c:pt idx="211">
                  <c:v>393.70004952976637</c:v>
                </c:pt>
                <c:pt idx="212">
                  <c:v>379.36616313669549</c:v>
                </c:pt>
                <c:pt idx="213">
                  <c:v>363.8827891235706</c:v>
                </c:pt>
                <c:pt idx="214">
                  <c:v>347.42032265246337</c:v>
                </c:pt>
                <c:pt idx="215">
                  <c:v>330.20281030099011</c:v>
                </c:pt>
                <c:pt idx="216">
                  <c:v>312.50807389597941</c:v>
                </c:pt>
                <c:pt idx="217">
                  <c:v>294.66640244060238</c:v>
                </c:pt>
                <c:pt idx="218">
                  <c:v>277.05775101366805</c:v>
                </c:pt>
                <c:pt idx="219">
                  <c:v>260.10742131528212</c:v>
                </c:pt>
                <c:pt idx="220">
                  <c:v>244.28023638999821</c:v>
                </c:pt>
                <c:pt idx="221">
                  <c:v>230.07326106930012</c:v>
                </c:pt>
                <c:pt idx="222">
                  <c:v>218.00715888158916</c:v>
                </c:pt>
                <c:pt idx="223">
                  <c:v>208.61631459463712</c:v>
                </c:pt>
                <c:pt idx="224">
                  <c:v>202.43788819449242</c:v>
                </c:pt>
                <c:pt idx="225">
                  <c:v>199.99999999999957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B-4932-ADF6-88B93FB72E28}"/>
            </c:ext>
          </c:extLst>
        </c:ser>
        <c:ser>
          <c:idx val="2"/>
          <c:order val="2"/>
          <c:tx>
            <c:v>Az = 30 [ºsex]</c:v>
          </c:tx>
          <c:spPr>
            <a:ln w="19050">
              <a:solidFill>
                <a:srgbClr val="FFC000"/>
              </a:solidFill>
              <a:prstDash val="solid"/>
            </a:ln>
          </c:spPr>
          <c:marker>
            <c:symbol val="none"/>
          </c:marker>
          <c:val>
            <c:numRef>
              <c:f>'I(a)'!$E$13:$E$373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199.99999999999977</c:v>
                </c:pt>
                <c:pt idx="136">
                  <c:v>203.24284624102876</c:v>
                </c:pt>
                <c:pt idx="137">
                  <c:v>210.52872578886462</c:v>
                </c:pt>
                <c:pt idx="138">
                  <c:v>221.25882180522234</c:v>
                </c:pt>
                <c:pt idx="139">
                  <c:v>234.82638214871997</c:v>
                </c:pt>
                <c:pt idx="140">
                  <c:v>250.63000906105171</c:v>
                </c:pt>
                <c:pt idx="141">
                  <c:v>268.08593705222586</c:v>
                </c:pt>
                <c:pt idx="142">
                  <c:v>286.63907492630216</c:v>
                </c:pt>
                <c:pt idx="143">
                  <c:v>305.77262667177865</c:v>
                </c:pt>
                <c:pt idx="144">
                  <c:v>325.01614779195944</c:v>
                </c:pt>
                <c:pt idx="145">
                  <c:v>343.95193746931636</c:v>
                </c:pt>
                <c:pt idx="146">
                  <c:v>362.219711618784</c:v>
                </c:pt>
                <c:pt idx="147">
                  <c:v>379.51954626709545</c:v>
                </c:pt>
                <c:pt idx="148">
                  <c:v>395.61312370931341</c:v>
                </c:pt>
                <c:pt idx="149">
                  <c:v>410.32335450851315</c:v>
                </c:pt>
                <c:pt idx="150">
                  <c:v>423.53248567203167</c:v>
                </c:pt>
                <c:pt idx="151">
                  <c:v>435.17883841481932</c:v>
                </c:pt>
                <c:pt idx="152">
                  <c:v>445.25234708904662</c:v>
                </c:pt>
                <c:pt idx="153">
                  <c:v>453.78909354147731</c:v>
                </c:pt>
                <c:pt idx="154">
                  <c:v>460.86504793153125</c:v>
                </c:pt>
                <c:pt idx="155">
                  <c:v>466.58923763965674</c:v>
                </c:pt>
                <c:pt idx="156">
                  <c:v>471.09657021911522</c:v>
                </c:pt>
                <c:pt idx="157">
                  <c:v>474.5405344608443</c:v>
                </c:pt>
                <c:pt idx="158">
                  <c:v>477.08599577760759</c:v>
                </c:pt>
                <c:pt idx="159">
                  <c:v>478.90228864897534</c:v>
                </c:pt>
                <c:pt idx="160">
                  <c:v>480.15679032150251</c:v>
                </c:pt>
                <c:pt idx="161">
                  <c:v>481.00913697143136</c:v>
                </c:pt>
                <c:pt idx="162">
                  <c:v>481.6062168583444</c:v>
                </c:pt>
                <c:pt idx="163">
                  <c:v>482.07804545952024</c:v>
                </c:pt>
                <c:pt idx="164">
                  <c:v>482.53459606920291</c:v>
                </c:pt>
                <c:pt idx="165">
                  <c:v>483.06362680389248</c:v>
                </c:pt>
                <c:pt idx="166">
                  <c:v>483.72951231448542</c:v>
                </c:pt>
                <c:pt idx="167">
                  <c:v>484.57305669491086</c:v>
                </c:pt>
                <c:pt idx="168">
                  <c:v>485.6122339823134</c:v>
                </c:pt>
                <c:pt idx="169">
                  <c:v>486.84377509115279</c:v>
                </c:pt>
                <c:pt idx="170">
                  <c:v>488.2454957544636</c:v>
                </c:pt>
                <c:pt idx="171">
                  <c:v>489.7792396987079</c:v>
                </c:pt>
                <c:pt idx="172">
                  <c:v>491.39429537388656</c:v>
                </c:pt>
                <c:pt idx="173">
                  <c:v>493.03113348545236</c:v>
                </c:pt>
                <c:pt idx="174">
                  <c:v>494.62530657528816</c:v>
                </c:pt>
                <c:pt idx="175">
                  <c:v>496.11135107486922</c:v>
                </c:pt>
                <c:pt idx="176">
                  <c:v>497.42653655544461</c:v>
                </c:pt>
                <c:pt idx="177">
                  <c:v>498.51431613236633</c:v>
                </c:pt>
                <c:pt idx="178">
                  <c:v>499.32734580852514</c:v>
                </c:pt>
                <c:pt idx="179">
                  <c:v>499.8299585005355</c:v>
                </c:pt>
                <c:pt idx="180">
                  <c:v>500.00000000000125</c:v>
                </c:pt>
                <c:pt idx="181">
                  <c:v>499.8299585005355</c:v>
                </c:pt>
                <c:pt idx="182">
                  <c:v>499.32734580852514</c:v>
                </c:pt>
                <c:pt idx="183">
                  <c:v>498.51431613236633</c:v>
                </c:pt>
                <c:pt idx="184">
                  <c:v>497.42653655544461</c:v>
                </c:pt>
                <c:pt idx="185">
                  <c:v>496.11135107486922</c:v>
                </c:pt>
                <c:pt idx="186">
                  <c:v>494.62530657528816</c:v>
                </c:pt>
                <c:pt idx="187">
                  <c:v>493.03113348545236</c:v>
                </c:pt>
                <c:pt idx="188">
                  <c:v>491.39429537388656</c:v>
                </c:pt>
                <c:pt idx="189">
                  <c:v>489.7792396987079</c:v>
                </c:pt>
                <c:pt idx="190">
                  <c:v>488.2454957544636</c:v>
                </c:pt>
                <c:pt idx="191">
                  <c:v>486.84377509115279</c:v>
                </c:pt>
                <c:pt idx="192">
                  <c:v>485.6122339823134</c:v>
                </c:pt>
                <c:pt idx="193">
                  <c:v>484.57305669491086</c:v>
                </c:pt>
                <c:pt idx="194">
                  <c:v>483.72951231448542</c:v>
                </c:pt>
                <c:pt idx="195">
                  <c:v>483.06362680389248</c:v>
                </c:pt>
                <c:pt idx="196">
                  <c:v>482.53459606920291</c:v>
                </c:pt>
                <c:pt idx="197">
                  <c:v>482.07804545952024</c:v>
                </c:pt>
                <c:pt idx="198">
                  <c:v>481.6062168583444</c:v>
                </c:pt>
                <c:pt idx="199">
                  <c:v>481.00913697143136</c:v>
                </c:pt>
                <c:pt idx="200">
                  <c:v>480.15679032150251</c:v>
                </c:pt>
                <c:pt idx="201">
                  <c:v>478.90228864897534</c:v>
                </c:pt>
                <c:pt idx="202">
                  <c:v>477.08599577760759</c:v>
                </c:pt>
                <c:pt idx="203">
                  <c:v>474.5405344608443</c:v>
                </c:pt>
                <c:pt idx="204">
                  <c:v>471.09657021911522</c:v>
                </c:pt>
                <c:pt idx="205">
                  <c:v>466.58923763965674</c:v>
                </c:pt>
                <c:pt idx="206">
                  <c:v>460.86504793153125</c:v>
                </c:pt>
                <c:pt idx="207">
                  <c:v>453.78909354147731</c:v>
                </c:pt>
                <c:pt idx="208">
                  <c:v>445.25234708904662</c:v>
                </c:pt>
                <c:pt idx="209">
                  <c:v>435.17883841481932</c:v>
                </c:pt>
                <c:pt idx="210">
                  <c:v>423.53248567203167</c:v>
                </c:pt>
                <c:pt idx="211">
                  <c:v>410.32335450851315</c:v>
                </c:pt>
                <c:pt idx="212">
                  <c:v>395.61312370931341</c:v>
                </c:pt>
                <c:pt idx="213">
                  <c:v>379.51954626709545</c:v>
                </c:pt>
                <c:pt idx="214">
                  <c:v>362.219711618784</c:v>
                </c:pt>
                <c:pt idx="215">
                  <c:v>343.95193746931636</c:v>
                </c:pt>
                <c:pt idx="216">
                  <c:v>325.01614779195944</c:v>
                </c:pt>
                <c:pt idx="217">
                  <c:v>305.77262667177865</c:v>
                </c:pt>
                <c:pt idx="218">
                  <c:v>286.63907492630216</c:v>
                </c:pt>
                <c:pt idx="219">
                  <c:v>268.08593705222586</c:v>
                </c:pt>
                <c:pt idx="220">
                  <c:v>250.63000906105171</c:v>
                </c:pt>
                <c:pt idx="221">
                  <c:v>234.82638214871997</c:v>
                </c:pt>
                <c:pt idx="222">
                  <c:v>221.25882180522234</c:v>
                </c:pt>
                <c:pt idx="223">
                  <c:v>210.52872578886462</c:v>
                </c:pt>
                <c:pt idx="224">
                  <c:v>203.24284624102876</c:v>
                </c:pt>
                <c:pt idx="225">
                  <c:v>199.99999999999977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5B-4932-ADF6-88B93FB72E28}"/>
            </c:ext>
          </c:extLst>
        </c:ser>
        <c:ser>
          <c:idx val="3"/>
          <c:order val="3"/>
          <c:tx>
            <c:v>Az = 45 [ºsex]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'I(a)'!$F$13:$F$373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200</c:v>
                </c:pt>
                <c:pt idx="136">
                  <c:v>204.04780428756513</c:v>
                </c:pt>
                <c:pt idx="137">
                  <c:v>212.44113698309215</c:v>
                </c:pt>
                <c:pt idx="138">
                  <c:v>224.51048472885554</c:v>
                </c:pt>
                <c:pt idx="139">
                  <c:v>239.57950322813986</c:v>
                </c:pt>
                <c:pt idx="140">
                  <c:v>256.97978173210521</c:v>
                </c:pt>
                <c:pt idx="141">
                  <c:v>276.06445278916954</c:v>
                </c:pt>
                <c:pt idx="142">
                  <c:v>296.22039883893621</c:v>
                </c:pt>
                <c:pt idx="143">
                  <c:v>316.87885090295492</c:v>
                </c:pt>
                <c:pt idx="144">
                  <c:v>337.52422168793953</c:v>
                </c:pt>
                <c:pt idx="145">
                  <c:v>357.70106463764262</c:v>
                </c:pt>
                <c:pt idx="146">
                  <c:v>377.01910058510464</c:v>
                </c:pt>
                <c:pt idx="147">
                  <c:v>395.15630341062024</c:v>
                </c:pt>
                <c:pt idx="148">
                  <c:v>411.86008428193128</c:v>
                </c:pt>
                <c:pt idx="149">
                  <c:v>426.94665948725992</c:v>
                </c:pt>
                <c:pt idx="150">
                  <c:v>440.29872850804759</c:v>
                </c:pt>
                <c:pt idx="151">
                  <c:v>451.86162587435615</c:v>
                </c:pt>
                <c:pt idx="152">
                  <c:v>461.63814170005412</c:v>
                </c:pt>
                <c:pt idx="153">
                  <c:v>469.68223096339403</c:v>
                </c:pt>
                <c:pt idx="154">
                  <c:v>476.09185010968122</c:v>
                </c:pt>
                <c:pt idx="155">
                  <c:v>481.00117111561724</c:v>
                </c:pt>
                <c:pt idx="156">
                  <c:v>484.57242766433706</c:v>
                </c:pt>
                <c:pt idx="157">
                  <c:v>486.98764561594919</c:v>
                </c:pt>
                <c:pt idx="158">
                  <c:v>488.44050078057904</c:v>
                </c:pt>
                <c:pt idx="159">
                  <c:v>489.1285315399291</c:v>
                </c:pt>
                <c:pt idx="160">
                  <c:v>489.24591270649466</c:v>
                </c:pt>
                <c:pt idx="161">
                  <c:v>488.97697088294746</c:v>
                </c:pt>
                <c:pt idx="162">
                  <c:v>488.49059133192924</c:v>
                </c:pt>
                <c:pt idx="163">
                  <c:v>487.9356329267016</c:v>
                </c:pt>
                <c:pt idx="164">
                  <c:v>487.43743213174139</c:v>
                </c:pt>
                <c:pt idx="165">
                  <c:v>487.0954402058386</c:v>
                </c:pt>
                <c:pt idx="166">
                  <c:v>486.98200098687596</c:v>
                </c:pt>
                <c:pt idx="167">
                  <c:v>487.1422407492243</c:v>
                </c:pt>
                <c:pt idx="168">
                  <c:v>487.59500771950258</c:v>
                </c:pt>
                <c:pt idx="169">
                  <c:v>488.3347678219335</c:v>
                </c:pt>
                <c:pt idx="170">
                  <c:v>489.33433593380107</c:v>
                </c:pt>
                <c:pt idx="171">
                  <c:v>490.5482990817145</c:v>
                </c:pt>
                <c:pt idx="172">
                  <c:v>491.91697018346588</c:v>
                </c:pt>
                <c:pt idx="173">
                  <c:v>493.37069857239891</c:v>
                </c:pt>
                <c:pt idx="174">
                  <c:v>494.83435690633974</c:v>
                </c:pt>
                <c:pt idx="175">
                  <c:v>496.23182327083305</c:v>
                </c:pt>
                <c:pt idx="176">
                  <c:v>497.49028227909935</c:v>
                </c:pt>
                <c:pt idx="177">
                  <c:v>498.5441795268506</c:v>
                </c:pt>
                <c:pt idx="178">
                  <c:v>499.3386794997582</c:v>
                </c:pt>
                <c:pt idx="179">
                  <c:v>499.83249742997134</c:v>
                </c:pt>
                <c:pt idx="180">
                  <c:v>500.00000000000159</c:v>
                </c:pt>
                <c:pt idx="181">
                  <c:v>499.83249742997134</c:v>
                </c:pt>
                <c:pt idx="182">
                  <c:v>499.3386794997582</c:v>
                </c:pt>
                <c:pt idx="183">
                  <c:v>498.5441795268506</c:v>
                </c:pt>
                <c:pt idx="184">
                  <c:v>497.49028227909935</c:v>
                </c:pt>
                <c:pt idx="185">
                  <c:v>496.23182327083305</c:v>
                </c:pt>
                <c:pt idx="186">
                  <c:v>494.83435690633974</c:v>
                </c:pt>
                <c:pt idx="187">
                  <c:v>493.37069857239891</c:v>
                </c:pt>
                <c:pt idx="188">
                  <c:v>491.91697018346588</c:v>
                </c:pt>
                <c:pt idx="189">
                  <c:v>490.5482990817145</c:v>
                </c:pt>
                <c:pt idx="190">
                  <c:v>489.33433593380107</c:v>
                </c:pt>
                <c:pt idx="191">
                  <c:v>488.3347678219335</c:v>
                </c:pt>
                <c:pt idx="192">
                  <c:v>487.59500771950258</c:v>
                </c:pt>
                <c:pt idx="193">
                  <c:v>487.1422407492243</c:v>
                </c:pt>
                <c:pt idx="194">
                  <c:v>486.98200098687596</c:v>
                </c:pt>
                <c:pt idx="195">
                  <c:v>487.0954402058386</c:v>
                </c:pt>
                <c:pt idx="196">
                  <c:v>487.43743213174139</c:v>
                </c:pt>
                <c:pt idx="197">
                  <c:v>487.9356329267016</c:v>
                </c:pt>
                <c:pt idx="198">
                  <c:v>488.49059133192924</c:v>
                </c:pt>
                <c:pt idx="199">
                  <c:v>488.97697088294746</c:v>
                </c:pt>
                <c:pt idx="200">
                  <c:v>489.24591270649466</c:v>
                </c:pt>
                <c:pt idx="201">
                  <c:v>489.1285315399291</c:v>
                </c:pt>
                <c:pt idx="202">
                  <c:v>488.44050078057904</c:v>
                </c:pt>
                <c:pt idx="203">
                  <c:v>486.98764561594919</c:v>
                </c:pt>
                <c:pt idx="204">
                  <c:v>484.57242766433706</c:v>
                </c:pt>
                <c:pt idx="205">
                  <c:v>481.00117111561724</c:v>
                </c:pt>
                <c:pt idx="206">
                  <c:v>476.09185010968122</c:v>
                </c:pt>
                <c:pt idx="207">
                  <c:v>469.68223096339403</c:v>
                </c:pt>
                <c:pt idx="208">
                  <c:v>461.63814170005412</c:v>
                </c:pt>
                <c:pt idx="209">
                  <c:v>451.86162587435615</c:v>
                </c:pt>
                <c:pt idx="210">
                  <c:v>440.29872850804759</c:v>
                </c:pt>
                <c:pt idx="211">
                  <c:v>426.94665948725992</c:v>
                </c:pt>
                <c:pt idx="212">
                  <c:v>411.86008428193128</c:v>
                </c:pt>
                <c:pt idx="213">
                  <c:v>395.15630341062024</c:v>
                </c:pt>
                <c:pt idx="214">
                  <c:v>377.01910058510464</c:v>
                </c:pt>
                <c:pt idx="215">
                  <c:v>357.70106463764262</c:v>
                </c:pt>
                <c:pt idx="216">
                  <c:v>337.52422168793953</c:v>
                </c:pt>
                <c:pt idx="217">
                  <c:v>316.87885090295492</c:v>
                </c:pt>
                <c:pt idx="218">
                  <c:v>296.22039883893621</c:v>
                </c:pt>
                <c:pt idx="219">
                  <c:v>276.06445278916954</c:v>
                </c:pt>
                <c:pt idx="220">
                  <c:v>256.97978173210521</c:v>
                </c:pt>
                <c:pt idx="221">
                  <c:v>239.57950322813986</c:v>
                </c:pt>
                <c:pt idx="222">
                  <c:v>224.51048472885554</c:v>
                </c:pt>
                <c:pt idx="223">
                  <c:v>212.44113698309215</c:v>
                </c:pt>
                <c:pt idx="224">
                  <c:v>204.04780428756513</c:v>
                </c:pt>
                <c:pt idx="225">
                  <c:v>200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5B-4932-ADF6-88B93FB72E28}"/>
            </c:ext>
          </c:extLst>
        </c:ser>
        <c:ser>
          <c:idx val="4"/>
          <c:order val="4"/>
          <c:tx>
            <c:v>Az = 60 [ºsex]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'I(a)'!$G$13:$G$373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200.00000000000023</c:v>
                </c:pt>
                <c:pt idx="136">
                  <c:v>204.8527623341015</c:v>
                </c:pt>
                <c:pt idx="137">
                  <c:v>214.35354817731968</c:v>
                </c:pt>
                <c:pt idx="138">
                  <c:v>227.76214765248875</c:v>
                </c:pt>
                <c:pt idx="139">
                  <c:v>244.33262430755974</c:v>
                </c:pt>
                <c:pt idx="140">
                  <c:v>263.32955440315868</c:v>
                </c:pt>
                <c:pt idx="141">
                  <c:v>284.04296852611321</c:v>
                </c:pt>
                <c:pt idx="142">
                  <c:v>305.80172275157031</c:v>
                </c:pt>
                <c:pt idx="143">
                  <c:v>327.98507513413125</c:v>
                </c:pt>
                <c:pt idx="144">
                  <c:v>350.03229558391956</c:v>
                </c:pt>
                <c:pt idx="145">
                  <c:v>371.45019180596893</c:v>
                </c:pt>
                <c:pt idx="146">
                  <c:v>391.81848955142533</c:v>
                </c:pt>
                <c:pt idx="147">
                  <c:v>410.79306055414509</c:v>
                </c:pt>
                <c:pt idx="148">
                  <c:v>428.10704485454914</c:v>
                </c:pt>
                <c:pt idx="149">
                  <c:v>443.56996446600664</c:v>
                </c:pt>
                <c:pt idx="150">
                  <c:v>457.06497134406357</c:v>
                </c:pt>
                <c:pt idx="151">
                  <c:v>468.54441333389292</c:v>
                </c:pt>
                <c:pt idx="152">
                  <c:v>478.02393631106162</c:v>
                </c:pt>
                <c:pt idx="153">
                  <c:v>485.57536838531075</c:v>
                </c:pt>
                <c:pt idx="154">
                  <c:v>491.31865228783113</c:v>
                </c:pt>
                <c:pt idx="155">
                  <c:v>495.41310459157773</c:v>
                </c:pt>
                <c:pt idx="156">
                  <c:v>498.04828510955883</c:v>
                </c:pt>
                <c:pt idx="157">
                  <c:v>499.43475677105408</c:v>
                </c:pt>
                <c:pt idx="158">
                  <c:v>499.79500578355049</c:v>
                </c:pt>
                <c:pt idx="159">
                  <c:v>499.3547744308828</c:v>
                </c:pt>
                <c:pt idx="160">
                  <c:v>498.33503509148682</c:v>
                </c:pt>
                <c:pt idx="161">
                  <c:v>496.94480479446355</c:v>
                </c:pt>
                <c:pt idx="162">
                  <c:v>495.37496580551408</c:v>
                </c:pt>
                <c:pt idx="163">
                  <c:v>493.7932203938829</c:v>
                </c:pt>
                <c:pt idx="164">
                  <c:v>492.34026819427987</c:v>
                </c:pt>
                <c:pt idx="165">
                  <c:v>491.12725360778467</c:v>
                </c:pt>
                <c:pt idx="166">
                  <c:v>490.23448965926656</c:v>
                </c:pt>
                <c:pt idx="167">
                  <c:v>489.71142480353774</c:v>
                </c:pt>
                <c:pt idx="168">
                  <c:v>489.57778145669181</c:v>
                </c:pt>
                <c:pt idx="169">
                  <c:v>489.82576055271426</c:v>
                </c:pt>
                <c:pt idx="170">
                  <c:v>490.42317611313848</c:v>
                </c:pt>
                <c:pt idx="171">
                  <c:v>491.31735846472111</c:v>
                </c:pt>
                <c:pt idx="172">
                  <c:v>492.43964499304514</c:v>
                </c:pt>
                <c:pt idx="173">
                  <c:v>493.71026365934546</c:v>
                </c:pt>
                <c:pt idx="174">
                  <c:v>495.04340723739125</c:v>
                </c:pt>
                <c:pt idx="175">
                  <c:v>496.35229546679693</c:v>
                </c:pt>
                <c:pt idx="176">
                  <c:v>497.55402800275414</c:v>
                </c:pt>
                <c:pt idx="177">
                  <c:v>498.57404292133481</c:v>
                </c:pt>
                <c:pt idx="178">
                  <c:v>499.35001319099132</c:v>
                </c:pt>
                <c:pt idx="179">
                  <c:v>499.83503635940724</c:v>
                </c:pt>
                <c:pt idx="180">
                  <c:v>500.00000000000199</c:v>
                </c:pt>
                <c:pt idx="181">
                  <c:v>499.83503635940724</c:v>
                </c:pt>
                <c:pt idx="182">
                  <c:v>499.35001319099132</c:v>
                </c:pt>
                <c:pt idx="183">
                  <c:v>498.57404292133481</c:v>
                </c:pt>
                <c:pt idx="184">
                  <c:v>497.55402800275414</c:v>
                </c:pt>
                <c:pt idx="185">
                  <c:v>496.35229546679693</c:v>
                </c:pt>
                <c:pt idx="186">
                  <c:v>495.04340723739125</c:v>
                </c:pt>
                <c:pt idx="187">
                  <c:v>493.71026365934546</c:v>
                </c:pt>
                <c:pt idx="188">
                  <c:v>492.43964499304514</c:v>
                </c:pt>
                <c:pt idx="189">
                  <c:v>491.31735846472111</c:v>
                </c:pt>
                <c:pt idx="190">
                  <c:v>490.42317611313848</c:v>
                </c:pt>
                <c:pt idx="191">
                  <c:v>489.82576055271426</c:v>
                </c:pt>
                <c:pt idx="192">
                  <c:v>489.57778145669181</c:v>
                </c:pt>
                <c:pt idx="193">
                  <c:v>489.71142480353774</c:v>
                </c:pt>
                <c:pt idx="194">
                  <c:v>490.23448965926656</c:v>
                </c:pt>
                <c:pt idx="195">
                  <c:v>491.12725360778467</c:v>
                </c:pt>
                <c:pt idx="196">
                  <c:v>492.34026819427987</c:v>
                </c:pt>
                <c:pt idx="197">
                  <c:v>493.7932203938829</c:v>
                </c:pt>
                <c:pt idx="198">
                  <c:v>495.37496580551408</c:v>
                </c:pt>
                <c:pt idx="199">
                  <c:v>496.94480479446355</c:v>
                </c:pt>
                <c:pt idx="200">
                  <c:v>498.33503509148682</c:v>
                </c:pt>
                <c:pt idx="201">
                  <c:v>499.3547744308828</c:v>
                </c:pt>
                <c:pt idx="202">
                  <c:v>499.79500578355049</c:v>
                </c:pt>
                <c:pt idx="203">
                  <c:v>499.43475677105408</c:v>
                </c:pt>
                <c:pt idx="204">
                  <c:v>498.04828510955883</c:v>
                </c:pt>
                <c:pt idx="205">
                  <c:v>495.41310459157773</c:v>
                </c:pt>
                <c:pt idx="206">
                  <c:v>491.31865228783113</c:v>
                </c:pt>
                <c:pt idx="207">
                  <c:v>485.57536838531075</c:v>
                </c:pt>
                <c:pt idx="208">
                  <c:v>478.02393631106162</c:v>
                </c:pt>
                <c:pt idx="209">
                  <c:v>468.54441333389292</c:v>
                </c:pt>
                <c:pt idx="210">
                  <c:v>457.06497134406357</c:v>
                </c:pt>
                <c:pt idx="211">
                  <c:v>443.56996446600664</c:v>
                </c:pt>
                <c:pt idx="212">
                  <c:v>428.10704485454914</c:v>
                </c:pt>
                <c:pt idx="213">
                  <c:v>410.79306055414509</c:v>
                </c:pt>
                <c:pt idx="214">
                  <c:v>391.81848955142533</c:v>
                </c:pt>
                <c:pt idx="215">
                  <c:v>371.45019180596893</c:v>
                </c:pt>
                <c:pt idx="216">
                  <c:v>350.03229558391956</c:v>
                </c:pt>
                <c:pt idx="217">
                  <c:v>327.98507513413125</c:v>
                </c:pt>
                <c:pt idx="218">
                  <c:v>305.80172275157031</c:v>
                </c:pt>
                <c:pt idx="219">
                  <c:v>284.04296852611321</c:v>
                </c:pt>
                <c:pt idx="220">
                  <c:v>263.32955440315868</c:v>
                </c:pt>
                <c:pt idx="221">
                  <c:v>244.33262430755974</c:v>
                </c:pt>
                <c:pt idx="222">
                  <c:v>227.76214765248875</c:v>
                </c:pt>
                <c:pt idx="223">
                  <c:v>214.35354817731968</c:v>
                </c:pt>
                <c:pt idx="224">
                  <c:v>204.8527623341015</c:v>
                </c:pt>
                <c:pt idx="225">
                  <c:v>200.00000000000023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5B-4932-ADF6-88B93FB72E28}"/>
            </c:ext>
          </c:extLst>
        </c:ser>
        <c:ser>
          <c:idx val="5"/>
          <c:order val="5"/>
          <c:tx>
            <c:v>Az = 75 [ºsex]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'I(a)'!$H$13:$H$373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200.00000000000043</c:v>
                </c:pt>
                <c:pt idx="136">
                  <c:v>205.65772038063784</c:v>
                </c:pt>
                <c:pt idx="137">
                  <c:v>216.26595937154718</c:v>
                </c:pt>
                <c:pt idx="138">
                  <c:v>231.01381057612193</c:v>
                </c:pt>
                <c:pt idx="139">
                  <c:v>249.0857453869796</c:v>
                </c:pt>
                <c:pt idx="140">
                  <c:v>269.67932707421221</c:v>
                </c:pt>
                <c:pt idx="141">
                  <c:v>292.02148426305695</c:v>
                </c:pt>
                <c:pt idx="142">
                  <c:v>315.38304666420436</c:v>
                </c:pt>
                <c:pt idx="143">
                  <c:v>339.09129936530758</c:v>
                </c:pt>
                <c:pt idx="144">
                  <c:v>362.5403694798996</c:v>
                </c:pt>
                <c:pt idx="145">
                  <c:v>385.19931897429518</c:v>
                </c:pt>
                <c:pt idx="146">
                  <c:v>406.61787851774602</c:v>
                </c:pt>
                <c:pt idx="147">
                  <c:v>426.42981769766993</c:v>
                </c:pt>
                <c:pt idx="148">
                  <c:v>444.35400542716707</c:v>
                </c:pt>
                <c:pt idx="149">
                  <c:v>460.19326944475335</c:v>
                </c:pt>
                <c:pt idx="150">
                  <c:v>473.83121418007954</c:v>
                </c:pt>
                <c:pt idx="151">
                  <c:v>485.22720079342969</c:v>
                </c:pt>
                <c:pt idx="152">
                  <c:v>494.40973092206912</c:v>
                </c:pt>
                <c:pt idx="153">
                  <c:v>501.46850580722747</c:v>
                </c:pt>
                <c:pt idx="154">
                  <c:v>506.54545446598104</c:v>
                </c:pt>
                <c:pt idx="155">
                  <c:v>509.82503806753823</c:v>
                </c:pt>
                <c:pt idx="156">
                  <c:v>511.52414255478067</c:v>
                </c:pt>
                <c:pt idx="157">
                  <c:v>511.88186792615903</c:v>
                </c:pt>
                <c:pt idx="158">
                  <c:v>511.149510786522</c:v>
                </c:pt>
                <c:pt idx="159">
                  <c:v>509.58101732183655</c:v>
                </c:pt>
                <c:pt idx="160">
                  <c:v>507.42415747647897</c:v>
                </c:pt>
                <c:pt idx="161">
                  <c:v>504.9126387059797</c:v>
                </c:pt>
                <c:pt idx="162">
                  <c:v>502.25934027909886</c:v>
                </c:pt>
                <c:pt idx="163">
                  <c:v>499.65080786106427</c:v>
                </c:pt>
                <c:pt idx="164">
                  <c:v>497.2431042568183</c:v>
                </c:pt>
                <c:pt idx="165">
                  <c:v>495.15906700973079</c:v>
                </c:pt>
                <c:pt idx="166">
                  <c:v>493.48697833165716</c:v>
                </c:pt>
                <c:pt idx="167">
                  <c:v>492.28060885785123</c:v>
                </c:pt>
                <c:pt idx="168">
                  <c:v>491.56055519388104</c:v>
                </c:pt>
                <c:pt idx="169">
                  <c:v>491.31675328349496</c:v>
                </c:pt>
                <c:pt idx="170">
                  <c:v>491.51201629247589</c:v>
                </c:pt>
                <c:pt idx="171">
                  <c:v>492.08641784772777</c:v>
                </c:pt>
                <c:pt idx="172">
                  <c:v>492.96231980262439</c:v>
                </c:pt>
                <c:pt idx="173">
                  <c:v>494.04982874629201</c:v>
                </c:pt>
                <c:pt idx="174">
                  <c:v>495.25245756844282</c:v>
                </c:pt>
                <c:pt idx="175">
                  <c:v>496.47276766276082</c:v>
                </c:pt>
                <c:pt idx="176">
                  <c:v>497.61777372640893</c:v>
                </c:pt>
                <c:pt idx="177">
                  <c:v>498.60390631581902</c:v>
                </c:pt>
                <c:pt idx="178">
                  <c:v>499.36134688222444</c:v>
                </c:pt>
                <c:pt idx="179">
                  <c:v>499.83757528884314</c:v>
                </c:pt>
                <c:pt idx="180">
                  <c:v>500.00000000000239</c:v>
                </c:pt>
                <c:pt idx="181">
                  <c:v>499.83757528884314</c:v>
                </c:pt>
                <c:pt idx="182">
                  <c:v>499.36134688222444</c:v>
                </c:pt>
                <c:pt idx="183">
                  <c:v>498.60390631581902</c:v>
                </c:pt>
                <c:pt idx="184">
                  <c:v>497.61777372640893</c:v>
                </c:pt>
                <c:pt idx="185">
                  <c:v>496.47276766276082</c:v>
                </c:pt>
                <c:pt idx="186">
                  <c:v>495.25245756844282</c:v>
                </c:pt>
                <c:pt idx="187">
                  <c:v>494.04982874629201</c:v>
                </c:pt>
                <c:pt idx="188">
                  <c:v>492.96231980262439</c:v>
                </c:pt>
                <c:pt idx="189">
                  <c:v>492.08641784772777</c:v>
                </c:pt>
                <c:pt idx="190">
                  <c:v>491.51201629247589</c:v>
                </c:pt>
                <c:pt idx="191">
                  <c:v>491.31675328349496</c:v>
                </c:pt>
                <c:pt idx="192">
                  <c:v>491.56055519388104</c:v>
                </c:pt>
                <c:pt idx="193">
                  <c:v>492.28060885785123</c:v>
                </c:pt>
                <c:pt idx="194">
                  <c:v>493.48697833165716</c:v>
                </c:pt>
                <c:pt idx="195">
                  <c:v>495.15906700973079</c:v>
                </c:pt>
                <c:pt idx="196">
                  <c:v>497.2431042568183</c:v>
                </c:pt>
                <c:pt idx="197">
                  <c:v>499.65080786106427</c:v>
                </c:pt>
                <c:pt idx="198">
                  <c:v>502.25934027909886</c:v>
                </c:pt>
                <c:pt idx="199">
                  <c:v>504.9126387059797</c:v>
                </c:pt>
                <c:pt idx="200">
                  <c:v>507.42415747647897</c:v>
                </c:pt>
                <c:pt idx="201">
                  <c:v>509.58101732183655</c:v>
                </c:pt>
                <c:pt idx="202">
                  <c:v>511.149510786522</c:v>
                </c:pt>
                <c:pt idx="203">
                  <c:v>511.88186792615903</c:v>
                </c:pt>
                <c:pt idx="204">
                  <c:v>511.52414255478067</c:v>
                </c:pt>
                <c:pt idx="205">
                  <c:v>509.82503806753823</c:v>
                </c:pt>
                <c:pt idx="206">
                  <c:v>506.54545446598104</c:v>
                </c:pt>
                <c:pt idx="207">
                  <c:v>501.46850580722747</c:v>
                </c:pt>
                <c:pt idx="208">
                  <c:v>494.40973092206912</c:v>
                </c:pt>
                <c:pt idx="209">
                  <c:v>485.22720079342969</c:v>
                </c:pt>
                <c:pt idx="210">
                  <c:v>473.83121418007954</c:v>
                </c:pt>
                <c:pt idx="211">
                  <c:v>460.19326944475335</c:v>
                </c:pt>
                <c:pt idx="212">
                  <c:v>444.35400542716707</c:v>
                </c:pt>
                <c:pt idx="213">
                  <c:v>426.42981769766993</c:v>
                </c:pt>
                <c:pt idx="214">
                  <c:v>406.61787851774602</c:v>
                </c:pt>
                <c:pt idx="215">
                  <c:v>385.19931897429518</c:v>
                </c:pt>
                <c:pt idx="216">
                  <c:v>362.5403694798996</c:v>
                </c:pt>
                <c:pt idx="217">
                  <c:v>339.09129936530758</c:v>
                </c:pt>
                <c:pt idx="218">
                  <c:v>315.38304666420436</c:v>
                </c:pt>
                <c:pt idx="219">
                  <c:v>292.02148426305695</c:v>
                </c:pt>
                <c:pt idx="220">
                  <c:v>269.67932707421221</c:v>
                </c:pt>
                <c:pt idx="221">
                  <c:v>249.0857453869796</c:v>
                </c:pt>
                <c:pt idx="222">
                  <c:v>231.01381057612193</c:v>
                </c:pt>
                <c:pt idx="223">
                  <c:v>216.26595937154718</c:v>
                </c:pt>
                <c:pt idx="224">
                  <c:v>205.65772038063784</c:v>
                </c:pt>
                <c:pt idx="225">
                  <c:v>200.00000000000043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5B-4932-ADF6-88B93FB72E28}"/>
            </c:ext>
          </c:extLst>
        </c:ser>
        <c:ser>
          <c:idx val="6"/>
          <c:order val="6"/>
          <c:tx>
            <c:v>Az = 90 [ºsex]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Ref>
              <c:f>'I(a)'!$I$13:$I$373</c:f>
              <c:numCache>
                <c:formatCode>#,##0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1.1894053440214411E-11</c:v>
                </c:pt>
                <c:pt idx="92">
                  <c:v>3.0448776806948891E-9</c:v>
                </c:pt>
                <c:pt idx="93">
                  <c:v>7.8036884621246762E-8</c:v>
                </c:pt>
                <c:pt idx="94">
                  <c:v>7.7948868625789162E-7</c:v>
                </c:pt>
                <c:pt idx="95">
                  <c:v>4.6461146250837532E-6</c:v>
                </c:pt>
                <c:pt idx="96">
                  <c:v>1.9977442463039171E-5</c:v>
                </c:pt>
                <c:pt idx="97">
                  <c:v>6.8566851166201493E-5</c:v>
                </c:pt>
                <c:pt idx="98">
                  <c:v>1.9954910368202025E-4</c:v>
                </c:pt>
                <c:pt idx="99">
                  <c:v>5.1200000000000041E-4</c:v>
                </c:pt>
                <c:pt idx="100">
                  <c:v>1.1894053440214408E-3</c:v>
                </c:pt>
                <c:pt idx="101">
                  <c:v>2.5495959859985619E-3</c:v>
                </c:pt>
                <c:pt idx="102">
                  <c:v>5.1142252705380278E-3</c:v>
                </c:pt>
                <c:pt idx="103">
                  <c:v>9.7023447883986258E-3</c:v>
                </c:pt>
                <c:pt idx="104">
                  <c:v>1.7553113898547582E-2</c:v>
                </c:pt>
                <c:pt idx="105">
                  <c:v>3.0483158055174511E-2</c:v>
                </c:pt>
                <c:pt idx="106">
                  <c:v>5.1084570542597185E-2</c:v>
                </c:pt>
                <c:pt idx="107">
                  <c:v>8.2970031789227322E-2</c:v>
                </c:pt>
                <c:pt idx="108">
                  <c:v>0.13107200000000011</c:v>
                </c:pt>
                <c:pt idx="109">
                  <c:v>0.20200340641490441</c:v>
                </c:pt>
                <c:pt idx="110">
                  <c:v>0.30448776806948885</c:v>
                </c:pt>
                <c:pt idx="111">
                  <c:v>0.44986711050144818</c:v>
                </c:pt>
                <c:pt idx="112">
                  <c:v>0.65269657241563184</c:v>
                </c:pt>
                <c:pt idx="113">
                  <c:v>0.93143504388805753</c:v>
                </c:pt>
                <c:pt idx="114">
                  <c:v>1.3092416692577351</c:v>
                </c:pt>
                <c:pt idx="115">
                  <c:v>1.8148885254233427</c:v>
                </c:pt>
                <c:pt idx="116">
                  <c:v>2.4838002658300482</c:v>
                </c:pt>
                <c:pt idx="117">
                  <c:v>3.3592319999999996</c:v>
                </c:pt>
                <c:pt idx="118">
                  <c:v>4.493597158028181</c:v>
                </c:pt>
                <c:pt idx="119">
                  <c:v>5.949957569033705</c:v>
                </c:pt>
                <c:pt idx="120">
                  <c:v>7.8036884621246747</c:v>
                </c:pt>
                <c:pt idx="121">
                  <c:v>10.144331578003163</c:v>
                </c:pt>
                <c:pt idx="122">
                  <c:v>13.077650058904879</c:v>
                </c:pt>
                <c:pt idx="123">
                  <c:v>16.72789926413655</c:v>
                </c:pt>
                <c:pt idx="124">
                  <c:v>21.240328138042194</c:v>
                </c:pt>
                <c:pt idx="125">
                  <c:v>26.783926236797456</c:v>
                </c:pt>
                <c:pt idx="126">
                  <c:v>33.554432000000027</c:v>
                </c:pt>
                <c:pt idx="127">
                  <c:v>41.777618332591494</c:v>
                </c:pt>
                <c:pt idx="128">
                  <c:v>51.71287204221553</c:v>
                </c:pt>
                <c:pt idx="129">
                  <c:v>63.657084156683439</c:v>
                </c:pt>
                <c:pt idx="130">
                  <c:v>77.948868625789146</c:v>
                </c:pt>
                <c:pt idx="131">
                  <c:v>94.973127391281466</c:v>
                </c:pt>
                <c:pt idx="132">
                  <c:v>115.16598028837073</c:v>
                </c:pt>
                <c:pt idx="133">
                  <c:v>139.02007872171524</c:v>
                </c:pt>
                <c:pt idx="134">
                  <c:v>167.09032253840175</c:v>
                </c:pt>
                <c:pt idx="135">
                  <c:v>200.00000000000065</c:v>
                </c:pt>
                <c:pt idx="136">
                  <c:v>206.46267842717421</c:v>
                </c:pt>
                <c:pt idx="137">
                  <c:v>218.17837056577471</c:v>
                </c:pt>
                <c:pt idx="138">
                  <c:v>234.26547349975513</c:v>
                </c:pt>
                <c:pt idx="139">
                  <c:v>253.83886646639948</c:v>
                </c:pt>
                <c:pt idx="140">
                  <c:v>276.02909974526568</c:v>
                </c:pt>
                <c:pt idx="141">
                  <c:v>300.00000000000063</c:v>
                </c:pt>
                <c:pt idx="142">
                  <c:v>324.96437057683846</c:v>
                </c:pt>
                <c:pt idx="143">
                  <c:v>350.19752359648385</c:v>
                </c:pt>
                <c:pt idx="144">
                  <c:v>375.04844337587963</c:v>
                </c:pt>
                <c:pt idx="145">
                  <c:v>398.94844614262144</c:v>
                </c:pt>
                <c:pt idx="146">
                  <c:v>421.41726748406666</c:v>
                </c:pt>
                <c:pt idx="147">
                  <c:v>442.06657484119478</c:v>
                </c:pt>
                <c:pt idx="148">
                  <c:v>460.60096599978493</c:v>
                </c:pt>
                <c:pt idx="149">
                  <c:v>476.81657442350013</c:v>
                </c:pt>
                <c:pt idx="150">
                  <c:v>490.59745701609552</c:v>
                </c:pt>
                <c:pt idx="151">
                  <c:v>501.90998825296651</c:v>
                </c:pt>
                <c:pt idx="152">
                  <c:v>510.79552553307661</c:v>
                </c:pt>
                <c:pt idx="153">
                  <c:v>517.36164322914419</c:v>
                </c:pt>
                <c:pt idx="154">
                  <c:v>521.77225664413095</c:v>
                </c:pt>
                <c:pt idx="155">
                  <c:v>524.23697154349873</c:v>
                </c:pt>
                <c:pt idx="156">
                  <c:v>525.0000000000025</c:v>
                </c:pt>
                <c:pt idx="157">
                  <c:v>524.32897908126392</c:v>
                </c:pt>
                <c:pt idx="158">
                  <c:v>522.50401578949345</c:v>
                </c:pt>
                <c:pt idx="159">
                  <c:v>519.80726021279031</c:v>
                </c:pt>
                <c:pt idx="160">
                  <c:v>516.51327986147112</c:v>
                </c:pt>
                <c:pt idx="161">
                  <c:v>512.8804726174958</c:v>
                </c:pt>
                <c:pt idx="162">
                  <c:v>509.14371475268371</c:v>
                </c:pt>
                <c:pt idx="163">
                  <c:v>505.50839532824563</c:v>
                </c:pt>
                <c:pt idx="164">
                  <c:v>502.14594031935678</c:v>
                </c:pt>
                <c:pt idx="165">
                  <c:v>499.19088041167691</c:v>
                </c:pt>
                <c:pt idx="166">
                  <c:v>496.7394670040477</c:v>
                </c:pt>
                <c:pt idx="167">
                  <c:v>494.84979291216467</c:v>
                </c:pt>
                <c:pt idx="168">
                  <c:v>493.54332893107028</c:v>
                </c:pt>
                <c:pt idx="169">
                  <c:v>492.80774601427572</c:v>
                </c:pt>
                <c:pt idx="170">
                  <c:v>492.6008564718133</c:v>
                </c:pt>
                <c:pt idx="171">
                  <c:v>492.85547723073438</c:v>
                </c:pt>
                <c:pt idx="172">
                  <c:v>493.48499461220365</c:v>
                </c:pt>
                <c:pt idx="173">
                  <c:v>494.38939383323856</c:v>
                </c:pt>
                <c:pt idx="174">
                  <c:v>495.46150789949439</c:v>
                </c:pt>
                <c:pt idx="175">
                  <c:v>496.5932398587247</c:v>
                </c:pt>
                <c:pt idx="176">
                  <c:v>497.68151945006366</c:v>
                </c:pt>
                <c:pt idx="177">
                  <c:v>498.63376971030328</c:v>
                </c:pt>
                <c:pt idx="178">
                  <c:v>499.3726805734575</c:v>
                </c:pt>
                <c:pt idx="179">
                  <c:v>499.84011421827898</c:v>
                </c:pt>
                <c:pt idx="180">
                  <c:v>500.00000000000279</c:v>
                </c:pt>
                <c:pt idx="181">
                  <c:v>499.84011421827898</c:v>
                </c:pt>
                <c:pt idx="182">
                  <c:v>499.3726805734575</c:v>
                </c:pt>
                <c:pt idx="183">
                  <c:v>498.63376971030328</c:v>
                </c:pt>
                <c:pt idx="184">
                  <c:v>497.68151945006366</c:v>
                </c:pt>
                <c:pt idx="185">
                  <c:v>496.5932398587247</c:v>
                </c:pt>
                <c:pt idx="186">
                  <c:v>495.46150789949439</c:v>
                </c:pt>
                <c:pt idx="187">
                  <c:v>494.38939383323856</c:v>
                </c:pt>
                <c:pt idx="188">
                  <c:v>493.48499461220365</c:v>
                </c:pt>
                <c:pt idx="189">
                  <c:v>492.85547723073438</c:v>
                </c:pt>
                <c:pt idx="190">
                  <c:v>492.6008564718133</c:v>
                </c:pt>
                <c:pt idx="191">
                  <c:v>492.80774601427572</c:v>
                </c:pt>
                <c:pt idx="192">
                  <c:v>493.54332893107028</c:v>
                </c:pt>
                <c:pt idx="193">
                  <c:v>494.84979291216467</c:v>
                </c:pt>
                <c:pt idx="194">
                  <c:v>496.7394670040477</c:v>
                </c:pt>
                <c:pt idx="195">
                  <c:v>499.19088041167691</c:v>
                </c:pt>
                <c:pt idx="196">
                  <c:v>502.14594031935678</c:v>
                </c:pt>
                <c:pt idx="197">
                  <c:v>505.50839532824563</c:v>
                </c:pt>
                <c:pt idx="198">
                  <c:v>509.14371475268371</c:v>
                </c:pt>
                <c:pt idx="199">
                  <c:v>512.8804726174958</c:v>
                </c:pt>
                <c:pt idx="200">
                  <c:v>516.51327986147112</c:v>
                </c:pt>
                <c:pt idx="201">
                  <c:v>519.80726021279031</c:v>
                </c:pt>
                <c:pt idx="202">
                  <c:v>522.50401578949345</c:v>
                </c:pt>
                <c:pt idx="203">
                  <c:v>524.32897908126392</c:v>
                </c:pt>
                <c:pt idx="204">
                  <c:v>525.0000000000025</c:v>
                </c:pt>
                <c:pt idx="205">
                  <c:v>524.23697154349873</c:v>
                </c:pt>
                <c:pt idx="206">
                  <c:v>521.77225664413095</c:v>
                </c:pt>
                <c:pt idx="207">
                  <c:v>517.36164322914419</c:v>
                </c:pt>
                <c:pt idx="208">
                  <c:v>510.79552553307661</c:v>
                </c:pt>
                <c:pt idx="209">
                  <c:v>501.90998825296651</c:v>
                </c:pt>
                <c:pt idx="210">
                  <c:v>490.59745701609552</c:v>
                </c:pt>
                <c:pt idx="211">
                  <c:v>476.81657442350013</c:v>
                </c:pt>
                <c:pt idx="212">
                  <c:v>460.60096599978493</c:v>
                </c:pt>
                <c:pt idx="213">
                  <c:v>442.06657484119478</c:v>
                </c:pt>
                <c:pt idx="214">
                  <c:v>421.41726748406666</c:v>
                </c:pt>
                <c:pt idx="215">
                  <c:v>398.94844614262144</c:v>
                </c:pt>
                <c:pt idx="216">
                  <c:v>375.04844337587963</c:v>
                </c:pt>
                <c:pt idx="217">
                  <c:v>350.19752359648385</c:v>
                </c:pt>
                <c:pt idx="218">
                  <c:v>324.96437057683846</c:v>
                </c:pt>
                <c:pt idx="219">
                  <c:v>300.00000000000063</c:v>
                </c:pt>
                <c:pt idx="220">
                  <c:v>276.02909974526568</c:v>
                </c:pt>
                <c:pt idx="221">
                  <c:v>253.83886646639948</c:v>
                </c:pt>
                <c:pt idx="222">
                  <c:v>234.26547349975513</c:v>
                </c:pt>
                <c:pt idx="223">
                  <c:v>218.17837056577471</c:v>
                </c:pt>
                <c:pt idx="224">
                  <c:v>206.46267842717421</c:v>
                </c:pt>
                <c:pt idx="225">
                  <c:v>200.00000000000065</c:v>
                </c:pt>
                <c:pt idx="226">
                  <c:v>167.09032253840175</c:v>
                </c:pt>
                <c:pt idx="227">
                  <c:v>139.02007872171524</c:v>
                </c:pt>
                <c:pt idx="228">
                  <c:v>115.16598028837073</c:v>
                </c:pt>
                <c:pt idx="229">
                  <c:v>94.973127391281466</c:v>
                </c:pt>
                <c:pt idx="230">
                  <c:v>77.948868625789146</c:v>
                </c:pt>
                <c:pt idx="231">
                  <c:v>63.657084156683439</c:v>
                </c:pt>
                <c:pt idx="232">
                  <c:v>51.71287204221553</c:v>
                </c:pt>
                <c:pt idx="233">
                  <c:v>41.777618332591494</c:v>
                </c:pt>
                <c:pt idx="234">
                  <c:v>33.554432000000027</c:v>
                </c:pt>
                <c:pt idx="235">
                  <c:v>26.783926236797456</c:v>
                </c:pt>
                <c:pt idx="236">
                  <c:v>21.240328138042194</c:v>
                </c:pt>
                <c:pt idx="237">
                  <c:v>16.727899264136585</c:v>
                </c:pt>
                <c:pt idx="238">
                  <c:v>13.077650058904879</c:v>
                </c:pt>
                <c:pt idx="239">
                  <c:v>10.144331578003163</c:v>
                </c:pt>
                <c:pt idx="240">
                  <c:v>7.8036884621246818</c:v>
                </c:pt>
                <c:pt idx="241">
                  <c:v>5.9499575690336952</c:v>
                </c:pt>
                <c:pt idx="242">
                  <c:v>4.493597158028181</c:v>
                </c:pt>
                <c:pt idx="243">
                  <c:v>3.3592319999999996</c:v>
                </c:pt>
                <c:pt idx="244">
                  <c:v>2.4838002658300482</c:v>
                </c:pt>
                <c:pt idx="245">
                  <c:v>1.8148885254233427</c:v>
                </c:pt>
                <c:pt idx="246">
                  <c:v>1.3092416692577351</c:v>
                </c:pt>
                <c:pt idx="247">
                  <c:v>0.93143504388805753</c:v>
                </c:pt>
                <c:pt idx="248">
                  <c:v>0.65269657241563228</c:v>
                </c:pt>
                <c:pt idx="249">
                  <c:v>0.44986711050144818</c:v>
                </c:pt>
                <c:pt idx="250">
                  <c:v>0.30448776806948885</c:v>
                </c:pt>
                <c:pt idx="251">
                  <c:v>0.20200340641490458</c:v>
                </c:pt>
                <c:pt idx="252">
                  <c:v>0.13107200000000011</c:v>
                </c:pt>
                <c:pt idx="253">
                  <c:v>8.2970031789227322E-2</c:v>
                </c:pt>
                <c:pt idx="254">
                  <c:v>5.1084570542597144E-2</c:v>
                </c:pt>
                <c:pt idx="255">
                  <c:v>3.0483158055174538E-2</c:v>
                </c:pt>
                <c:pt idx="256">
                  <c:v>1.7553113898547582E-2</c:v>
                </c:pt>
                <c:pt idx="257">
                  <c:v>9.7023447883986258E-3</c:v>
                </c:pt>
                <c:pt idx="258">
                  <c:v>5.1142252705380347E-3</c:v>
                </c:pt>
                <c:pt idx="259">
                  <c:v>2.5495959859985636E-3</c:v>
                </c:pt>
                <c:pt idx="260">
                  <c:v>1.1894053440214408E-3</c:v>
                </c:pt>
                <c:pt idx="261">
                  <c:v>5.1199999999999889E-4</c:v>
                </c:pt>
                <c:pt idx="262">
                  <c:v>1.9954910368202061E-4</c:v>
                </c:pt>
                <c:pt idx="263">
                  <c:v>6.8566851166201493E-5</c:v>
                </c:pt>
                <c:pt idx="264">
                  <c:v>1.9977442463039137E-5</c:v>
                </c:pt>
                <c:pt idx="265">
                  <c:v>4.6461146250837719E-6</c:v>
                </c:pt>
                <c:pt idx="266">
                  <c:v>7.79488686257893E-7</c:v>
                </c:pt>
                <c:pt idx="267">
                  <c:v>7.8036884621246629E-8</c:v>
                </c:pt>
                <c:pt idx="268">
                  <c:v>3.0448776806948627E-9</c:v>
                </c:pt>
                <c:pt idx="269">
                  <c:v>1.189405344021455E-11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5B-4932-ADF6-88B93FB72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4846223"/>
        <c:axId val="1"/>
      </c:radarChart>
      <c:catAx>
        <c:axId val="2124846223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s-CL"/>
          </a:p>
        </c:txPr>
        <c:crossAx val="2124846223"/>
        <c:crosses val="autoZero"/>
        <c:crossBetween val="between"/>
      </c:valAx>
      <c:spPr>
        <a:solidFill>
          <a:schemeClr val="bg1"/>
        </a:solidFill>
        <a:ln w="6350">
          <a:noFill/>
        </a:ln>
      </c:spPr>
    </c:plotArea>
    <c:legend>
      <c:legendPos val="r"/>
      <c:layout>
        <c:manualLayout>
          <c:xMode val="edge"/>
          <c:yMode val="edge"/>
          <c:x val="0.75058156426219802"/>
          <c:y val="0.15184147138752224"/>
          <c:w val="0.21011303660944589"/>
          <c:h val="0.15540183086870238"/>
        </c:manualLayout>
      </c:layout>
      <c:overlay val="0"/>
      <c:spPr>
        <a:solidFill>
          <a:schemeClr val="bg1">
            <a:lumMod val="9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L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emf"/><Relationship Id="rId7" Type="http://schemas.openxmlformats.org/officeDocument/2006/relationships/image" Target="../media/image7.w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w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437029</xdr:colOff>
      <xdr:row>8</xdr:row>
      <xdr:rowOff>56029</xdr:rowOff>
    </xdr:from>
    <xdr:to>
      <xdr:col>31</xdr:col>
      <xdr:colOff>192746</xdr:colOff>
      <xdr:row>22</xdr:row>
      <xdr:rowOff>107763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>
          <a:grpSpLocks/>
        </xdr:cNvGrpSpPr>
      </xdr:nvGrpSpPr>
      <xdr:grpSpPr bwMode="auto">
        <a:xfrm>
          <a:off x="19487029" y="1311088"/>
          <a:ext cx="4327717" cy="2248087"/>
          <a:chOff x="2820" y="7178"/>
          <a:chExt cx="6321" cy="3205"/>
        </a:xfrm>
      </xdr:grpSpPr>
      <xdr:sp macro="" textlink="">
        <xdr:nvSpPr>
          <xdr:cNvPr id="14" name="Rectangle 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8534" y="10170"/>
            <a:ext cx="607" cy="213"/>
          </a:xfrm>
          <a:prstGeom prst="rect">
            <a:avLst/>
          </a:prstGeom>
          <a:solidFill>
            <a:srgbClr val="990033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15" name="Rectangle 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2820" y="10181"/>
            <a:ext cx="607" cy="179"/>
          </a:xfrm>
          <a:prstGeom prst="rect">
            <a:avLst/>
          </a:prstGeom>
          <a:solidFill>
            <a:srgbClr val="660066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16" name="Rectangle 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Arrowheads="1"/>
          </xdr:cNvSpPr>
        </xdr:nvSpPr>
        <xdr:spPr bwMode="auto">
          <a:xfrm>
            <a:off x="3221" y="10035"/>
            <a:ext cx="607" cy="325"/>
          </a:xfrm>
          <a:prstGeom prst="rect">
            <a:avLst/>
          </a:prstGeom>
          <a:solidFill>
            <a:srgbClr val="CC00FF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17" name="Rectangle 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Arrowheads="1"/>
          </xdr:cNvSpPr>
        </xdr:nvSpPr>
        <xdr:spPr bwMode="auto">
          <a:xfrm>
            <a:off x="3623" y="9855"/>
            <a:ext cx="607" cy="505"/>
          </a:xfrm>
          <a:prstGeom prst="rect">
            <a:avLst/>
          </a:prstGeom>
          <a:solidFill>
            <a:srgbClr val="9966FF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18" name="Rectangle 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4024" y="9158"/>
            <a:ext cx="607" cy="1202"/>
          </a:xfrm>
          <a:prstGeom prst="rect">
            <a:avLst/>
          </a:prstGeom>
          <a:solidFill>
            <a:srgbClr val="3366FF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19" name="Rectangle 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4425" y="8560"/>
            <a:ext cx="608" cy="1800"/>
          </a:xfrm>
          <a:prstGeom prst="rect">
            <a:avLst/>
          </a:prstGeom>
          <a:solidFill>
            <a:srgbClr val="0099CC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0" name="Rectangle 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 noChangeArrowheads="1"/>
          </xdr:cNvSpPr>
        </xdr:nvSpPr>
        <xdr:spPr bwMode="auto">
          <a:xfrm>
            <a:off x="4827" y="7875"/>
            <a:ext cx="607" cy="2485"/>
          </a:xfrm>
          <a:prstGeom prst="rect">
            <a:avLst/>
          </a:prstGeom>
          <a:solidFill>
            <a:srgbClr val="00CC99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1" name="Rectangle 1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 noChangeArrowheads="1"/>
          </xdr:cNvSpPr>
        </xdr:nvSpPr>
        <xdr:spPr bwMode="auto">
          <a:xfrm>
            <a:off x="5228" y="7335"/>
            <a:ext cx="607" cy="3025"/>
          </a:xfrm>
          <a:prstGeom prst="rect">
            <a:avLst/>
          </a:prstGeom>
          <a:solidFill>
            <a:srgbClr val="33CC33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2" name="Rectangle 1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ChangeArrowheads="1"/>
          </xdr:cNvSpPr>
        </xdr:nvSpPr>
        <xdr:spPr bwMode="auto">
          <a:xfrm>
            <a:off x="5635" y="7178"/>
            <a:ext cx="607" cy="3182"/>
          </a:xfrm>
          <a:prstGeom prst="rect">
            <a:avLst/>
          </a:prstGeom>
          <a:solidFill>
            <a:srgbClr val="66FF33">
              <a:alpha val="53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3" name="Rectangle 1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ChangeArrowheads="1"/>
          </xdr:cNvSpPr>
        </xdr:nvSpPr>
        <xdr:spPr bwMode="auto">
          <a:xfrm>
            <a:off x="6031" y="7178"/>
            <a:ext cx="607" cy="3182"/>
          </a:xfrm>
          <a:prstGeom prst="rect">
            <a:avLst/>
          </a:prstGeom>
          <a:solidFill>
            <a:srgbClr val="FFFF99">
              <a:alpha val="55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4" name="Rectangle 1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6433" y="7660"/>
            <a:ext cx="607" cy="2700"/>
          </a:xfrm>
          <a:prstGeom prst="rect">
            <a:avLst/>
          </a:prstGeom>
          <a:solidFill>
            <a:srgbClr val="FFCC00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5" name="Rectangle 1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ChangeArrowheads="1"/>
          </xdr:cNvSpPr>
        </xdr:nvSpPr>
        <xdr:spPr bwMode="auto">
          <a:xfrm>
            <a:off x="6834" y="8020"/>
            <a:ext cx="607" cy="2340"/>
          </a:xfrm>
          <a:prstGeom prst="rect">
            <a:avLst/>
          </a:prstGeom>
          <a:solidFill>
            <a:srgbClr val="FFCC66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6" name="Rectangle 1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ChangeArrowheads="1"/>
          </xdr:cNvSpPr>
        </xdr:nvSpPr>
        <xdr:spPr bwMode="auto">
          <a:xfrm>
            <a:off x="7235" y="8560"/>
            <a:ext cx="608" cy="1800"/>
          </a:xfrm>
          <a:prstGeom prst="rect">
            <a:avLst/>
          </a:prstGeom>
          <a:solidFill>
            <a:srgbClr val="FF9933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7" name="Rectangle 1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ChangeArrowheads="1"/>
          </xdr:cNvSpPr>
        </xdr:nvSpPr>
        <xdr:spPr bwMode="auto">
          <a:xfrm>
            <a:off x="7637" y="9158"/>
            <a:ext cx="607" cy="1202"/>
          </a:xfrm>
          <a:prstGeom prst="rect">
            <a:avLst/>
          </a:prstGeom>
          <a:solidFill>
            <a:srgbClr val="FF3300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  <xdr:sp macro="" textlink="">
        <xdr:nvSpPr>
          <xdr:cNvPr id="28" name="Rectangle 1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ChangeArrowheads="1"/>
          </xdr:cNvSpPr>
        </xdr:nvSpPr>
        <xdr:spPr bwMode="auto">
          <a:xfrm>
            <a:off x="8061" y="9878"/>
            <a:ext cx="607" cy="505"/>
          </a:xfrm>
          <a:prstGeom prst="rect">
            <a:avLst/>
          </a:prstGeom>
          <a:solidFill>
            <a:srgbClr val="FF0000">
              <a:alpha val="2800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s-CL"/>
          </a:p>
        </xdr:txBody>
      </xdr:sp>
    </xdr:grpSp>
    <xdr:clientData/>
  </xdr:twoCellAnchor>
  <xdr:twoCellAnchor>
    <xdr:from>
      <xdr:col>25</xdr:col>
      <xdr:colOff>53686</xdr:colOff>
      <xdr:row>2</xdr:row>
      <xdr:rowOff>148937</xdr:rowOff>
    </xdr:from>
    <xdr:to>
      <xdr:col>31</xdr:col>
      <xdr:colOff>491836</xdr:colOff>
      <xdr:row>26</xdr:row>
      <xdr:rowOff>63211</xdr:rowOff>
    </xdr:to>
    <xdr:graphicFrame macro="">
      <xdr:nvGraphicFramePr>
        <xdr:cNvPr id="1042" name="Chart 4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733425</xdr:colOff>
          <xdr:row>6</xdr:row>
          <xdr:rowOff>66675</xdr:rowOff>
        </xdr:from>
        <xdr:to>
          <xdr:col>5</xdr:col>
          <xdr:colOff>361950</xdr:colOff>
          <xdr:row>10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552450</xdr:colOff>
          <xdr:row>20</xdr:row>
          <xdr:rowOff>9525</xdr:rowOff>
        </xdr:from>
        <xdr:to>
          <xdr:col>19</xdr:col>
          <xdr:colOff>95250</xdr:colOff>
          <xdr:row>22</xdr:row>
          <xdr:rowOff>114300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0</xdr:rowOff>
        </xdr:from>
        <xdr:to>
          <xdr:col>2</xdr:col>
          <xdr:colOff>552450</xdr:colOff>
          <xdr:row>7</xdr:row>
          <xdr:rowOff>28575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228600</xdr:colOff>
          <xdr:row>28</xdr:row>
          <xdr:rowOff>19050</xdr:rowOff>
        </xdr:from>
        <xdr:to>
          <xdr:col>23</xdr:col>
          <xdr:colOff>123825</xdr:colOff>
          <xdr:row>31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37</xdr:row>
          <xdr:rowOff>152400</xdr:rowOff>
        </xdr:from>
        <xdr:to>
          <xdr:col>21</xdr:col>
          <xdr:colOff>752475</xdr:colOff>
          <xdr:row>41</xdr:row>
          <xdr:rowOff>28575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42</xdr:row>
          <xdr:rowOff>0</xdr:rowOff>
        </xdr:from>
        <xdr:to>
          <xdr:col>22</xdr:col>
          <xdr:colOff>104775</xdr:colOff>
          <xdr:row>44</xdr:row>
          <xdr:rowOff>19050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46</xdr:row>
          <xdr:rowOff>0</xdr:rowOff>
        </xdr:from>
        <xdr:to>
          <xdr:col>22</xdr:col>
          <xdr:colOff>190500</xdr:colOff>
          <xdr:row>48</xdr:row>
          <xdr:rowOff>47625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50</xdr:row>
          <xdr:rowOff>0</xdr:rowOff>
        </xdr:from>
        <xdr:to>
          <xdr:col>24</xdr:col>
          <xdr:colOff>247650</xdr:colOff>
          <xdr:row>52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66675</xdr:colOff>
      <xdr:row>20</xdr:row>
      <xdr:rowOff>57150</xdr:rowOff>
    </xdr:from>
    <xdr:to>
      <xdr:col>9</xdr:col>
      <xdr:colOff>449036</xdr:colOff>
      <xdr:row>48</xdr:row>
      <xdr:rowOff>85725</xdr:rowOff>
    </xdr:to>
    <xdr:graphicFrame macro="">
      <xdr:nvGraphicFramePr>
        <xdr:cNvPr id="1043" name="Gráfico 17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25</xdr:col>
      <xdr:colOff>0</xdr:colOff>
      <xdr:row>27</xdr:row>
      <xdr:rowOff>0</xdr:rowOff>
    </xdr:from>
    <xdr:to>
      <xdr:col>32</xdr:col>
      <xdr:colOff>358588</xdr:colOff>
      <xdr:row>47</xdr:row>
      <xdr:rowOff>115660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4235824"/>
          <a:ext cx="5692588" cy="32533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18451" name="Line 1">
          <a:extLst>
            <a:ext uri="{FF2B5EF4-FFF2-40B4-BE49-F238E27FC236}">
              <a16:creationId xmlns:a16="http://schemas.microsoft.com/office/drawing/2014/main" id="{00000000-0008-0000-0A00-00001348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18452" name="Line 2">
          <a:extLst>
            <a:ext uri="{FF2B5EF4-FFF2-40B4-BE49-F238E27FC236}">
              <a16:creationId xmlns:a16="http://schemas.microsoft.com/office/drawing/2014/main" id="{00000000-0008-0000-0A00-00001448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18453" name="Line 3">
          <a:extLst>
            <a:ext uri="{FF2B5EF4-FFF2-40B4-BE49-F238E27FC236}">
              <a16:creationId xmlns:a16="http://schemas.microsoft.com/office/drawing/2014/main" id="{00000000-0008-0000-0A00-00001548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18454" name="Line 4">
          <a:extLst>
            <a:ext uri="{FF2B5EF4-FFF2-40B4-BE49-F238E27FC236}">
              <a16:creationId xmlns:a16="http://schemas.microsoft.com/office/drawing/2014/main" id="{00000000-0008-0000-0A00-00001648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18455" name="Line 5">
          <a:extLst>
            <a:ext uri="{FF2B5EF4-FFF2-40B4-BE49-F238E27FC236}">
              <a16:creationId xmlns:a16="http://schemas.microsoft.com/office/drawing/2014/main" id="{00000000-0008-0000-0A00-00001748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18456" name="Line 6">
          <a:extLst>
            <a:ext uri="{FF2B5EF4-FFF2-40B4-BE49-F238E27FC236}">
              <a16:creationId xmlns:a16="http://schemas.microsoft.com/office/drawing/2014/main" id="{00000000-0008-0000-0A00-00001848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18457" name="Line 7">
          <a:extLst>
            <a:ext uri="{FF2B5EF4-FFF2-40B4-BE49-F238E27FC236}">
              <a16:creationId xmlns:a16="http://schemas.microsoft.com/office/drawing/2014/main" id="{00000000-0008-0000-0A00-00001948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18458" name="Line 8">
          <a:extLst>
            <a:ext uri="{FF2B5EF4-FFF2-40B4-BE49-F238E27FC236}">
              <a16:creationId xmlns:a16="http://schemas.microsoft.com/office/drawing/2014/main" id="{00000000-0008-0000-0A00-00001A48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18459" name="Line 9">
          <a:extLst>
            <a:ext uri="{FF2B5EF4-FFF2-40B4-BE49-F238E27FC236}">
              <a16:creationId xmlns:a16="http://schemas.microsoft.com/office/drawing/2014/main" id="{00000000-0008-0000-0A00-00001B48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18460" name="Line 10">
          <a:extLst>
            <a:ext uri="{FF2B5EF4-FFF2-40B4-BE49-F238E27FC236}">
              <a16:creationId xmlns:a16="http://schemas.microsoft.com/office/drawing/2014/main" id="{00000000-0008-0000-0A00-00001C48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18461" name="Line 11">
          <a:extLst>
            <a:ext uri="{FF2B5EF4-FFF2-40B4-BE49-F238E27FC236}">
              <a16:creationId xmlns:a16="http://schemas.microsoft.com/office/drawing/2014/main" id="{00000000-0008-0000-0A00-00001D48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18462" name="Line 12">
          <a:extLst>
            <a:ext uri="{FF2B5EF4-FFF2-40B4-BE49-F238E27FC236}">
              <a16:creationId xmlns:a16="http://schemas.microsoft.com/office/drawing/2014/main" id="{00000000-0008-0000-0A00-00001E48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18463" name="Line 13">
          <a:extLst>
            <a:ext uri="{FF2B5EF4-FFF2-40B4-BE49-F238E27FC236}">
              <a16:creationId xmlns:a16="http://schemas.microsoft.com/office/drawing/2014/main" id="{00000000-0008-0000-0A00-00001F48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18464" name="Line 14">
          <a:extLst>
            <a:ext uri="{FF2B5EF4-FFF2-40B4-BE49-F238E27FC236}">
              <a16:creationId xmlns:a16="http://schemas.microsoft.com/office/drawing/2014/main" id="{00000000-0008-0000-0A00-00002048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18465" name="Line 15">
          <a:extLst>
            <a:ext uri="{FF2B5EF4-FFF2-40B4-BE49-F238E27FC236}">
              <a16:creationId xmlns:a16="http://schemas.microsoft.com/office/drawing/2014/main" id="{00000000-0008-0000-0A00-00002148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18466" name="Line 16">
          <a:extLst>
            <a:ext uri="{FF2B5EF4-FFF2-40B4-BE49-F238E27FC236}">
              <a16:creationId xmlns:a16="http://schemas.microsoft.com/office/drawing/2014/main" id="{00000000-0008-0000-0A00-00002248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18467" name="Line 17">
          <a:extLst>
            <a:ext uri="{FF2B5EF4-FFF2-40B4-BE49-F238E27FC236}">
              <a16:creationId xmlns:a16="http://schemas.microsoft.com/office/drawing/2014/main" id="{00000000-0008-0000-0A00-00002348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18468" name="Line 18">
          <a:extLst>
            <a:ext uri="{FF2B5EF4-FFF2-40B4-BE49-F238E27FC236}">
              <a16:creationId xmlns:a16="http://schemas.microsoft.com/office/drawing/2014/main" id="{00000000-0008-0000-0A00-00002448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19475" name="Line 1">
          <a:extLst>
            <a:ext uri="{FF2B5EF4-FFF2-40B4-BE49-F238E27FC236}">
              <a16:creationId xmlns:a16="http://schemas.microsoft.com/office/drawing/2014/main" id="{00000000-0008-0000-0B00-0000134C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19476" name="Line 2">
          <a:extLst>
            <a:ext uri="{FF2B5EF4-FFF2-40B4-BE49-F238E27FC236}">
              <a16:creationId xmlns:a16="http://schemas.microsoft.com/office/drawing/2014/main" id="{00000000-0008-0000-0B00-0000144C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19477" name="Line 3">
          <a:extLst>
            <a:ext uri="{FF2B5EF4-FFF2-40B4-BE49-F238E27FC236}">
              <a16:creationId xmlns:a16="http://schemas.microsoft.com/office/drawing/2014/main" id="{00000000-0008-0000-0B00-0000154C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19478" name="Line 4">
          <a:extLst>
            <a:ext uri="{FF2B5EF4-FFF2-40B4-BE49-F238E27FC236}">
              <a16:creationId xmlns:a16="http://schemas.microsoft.com/office/drawing/2014/main" id="{00000000-0008-0000-0B00-0000164C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19479" name="Line 5">
          <a:extLst>
            <a:ext uri="{FF2B5EF4-FFF2-40B4-BE49-F238E27FC236}">
              <a16:creationId xmlns:a16="http://schemas.microsoft.com/office/drawing/2014/main" id="{00000000-0008-0000-0B00-0000174C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19480" name="Line 6">
          <a:extLst>
            <a:ext uri="{FF2B5EF4-FFF2-40B4-BE49-F238E27FC236}">
              <a16:creationId xmlns:a16="http://schemas.microsoft.com/office/drawing/2014/main" id="{00000000-0008-0000-0B00-0000184C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19481" name="Line 7">
          <a:extLst>
            <a:ext uri="{FF2B5EF4-FFF2-40B4-BE49-F238E27FC236}">
              <a16:creationId xmlns:a16="http://schemas.microsoft.com/office/drawing/2014/main" id="{00000000-0008-0000-0B00-0000194C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19482" name="Line 8">
          <a:extLst>
            <a:ext uri="{FF2B5EF4-FFF2-40B4-BE49-F238E27FC236}">
              <a16:creationId xmlns:a16="http://schemas.microsoft.com/office/drawing/2014/main" id="{00000000-0008-0000-0B00-00001A4C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19483" name="Line 9">
          <a:extLst>
            <a:ext uri="{FF2B5EF4-FFF2-40B4-BE49-F238E27FC236}">
              <a16:creationId xmlns:a16="http://schemas.microsoft.com/office/drawing/2014/main" id="{00000000-0008-0000-0B00-00001B4C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19484" name="Line 10">
          <a:extLst>
            <a:ext uri="{FF2B5EF4-FFF2-40B4-BE49-F238E27FC236}">
              <a16:creationId xmlns:a16="http://schemas.microsoft.com/office/drawing/2014/main" id="{00000000-0008-0000-0B00-00001C4C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19485" name="Line 11">
          <a:extLst>
            <a:ext uri="{FF2B5EF4-FFF2-40B4-BE49-F238E27FC236}">
              <a16:creationId xmlns:a16="http://schemas.microsoft.com/office/drawing/2014/main" id="{00000000-0008-0000-0B00-00001D4C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19486" name="Line 12">
          <a:extLst>
            <a:ext uri="{FF2B5EF4-FFF2-40B4-BE49-F238E27FC236}">
              <a16:creationId xmlns:a16="http://schemas.microsoft.com/office/drawing/2014/main" id="{00000000-0008-0000-0B00-00001E4C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19487" name="Line 13">
          <a:extLst>
            <a:ext uri="{FF2B5EF4-FFF2-40B4-BE49-F238E27FC236}">
              <a16:creationId xmlns:a16="http://schemas.microsoft.com/office/drawing/2014/main" id="{00000000-0008-0000-0B00-00001F4C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19488" name="Line 14">
          <a:extLst>
            <a:ext uri="{FF2B5EF4-FFF2-40B4-BE49-F238E27FC236}">
              <a16:creationId xmlns:a16="http://schemas.microsoft.com/office/drawing/2014/main" id="{00000000-0008-0000-0B00-0000204C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19489" name="Line 15">
          <a:extLst>
            <a:ext uri="{FF2B5EF4-FFF2-40B4-BE49-F238E27FC236}">
              <a16:creationId xmlns:a16="http://schemas.microsoft.com/office/drawing/2014/main" id="{00000000-0008-0000-0B00-0000214C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19490" name="Line 16">
          <a:extLst>
            <a:ext uri="{FF2B5EF4-FFF2-40B4-BE49-F238E27FC236}">
              <a16:creationId xmlns:a16="http://schemas.microsoft.com/office/drawing/2014/main" id="{00000000-0008-0000-0B00-0000224C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19491" name="Line 17">
          <a:extLst>
            <a:ext uri="{FF2B5EF4-FFF2-40B4-BE49-F238E27FC236}">
              <a16:creationId xmlns:a16="http://schemas.microsoft.com/office/drawing/2014/main" id="{00000000-0008-0000-0B00-0000234C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19492" name="Line 18">
          <a:extLst>
            <a:ext uri="{FF2B5EF4-FFF2-40B4-BE49-F238E27FC236}">
              <a16:creationId xmlns:a16="http://schemas.microsoft.com/office/drawing/2014/main" id="{00000000-0008-0000-0B00-0000244C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20499" name="Line 1">
          <a:extLst>
            <a:ext uri="{FF2B5EF4-FFF2-40B4-BE49-F238E27FC236}">
              <a16:creationId xmlns:a16="http://schemas.microsoft.com/office/drawing/2014/main" id="{00000000-0008-0000-0C00-00001350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20500" name="Line 2">
          <a:extLst>
            <a:ext uri="{FF2B5EF4-FFF2-40B4-BE49-F238E27FC236}">
              <a16:creationId xmlns:a16="http://schemas.microsoft.com/office/drawing/2014/main" id="{00000000-0008-0000-0C00-00001450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20501" name="Line 3">
          <a:extLst>
            <a:ext uri="{FF2B5EF4-FFF2-40B4-BE49-F238E27FC236}">
              <a16:creationId xmlns:a16="http://schemas.microsoft.com/office/drawing/2014/main" id="{00000000-0008-0000-0C00-00001550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20502" name="Line 4">
          <a:extLst>
            <a:ext uri="{FF2B5EF4-FFF2-40B4-BE49-F238E27FC236}">
              <a16:creationId xmlns:a16="http://schemas.microsoft.com/office/drawing/2014/main" id="{00000000-0008-0000-0C00-00001650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20503" name="Line 5">
          <a:extLst>
            <a:ext uri="{FF2B5EF4-FFF2-40B4-BE49-F238E27FC236}">
              <a16:creationId xmlns:a16="http://schemas.microsoft.com/office/drawing/2014/main" id="{00000000-0008-0000-0C00-00001750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20504" name="Line 6">
          <a:extLst>
            <a:ext uri="{FF2B5EF4-FFF2-40B4-BE49-F238E27FC236}">
              <a16:creationId xmlns:a16="http://schemas.microsoft.com/office/drawing/2014/main" id="{00000000-0008-0000-0C00-00001850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20505" name="Line 7">
          <a:extLst>
            <a:ext uri="{FF2B5EF4-FFF2-40B4-BE49-F238E27FC236}">
              <a16:creationId xmlns:a16="http://schemas.microsoft.com/office/drawing/2014/main" id="{00000000-0008-0000-0C00-00001950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20506" name="Line 8">
          <a:extLst>
            <a:ext uri="{FF2B5EF4-FFF2-40B4-BE49-F238E27FC236}">
              <a16:creationId xmlns:a16="http://schemas.microsoft.com/office/drawing/2014/main" id="{00000000-0008-0000-0C00-00001A50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20507" name="Line 9">
          <a:extLst>
            <a:ext uri="{FF2B5EF4-FFF2-40B4-BE49-F238E27FC236}">
              <a16:creationId xmlns:a16="http://schemas.microsoft.com/office/drawing/2014/main" id="{00000000-0008-0000-0C00-00001B50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20508" name="Line 10">
          <a:extLst>
            <a:ext uri="{FF2B5EF4-FFF2-40B4-BE49-F238E27FC236}">
              <a16:creationId xmlns:a16="http://schemas.microsoft.com/office/drawing/2014/main" id="{00000000-0008-0000-0C00-00001C50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20509" name="Line 11">
          <a:extLst>
            <a:ext uri="{FF2B5EF4-FFF2-40B4-BE49-F238E27FC236}">
              <a16:creationId xmlns:a16="http://schemas.microsoft.com/office/drawing/2014/main" id="{00000000-0008-0000-0C00-00001D50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20510" name="Line 12">
          <a:extLst>
            <a:ext uri="{FF2B5EF4-FFF2-40B4-BE49-F238E27FC236}">
              <a16:creationId xmlns:a16="http://schemas.microsoft.com/office/drawing/2014/main" id="{00000000-0008-0000-0C00-00001E50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20511" name="Line 13">
          <a:extLst>
            <a:ext uri="{FF2B5EF4-FFF2-40B4-BE49-F238E27FC236}">
              <a16:creationId xmlns:a16="http://schemas.microsoft.com/office/drawing/2014/main" id="{00000000-0008-0000-0C00-00001F50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20512" name="Line 14">
          <a:extLst>
            <a:ext uri="{FF2B5EF4-FFF2-40B4-BE49-F238E27FC236}">
              <a16:creationId xmlns:a16="http://schemas.microsoft.com/office/drawing/2014/main" id="{00000000-0008-0000-0C00-00002050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20513" name="Line 15">
          <a:extLst>
            <a:ext uri="{FF2B5EF4-FFF2-40B4-BE49-F238E27FC236}">
              <a16:creationId xmlns:a16="http://schemas.microsoft.com/office/drawing/2014/main" id="{00000000-0008-0000-0C00-00002150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20514" name="Line 16">
          <a:extLst>
            <a:ext uri="{FF2B5EF4-FFF2-40B4-BE49-F238E27FC236}">
              <a16:creationId xmlns:a16="http://schemas.microsoft.com/office/drawing/2014/main" id="{00000000-0008-0000-0C00-00002250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20515" name="Line 17">
          <a:extLst>
            <a:ext uri="{FF2B5EF4-FFF2-40B4-BE49-F238E27FC236}">
              <a16:creationId xmlns:a16="http://schemas.microsoft.com/office/drawing/2014/main" id="{00000000-0008-0000-0C00-00002350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20516" name="Line 18">
          <a:extLst>
            <a:ext uri="{FF2B5EF4-FFF2-40B4-BE49-F238E27FC236}">
              <a16:creationId xmlns:a16="http://schemas.microsoft.com/office/drawing/2014/main" id="{00000000-0008-0000-0C00-00002450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21523" name="Line 1">
          <a:extLst>
            <a:ext uri="{FF2B5EF4-FFF2-40B4-BE49-F238E27FC236}">
              <a16:creationId xmlns:a16="http://schemas.microsoft.com/office/drawing/2014/main" id="{00000000-0008-0000-0D00-00001354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21524" name="Line 2">
          <a:extLst>
            <a:ext uri="{FF2B5EF4-FFF2-40B4-BE49-F238E27FC236}">
              <a16:creationId xmlns:a16="http://schemas.microsoft.com/office/drawing/2014/main" id="{00000000-0008-0000-0D00-00001454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21525" name="Line 3">
          <a:extLst>
            <a:ext uri="{FF2B5EF4-FFF2-40B4-BE49-F238E27FC236}">
              <a16:creationId xmlns:a16="http://schemas.microsoft.com/office/drawing/2014/main" id="{00000000-0008-0000-0D00-00001554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21526" name="Line 4">
          <a:extLst>
            <a:ext uri="{FF2B5EF4-FFF2-40B4-BE49-F238E27FC236}">
              <a16:creationId xmlns:a16="http://schemas.microsoft.com/office/drawing/2014/main" id="{00000000-0008-0000-0D00-00001654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21527" name="Line 5">
          <a:extLst>
            <a:ext uri="{FF2B5EF4-FFF2-40B4-BE49-F238E27FC236}">
              <a16:creationId xmlns:a16="http://schemas.microsoft.com/office/drawing/2014/main" id="{00000000-0008-0000-0D00-00001754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21528" name="Line 6">
          <a:extLst>
            <a:ext uri="{FF2B5EF4-FFF2-40B4-BE49-F238E27FC236}">
              <a16:creationId xmlns:a16="http://schemas.microsoft.com/office/drawing/2014/main" id="{00000000-0008-0000-0D00-00001854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21529" name="Line 7">
          <a:extLst>
            <a:ext uri="{FF2B5EF4-FFF2-40B4-BE49-F238E27FC236}">
              <a16:creationId xmlns:a16="http://schemas.microsoft.com/office/drawing/2014/main" id="{00000000-0008-0000-0D00-00001954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21530" name="Line 8">
          <a:extLst>
            <a:ext uri="{FF2B5EF4-FFF2-40B4-BE49-F238E27FC236}">
              <a16:creationId xmlns:a16="http://schemas.microsoft.com/office/drawing/2014/main" id="{00000000-0008-0000-0D00-00001A54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21531" name="Line 9">
          <a:extLst>
            <a:ext uri="{FF2B5EF4-FFF2-40B4-BE49-F238E27FC236}">
              <a16:creationId xmlns:a16="http://schemas.microsoft.com/office/drawing/2014/main" id="{00000000-0008-0000-0D00-00001B54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21532" name="Line 10">
          <a:extLst>
            <a:ext uri="{FF2B5EF4-FFF2-40B4-BE49-F238E27FC236}">
              <a16:creationId xmlns:a16="http://schemas.microsoft.com/office/drawing/2014/main" id="{00000000-0008-0000-0D00-00001C54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21533" name="Line 11">
          <a:extLst>
            <a:ext uri="{FF2B5EF4-FFF2-40B4-BE49-F238E27FC236}">
              <a16:creationId xmlns:a16="http://schemas.microsoft.com/office/drawing/2014/main" id="{00000000-0008-0000-0D00-00001D54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21534" name="Line 12">
          <a:extLst>
            <a:ext uri="{FF2B5EF4-FFF2-40B4-BE49-F238E27FC236}">
              <a16:creationId xmlns:a16="http://schemas.microsoft.com/office/drawing/2014/main" id="{00000000-0008-0000-0D00-00001E54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21535" name="Line 13">
          <a:extLst>
            <a:ext uri="{FF2B5EF4-FFF2-40B4-BE49-F238E27FC236}">
              <a16:creationId xmlns:a16="http://schemas.microsoft.com/office/drawing/2014/main" id="{00000000-0008-0000-0D00-00001F54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21536" name="Line 14">
          <a:extLst>
            <a:ext uri="{FF2B5EF4-FFF2-40B4-BE49-F238E27FC236}">
              <a16:creationId xmlns:a16="http://schemas.microsoft.com/office/drawing/2014/main" id="{00000000-0008-0000-0D00-00002054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21537" name="Line 15">
          <a:extLst>
            <a:ext uri="{FF2B5EF4-FFF2-40B4-BE49-F238E27FC236}">
              <a16:creationId xmlns:a16="http://schemas.microsoft.com/office/drawing/2014/main" id="{00000000-0008-0000-0D00-00002154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21538" name="Line 16">
          <a:extLst>
            <a:ext uri="{FF2B5EF4-FFF2-40B4-BE49-F238E27FC236}">
              <a16:creationId xmlns:a16="http://schemas.microsoft.com/office/drawing/2014/main" id="{00000000-0008-0000-0D00-00002254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21539" name="Line 17">
          <a:extLst>
            <a:ext uri="{FF2B5EF4-FFF2-40B4-BE49-F238E27FC236}">
              <a16:creationId xmlns:a16="http://schemas.microsoft.com/office/drawing/2014/main" id="{00000000-0008-0000-0D00-00002354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21540" name="Line 18">
          <a:extLst>
            <a:ext uri="{FF2B5EF4-FFF2-40B4-BE49-F238E27FC236}">
              <a16:creationId xmlns:a16="http://schemas.microsoft.com/office/drawing/2014/main" id="{00000000-0008-0000-0D00-00002454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2</xdr:row>
      <xdr:rowOff>114300</xdr:rowOff>
    </xdr:from>
    <xdr:to>
      <xdr:col>29</xdr:col>
      <xdr:colOff>123825</xdr:colOff>
      <xdr:row>2</xdr:row>
      <xdr:rowOff>142875</xdr:rowOff>
    </xdr:to>
    <xdr:sp macro="" textlink="">
      <xdr:nvSpPr>
        <xdr:cNvPr id="23567" name="Line 1">
          <a:extLst>
            <a:ext uri="{FF2B5EF4-FFF2-40B4-BE49-F238E27FC236}">
              <a16:creationId xmlns:a16="http://schemas.microsoft.com/office/drawing/2014/main" id="{00000000-0008-0000-0E00-00000F5C0000}"/>
            </a:ext>
          </a:extLst>
        </xdr:cNvPr>
        <xdr:cNvSpPr>
          <a:spLocks noChangeShapeType="1"/>
        </xdr:cNvSpPr>
      </xdr:nvSpPr>
      <xdr:spPr bwMode="auto">
        <a:xfrm>
          <a:off x="3362325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2</xdr:row>
      <xdr:rowOff>104775</xdr:rowOff>
    </xdr:from>
    <xdr:to>
      <xdr:col>59</xdr:col>
      <xdr:colOff>133350</xdr:colOff>
      <xdr:row>2</xdr:row>
      <xdr:rowOff>142875</xdr:rowOff>
    </xdr:to>
    <xdr:sp macro="" textlink="">
      <xdr:nvSpPr>
        <xdr:cNvPr id="23568" name="Line 2">
          <a:extLst>
            <a:ext uri="{FF2B5EF4-FFF2-40B4-BE49-F238E27FC236}">
              <a16:creationId xmlns:a16="http://schemas.microsoft.com/office/drawing/2014/main" id="{00000000-0008-0000-0E00-0000105C0000}"/>
            </a:ext>
          </a:extLst>
        </xdr:cNvPr>
        <xdr:cNvSpPr>
          <a:spLocks noChangeShapeType="1"/>
        </xdr:cNvSpPr>
      </xdr:nvSpPr>
      <xdr:spPr bwMode="auto">
        <a:xfrm flipV="1">
          <a:off x="8315325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133350</xdr:colOff>
      <xdr:row>2</xdr:row>
      <xdr:rowOff>104775</xdr:rowOff>
    </xdr:from>
    <xdr:to>
      <xdr:col>79</xdr:col>
      <xdr:colOff>123825</xdr:colOff>
      <xdr:row>2</xdr:row>
      <xdr:rowOff>133350</xdr:rowOff>
    </xdr:to>
    <xdr:sp macro="" textlink="">
      <xdr:nvSpPr>
        <xdr:cNvPr id="23569" name="Line 3">
          <a:extLst>
            <a:ext uri="{FF2B5EF4-FFF2-40B4-BE49-F238E27FC236}">
              <a16:creationId xmlns:a16="http://schemas.microsoft.com/office/drawing/2014/main" id="{00000000-0008-0000-0E00-0000115C0000}"/>
            </a:ext>
          </a:extLst>
        </xdr:cNvPr>
        <xdr:cNvSpPr>
          <a:spLocks noChangeShapeType="1"/>
        </xdr:cNvSpPr>
      </xdr:nvSpPr>
      <xdr:spPr bwMode="auto">
        <a:xfrm>
          <a:off x="15744825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0</xdr:row>
      <xdr:rowOff>104775</xdr:rowOff>
    </xdr:from>
    <xdr:to>
      <xdr:col>79</xdr:col>
      <xdr:colOff>123825</xdr:colOff>
      <xdr:row>0</xdr:row>
      <xdr:rowOff>123825</xdr:rowOff>
    </xdr:to>
    <xdr:sp macro="" textlink="">
      <xdr:nvSpPr>
        <xdr:cNvPr id="23570" name="Line 4">
          <a:extLst>
            <a:ext uri="{FF2B5EF4-FFF2-40B4-BE49-F238E27FC236}">
              <a16:creationId xmlns:a16="http://schemas.microsoft.com/office/drawing/2014/main" id="{00000000-0008-0000-0E00-0000125C0000}"/>
            </a:ext>
          </a:extLst>
        </xdr:cNvPr>
        <xdr:cNvSpPr>
          <a:spLocks noChangeShapeType="1"/>
        </xdr:cNvSpPr>
      </xdr:nvSpPr>
      <xdr:spPr bwMode="auto">
        <a:xfrm>
          <a:off x="3352800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4</xdr:row>
      <xdr:rowOff>133350</xdr:rowOff>
    </xdr:from>
    <xdr:to>
      <xdr:col>7</xdr:col>
      <xdr:colOff>104775</xdr:colOff>
      <xdr:row>16</xdr:row>
      <xdr:rowOff>123825</xdr:rowOff>
    </xdr:to>
    <xdr:sp macro="" textlink="">
      <xdr:nvSpPr>
        <xdr:cNvPr id="23571" name="Line 5">
          <a:extLst>
            <a:ext uri="{FF2B5EF4-FFF2-40B4-BE49-F238E27FC236}">
              <a16:creationId xmlns:a16="http://schemas.microsoft.com/office/drawing/2014/main" id="{00000000-0008-0000-0E00-0000135C0000}"/>
            </a:ext>
          </a:extLst>
        </xdr:cNvPr>
        <xdr:cNvSpPr>
          <a:spLocks noChangeShapeType="1"/>
        </xdr:cNvSpPr>
      </xdr:nvSpPr>
      <xdr:spPr bwMode="auto">
        <a:xfrm flipH="1">
          <a:off x="2828925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16</xdr:row>
      <xdr:rowOff>123825</xdr:rowOff>
    </xdr:from>
    <xdr:to>
      <xdr:col>7</xdr:col>
      <xdr:colOff>95250</xdr:colOff>
      <xdr:row>39</xdr:row>
      <xdr:rowOff>95250</xdr:rowOff>
    </xdr:to>
    <xdr:sp macro="" textlink="">
      <xdr:nvSpPr>
        <xdr:cNvPr id="23572" name="Line 6">
          <a:extLst>
            <a:ext uri="{FF2B5EF4-FFF2-40B4-BE49-F238E27FC236}">
              <a16:creationId xmlns:a16="http://schemas.microsoft.com/office/drawing/2014/main" id="{00000000-0008-0000-0E00-0000145C0000}"/>
            </a:ext>
          </a:extLst>
        </xdr:cNvPr>
        <xdr:cNvSpPr>
          <a:spLocks noChangeShapeType="1"/>
        </xdr:cNvSpPr>
      </xdr:nvSpPr>
      <xdr:spPr bwMode="auto">
        <a:xfrm>
          <a:off x="2828925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39</xdr:row>
      <xdr:rowOff>76200</xdr:rowOff>
    </xdr:from>
    <xdr:to>
      <xdr:col>7</xdr:col>
      <xdr:colOff>104775</xdr:colOff>
      <xdr:row>62</xdr:row>
      <xdr:rowOff>85725</xdr:rowOff>
    </xdr:to>
    <xdr:sp macro="" textlink="">
      <xdr:nvSpPr>
        <xdr:cNvPr id="23573" name="Line 7">
          <a:extLst>
            <a:ext uri="{FF2B5EF4-FFF2-40B4-BE49-F238E27FC236}">
              <a16:creationId xmlns:a16="http://schemas.microsoft.com/office/drawing/2014/main" id="{00000000-0008-0000-0E00-0000155C0000}"/>
            </a:ext>
          </a:extLst>
        </xdr:cNvPr>
        <xdr:cNvSpPr>
          <a:spLocks noChangeShapeType="1"/>
        </xdr:cNvSpPr>
      </xdr:nvSpPr>
      <xdr:spPr bwMode="auto">
        <a:xfrm flipH="1">
          <a:off x="2819400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62</xdr:row>
      <xdr:rowOff>133350</xdr:rowOff>
    </xdr:from>
    <xdr:to>
      <xdr:col>7</xdr:col>
      <xdr:colOff>114300</xdr:colOff>
      <xdr:row>74</xdr:row>
      <xdr:rowOff>133350</xdr:rowOff>
    </xdr:to>
    <xdr:sp macro="" textlink="">
      <xdr:nvSpPr>
        <xdr:cNvPr id="23574" name="Line 8">
          <a:extLst>
            <a:ext uri="{FF2B5EF4-FFF2-40B4-BE49-F238E27FC236}">
              <a16:creationId xmlns:a16="http://schemas.microsoft.com/office/drawing/2014/main" id="{00000000-0008-0000-0E00-0000165C0000}"/>
            </a:ext>
          </a:extLst>
        </xdr:cNvPr>
        <xdr:cNvSpPr>
          <a:spLocks noChangeShapeType="1"/>
        </xdr:cNvSpPr>
      </xdr:nvSpPr>
      <xdr:spPr bwMode="auto">
        <a:xfrm>
          <a:off x="2828925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133350</xdr:colOff>
      <xdr:row>4</xdr:row>
      <xdr:rowOff>123825</xdr:rowOff>
    </xdr:from>
    <xdr:to>
      <xdr:col>5</xdr:col>
      <xdr:colOff>200025</xdr:colOff>
      <xdr:row>74</xdr:row>
      <xdr:rowOff>142875</xdr:rowOff>
    </xdr:to>
    <xdr:sp macro="" textlink="">
      <xdr:nvSpPr>
        <xdr:cNvPr id="23575" name="Line 9">
          <a:extLst>
            <a:ext uri="{FF2B5EF4-FFF2-40B4-BE49-F238E27FC236}">
              <a16:creationId xmlns:a16="http://schemas.microsoft.com/office/drawing/2014/main" id="{00000000-0008-0000-0E00-0000175C0000}"/>
            </a:ext>
          </a:extLst>
        </xdr:cNvPr>
        <xdr:cNvSpPr>
          <a:spLocks noChangeShapeType="1"/>
        </xdr:cNvSpPr>
      </xdr:nvSpPr>
      <xdr:spPr bwMode="auto">
        <a:xfrm flipH="1">
          <a:off x="2371725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39</xdr:row>
      <xdr:rowOff>114300</xdr:rowOff>
    </xdr:from>
    <xdr:to>
      <xdr:col>81</xdr:col>
      <xdr:colOff>123825</xdr:colOff>
      <xdr:row>39</xdr:row>
      <xdr:rowOff>123825</xdr:rowOff>
    </xdr:to>
    <xdr:sp macro="" textlink="">
      <xdr:nvSpPr>
        <xdr:cNvPr id="23576" name="Line 10">
          <a:extLst>
            <a:ext uri="{FF2B5EF4-FFF2-40B4-BE49-F238E27FC236}">
              <a16:creationId xmlns:a16="http://schemas.microsoft.com/office/drawing/2014/main" id="{00000000-0008-0000-0E00-0000185C0000}"/>
            </a:ext>
          </a:extLst>
        </xdr:cNvPr>
        <xdr:cNvSpPr>
          <a:spLocks noChangeShapeType="1"/>
        </xdr:cNvSpPr>
      </xdr:nvSpPr>
      <xdr:spPr bwMode="auto">
        <a:xfrm>
          <a:off x="1809750" y="8286750"/>
          <a:ext cx="19373850" cy="9525"/>
        </a:xfrm>
        <a:prstGeom prst="line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16</xdr:row>
      <xdr:rowOff>123825</xdr:rowOff>
    </xdr:from>
    <xdr:to>
      <xdr:col>81</xdr:col>
      <xdr:colOff>123825</xdr:colOff>
      <xdr:row>16</xdr:row>
      <xdr:rowOff>133350</xdr:rowOff>
    </xdr:to>
    <xdr:sp macro="" textlink="">
      <xdr:nvSpPr>
        <xdr:cNvPr id="23577" name="Line 11">
          <a:extLst>
            <a:ext uri="{FF2B5EF4-FFF2-40B4-BE49-F238E27FC236}">
              <a16:creationId xmlns:a16="http://schemas.microsoft.com/office/drawing/2014/main" id="{00000000-0008-0000-0E00-0000195C0000}"/>
            </a:ext>
          </a:extLst>
        </xdr:cNvPr>
        <xdr:cNvSpPr>
          <a:spLocks noChangeShapeType="1"/>
        </xdr:cNvSpPr>
      </xdr:nvSpPr>
      <xdr:spPr bwMode="auto">
        <a:xfrm>
          <a:off x="1809750" y="3476625"/>
          <a:ext cx="19373850" cy="9525"/>
        </a:xfrm>
        <a:prstGeom prst="line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81</xdr:col>
      <xdr:colOff>95250</xdr:colOff>
      <xdr:row>62</xdr:row>
      <xdr:rowOff>123825</xdr:rowOff>
    </xdr:to>
    <xdr:sp macro="" textlink="">
      <xdr:nvSpPr>
        <xdr:cNvPr id="23578" name="Line 12">
          <a:extLst>
            <a:ext uri="{FF2B5EF4-FFF2-40B4-BE49-F238E27FC236}">
              <a16:creationId xmlns:a16="http://schemas.microsoft.com/office/drawing/2014/main" id="{00000000-0008-0000-0E00-00001A5C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821525" cy="9525"/>
        </a:xfrm>
        <a:prstGeom prst="line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114300</xdr:colOff>
      <xdr:row>0</xdr:row>
      <xdr:rowOff>133350</xdr:rowOff>
    </xdr:from>
    <xdr:to>
      <xdr:col>29</xdr:col>
      <xdr:colOff>123825</xdr:colOff>
      <xdr:row>75</xdr:row>
      <xdr:rowOff>161925</xdr:rowOff>
    </xdr:to>
    <xdr:sp macro="" textlink="">
      <xdr:nvSpPr>
        <xdr:cNvPr id="23579" name="Line 13">
          <a:extLst>
            <a:ext uri="{FF2B5EF4-FFF2-40B4-BE49-F238E27FC236}">
              <a16:creationId xmlns:a16="http://schemas.microsoft.com/office/drawing/2014/main" id="{00000000-0008-0000-0E00-00001B5C0000}"/>
            </a:ext>
          </a:extLst>
        </xdr:cNvPr>
        <xdr:cNvSpPr>
          <a:spLocks noChangeShapeType="1"/>
        </xdr:cNvSpPr>
      </xdr:nvSpPr>
      <xdr:spPr bwMode="auto">
        <a:xfrm flipH="1">
          <a:off x="8296275" y="133350"/>
          <a:ext cx="9525" cy="15744825"/>
        </a:xfrm>
        <a:prstGeom prst="line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123825</xdr:colOff>
      <xdr:row>0</xdr:row>
      <xdr:rowOff>161925</xdr:rowOff>
    </xdr:from>
    <xdr:to>
      <xdr:col>59</xdr:col>
      <xdr:colOff>133350</xdr:colOff>
      <xdr:row>75</xdr:row>
      <xdr:rowOff>200025</xdr:rowOff>
    </xdr:to>
    <xdr:sp macro="" textlink="">
      <xdr:nvSpPr>
        <xdr:cNvPr id="23580" name="Line 14">
          <a:extLst>
            <a:ext uri="{FF2B5EF4-FFF2-40B4-BE49-F238E27FC236}">
              <a16:creationId xmlns:a16="http://schemas.microsoft.com/office/drawing/2014/main" id="{00000000-0008-0000-0E00-00001C5C0000}"/>
            </a:ext>
          </a:extLst>
        </xdr:cNvPr>
        <xdr:cNvSpPr>
          <a:spLocks noChangeShapeType="1"/>
        </xdr:cNvSpPr>
      </xdr:nvSpPr>
      <xdr:spPr bwMode="auto">
        <a:xfrm flipH="1">
          <a:off x="15735300" y="161925"/>
          <a:ext cx="9525" cy="15754350"/>
        </a:xfrm>
        <a:prstGeom prst="line">
          <a:avLst/>
        </a:prstGeom>
        <a:noFill/>
        <a:ln w="7620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3</xdr:row>
          <xdr:rowOff>0</xdr:rowOff>
        </xdr:from>
        <xdr:to>
          <xdr:col>7</xdr:col>
          <xdr:colOff>523875</xdr:colOff>
          <xdr:row>4</xdr:row>
          <xdr:rowOff>57150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</xdr:row>
          <xdr:rowOff>76200</xdr:rowOff>
        </xdr:from>
        <xdr:to>
          <xdr:col>0</xdr:col>
          <xdr:colOff>752475</xdr:colOff>
          <xdr:row>11</xdr:row>
          <xdr:rowOff>85725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659465</xdr:colOff>
      <xdr:row>11</xdr:row>
      <xdr:rowOff>78441</xdr:rowOff>
    </xdr:from>
    <xdr:to>
      <xdr:col>12</xdr:col>
      <xdr:colOff>302559</xdr:colOff>
      <xdr:row>38</xdr:row>
      <xdr:rowOff>0</xdr:rowOff>
    </xdr:to>
    <xdr:graphicFrame macro="">
      <xdr:nvGraphicFramePr>
        <xdr:cNvPr id="11275" name="Gráfico 10">
          <a:extLst>
            <a:ext uri="{FF2B5EF4-FFF2-40B4-BE49-F238E27FC236}">
              <a16:creationId xmlns:a16="http://schemas.microsoft.com/office/drawing/2014/main" id="{00000000-0008-0000-0100-00000B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704850</xdr:colOff>
      <xdr:row>16</xdr:row>
      <xdr:rowOff>19050</xdr:rowOff>
    </xdr:from>
    <xdr:to>
      <xdr:col>14</xdr:col>
      <xdr:colOff>504825</xdr:colOff>
      <xdr:row>50</xdr:row>
      <xdr:rowOff>67235</xdr:rowOff>
    </xdr:to>
    <xdr:graphicFrame macro="">
      <xdr:nvGraphicFramePr>
        <xdr:cNvPr id="2057" name="Chart 7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4</xdr:row>
          <xdr:rowOff>57150</xdr:rowOff>
        </xdr:from>
        <xdr:to>
          <xdr:col>2</xdr:col>
          <xdr:colOff>161925</xdr:colOff>
          <xdr:row>7</xdr:row>
          <xdr:rowOff>57150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590550</xdr:colOff>
          <xdr:row>11</xdr:row>
          <xdr:rowOff>152400</xdr:rowOff>
        </xdr:from>
        <xdr:to>
          <xdr:col>2</xdr:col>
          <xdr:colOff>161925</xdr:colOff>
          <xdr:row>13</xdr:row>
          <xdr:rowOff>95250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723900</xdr:colOff>
          <xdr:row>15</xdr:row>
          <xdr:rowOff>123825</xdr:rowOff>
        </xdr:from>
        <xdr:to>
          <xdr:col>2</xdr:col>
          <xdr:colOff>676275</xdr:colOff>
          <xdr:row>16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733425</xdr:colOff>
          <xdr:row>17</xdr:row>
          <xdr:rowOff>133350</xdr:rowOff>
        </xdr:from>
        <xdr:to>
          <xdr:col>2</xdr:col>
          <xdr:colOff>657225</xdr:colOff>
          <xdr:row>20</xdr:row>
          <xdr:rowOff>76200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4</xdr:row>
          <xdr:rowOff>28575</xdr:rowOff>
        </xdr:from>
        <xdr:to>
          <xdr:col>3</xdr:col>
          <xdr:colOff>0</xdr:colOff>
          <xdr:row>6</xdr:row>
          <xdr:rowOff>133350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2</xdr:col>
          <xdr:colOff>752475</xdr:colOff>
          <xdr:row>11</xdr:row>
          <xdr:rowOff>123825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6</xdr:row>
      <xdr:rowOff>57150</xdr:rowOff>
    </xdr:from>
    <xdr:to>
      <xdr:col>3</xdr:col>
      <xdr:colOff>9525</xdr:colOff>
      <xdr:row>14</xdr:row>
      <xdr:rowOff>19050</xdr:rowOff>
    </xdr:to>
    <xdr:sp macro="" textlink="">
      <xdr:nvSpPr>
        <xdr:cNvPr id="6151" name="Line 1">
          <a:extLst>
            <a:ext uri="{FF2B5EF4-FFF2-40B4-BE49-F238E27FC236}">
              <a16:creationId xmlns:a16="http://schemas.microsoft.com/office/drawing/2014/main" id="{00000000-0008-0000-0500-000007180000}"/>
            </a:ext>
          </a:extLst>
        </xdr:cNvPr>
        <xdr:cNvSpPr>
          <a:spLocks noChangeShapeType="1"/>
        </xdr:cNvSpPr>
      </xdr:nvSpPr>
      <xdr:spPr bwMode="auto">
        <a:xfrm>
          <a:off x="1714500" y="1028700"/>
          <a:ext cx="581025" cy="1257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314325</xdr:colOff>
      <xdr:row>13</xdr:row>
      <xdr:rowOff>152400</xdr:rowOff>
    </xdr:from>
    <xdr:to>
      <xdr:col>4</xdr:col>
      <xdr:colOff>657225</xdr:colOff>
      <xdr:row>14</xdr:row>
      <xdr:rowOff>0</xdr:rowOff>
    </xdr:to>
    <xdr:sp macro="" textlink="">
      <xdr:nvSpPr>
        <xdr:cNvPr id="6152" name="Line 2">
          <a:extLst>
            <a:ext uri="{FF2B5EF4-FFF2-40B4-BE49-F238E27FC236}">
              <a16:creationId xmlns:a16="http://schemas.microsoft.com/office/drawing/2014/main" id="{00000000-0008-0000-0500-000008180000}"/>
            </a:ext>
          </a:extLst>
        </xdr:cNvPr>
        <xdr:cNvSpPr>
          <a:spLocks noChangeShapeType="1"/>
        </xdr:cNvSpPr>
      </xdr:nvSpPr>
      <xdr:spPr bwMode="auto">
        <a:xfrm flipV="1">
          <a:off x="1076325" y="2257425"/>
          <a:ext cx="2628900" cy="95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28575</xdr:colOff>
      <xdr:row>10</xdr:row>
      <xdr:rowOff>38100</xdr:rowOff>
    </xdr:from>
    <xdr:to>
      <xdr:col>2</xdr:col>
      <xdr:colOff>438150</xdr:colOff>
      <xdr:row>13</xdr:row>
      <xdr:rowOff>142875</xdr:rowOff>
    </xdr:to>
    <xdr:sp macro="" textlink="">
      <xdr:nvSpPr>
        <xdr:cNvPr id="6153" name="Freeform 3">
          <a:extLst>
            <a:ext uri="{FF2B5EF4-FFF2-40B4-BE49-F238E27FC236}">
              <a16:creationId xmlns:a16="http://schemas.microsoft.com/office/drawing/2014/main" id="{00000000-0008-0000-0500-000009180000}"/>
            </a:ext>
          </a:extLst>
        </xdr:cNvPr>
        <xdr:cNvSpPr>
          <a:spLocks/>
        </xdr:cNvSpPr>
      </xdr:nvSpPr>
      <xdr:spPr bwMode="auto">
        <a:xfrm>
          <a:off x="1552575" y="1657350"/>
          <a:ext cx="409575" cy="590550"/>
        </a:xfrm>
        <a:custGeom>
          <a:avLst/>
          <a:gdLst>
            <a:gd name="T0" fmla="*/ 0 w 43"/>
            <a:gd name="T1" fmla="*/ 590550 h 62"/>
            <a:gd name="T2" fmla="*/ 104775 w 43"/>
            <a:gd name="T3" fmla="*/ 219075 h 62"/>
            <a:gd name="T4" fmla="*/ 409575 w 43"/>
            <a:gd name="T5" fmla="*/ 0 h 62"/>
            <a:gd name="T6" fmla="*/ 0 60000 65536"/>
            <a:gd name="T7" fmla="*/ 0 60000 65536"/>
            <a:gd name="T8" fmla="*/ 0 60000 65536"/>
            <a:gd name="T9" fmla="*/ 0 w 43"/>
            <a:gd name="T10" fmla="*/ 0 h 62"/>
            <a:gd name="T11" fmla="*/ 43 w 43"/>
            <a:gd name="T12" fmla="*/ 62 h 62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3" h="62">
              <a:moveTo>
                <a:pt x="0" y="62"/>
              </a:moveTo>
              <a:cubicBezTo>
                <a:pt x="2" y="47"/>
                <a:pt x="4" y="33"/>
                <a:pt x="11" y="23"/>
              </a:cubicBezTo>
              <a:cubicBezTo>
                <a:pt x="18" y="13"/>
                <a:pt x="30" y="6"/>
                <a:pt x="43" y="0"/>
              </a:cubicBezTo>
            </a:path>
          </a:pathLst>
        </a:cu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286577</xdr:colOff>
      <xdr:row>0</xdr:row>
      <xdr:rowOff>0</xdr:rowOff>
    </xdr:from>
    <xdr:to>
      <xdr:col>30</xdr:col>
      <xdr:colOff>223037</xdr:colOff>
      <xdr:row>45</xdr:row>
      <xdr:rowOff>95250</xdr:rowOff>
    </xdr:to>
    <xdr:graphicFrame macro="">
      <xdr:nvGraphicFramePr>
        <xdr:cNvPr id="13362" name="Gráfico 49">
          <a:extLst>
            <a:ext uri="{FF2B5EF4-FFF2-40B4-BE49-F238E27FC236}">
              <a16:creationId xmlns:a16="http://schemas.microsoft.com/office/drawing/2014/main" id="{00000000-0008-0000-0600-000032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16428" name="Line 1">
          <a:extLst>
            <a:ext uri="{FF2B5EF4-FFF2-40B4-BE49-F238E27FC236}">
              <a16:creationId xmlns:a16="http://schemas.microsoft.com/office/drawing/2014/main" id="{00000000-0008-0000-0800-00002C40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16429" name="Line 4">
          <a:extLst>
            <a:ext uri="{FF2B5EF4-FFF2-40B4-BE49-F238E27FC236}">
              <a16:creationId xmlns:a16="http://schemas.microsoft.com/office/drawing/2014/main" id="{00000000-0008-0000-0800-00002D40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16430" name="Line 5">
          <a:extLst>
            <a:ext uri="{FF2B5EF4-FFF2-40B4-BE49-F238E27FC236}">
              <a16:creationId xmlns:a16="http://schemas.microsoft.com/office/drawing/2014/main" id="{00000000-0008-0000-0800-00002E40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16431" name="Line 7">
          <a:extLst>
            <a:ext uri="{FF2B5EF4-FFF2-40B4-BE49-F238E27FC236}">
              <a16:creationId xmlns:a16="http://schemas.microsoft.com/office/drawing/2014/main" id="{00000000-0008-0000-0800-00002F40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16432" name="Line 9">
          <a:extLst>
            <a:ext uri="{FF2B5EF4-FFF2-40B4-BE49-F238E27FC236}">
              <a16:creationId xmlns:a16="http://schemas.microsoft.com/office/drawing/2014/main" id="{00000000-0008-0000-0800-00003040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16433" name="Line 12">
          <a:extLst>
            <a:ext uri="{FF2B5EF4-FFF2-40B4-BE49-F238E27FC236}">
              <a16:creationId xmlns:a16="http://schemas.microsoft.com/office/drawing/2014/main" id="{00000000-0008-0000-0800-00003140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16434" name="Line 15">
          <a:extLst>
            <a:ext uri="{FF2B5EF4-FFF2-40B4-BE49-F238E27FC236}">
              <a16:creationId xmlns:a16="http://schemas.microsoft.com/office/drawing/2014/main" id="{00000000-0008-0000-0800-00003240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16435" name="Line 19">
          <a:extLst>
            <a:ext uri="{FF2B5EF4-FFF2-40B4-BE49-F238E27FC236}">
              <a16:creationId xmlns:a16="http://schemas.microsoft.com/office/drawing/2014/main" id="{00000000-0008-0000-0800-00003340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16436" name="Line 21">
          <a:extLst>
            <a:ext uri="{FF2B5EF4-FFF2-40B4-BE49-F238E27FC236}">
              <a16:creationId xmlns:a16="http://schemas.microsoft.com/office/drawing/2014/main" id="{00000000-0008-0000-0800-00003440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16437" name="Line 23">
          <a:extLst>
            <a:ext uri="{FF2B5EF4-FFF2-40B4-BE49-F238E27FC236}">
              <a16:creationId xmlns:a16="http://schemas.microsoft.com/office/drawing/2014/main" id="{00000000-0008-0000-0800-00003540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16438" name="Line 24">
          <a:extLst>
            <a:ext uri="{FF2B5EF4-FFF2-40B4-BE49-F238E27FC236}">
              <a16:creationId xmlns:a16="http://schemas.microsoft.com/office/drawing/2014/main" id="{00000000-0008-0000-0800-00003640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16439" name="Line 25">
          <a:extLst>
            <a:ext uri="{FF2B5EF4-FFF2-40B4-BE49-F238E27FC236}">
              <a16:creationId xmlns:a16="http://schemas.microsoft.com/office/drawing/2014/main" id="{00000000-0008-0000-0800-00003740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16440" name="Line 29">
          <a:extLst>
            <a:ext uri="{FF2B5EF4-FFF2-40B4-BE49-F238E27FC236}">
              <a16:creationId xmlns:a16="http://schemas.microsoft.com/office/drawing/2014/main" id="{00000000-0008-0000-0800-00003840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16441" name="Line 30">
          <a:extLst>
            <a:ext uri="{FF2B5EF4-FFF2-40B4-BE49-F238E27FC236}">
              <a16:creationId xmlns:a16="http://schemas.microsoft.com/office/drawing/2014/main" id="{00000000-0008-0000-0800-00003940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16442" name="Line 37">
          <a:extLst>
            <a:ext uri="{FF2B5EF4-FFF2-40B4-BE49-F238E27FC236}">
              <a16:creationId xmlns:a16="http://schemas.microsoft.com/office/drawing/2014/main" id="{00000000-0008-0000-0800-00003A40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16443" name="Line 38">
          <a:extLst>
            <a:ext uri="{FF2B5EF4-FFF2-40B4-BE49-F238E27FC236}">
              <a16:creationId xmlns:a16="http://schemas.microsoft.com/office/drawing/2014/main" id="{00000000-0008-0000-0800-00003B40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16444" name="Line 40">
          <a:extLst>
            <a:ext uri="{FF2B5EF4-FFF2-40B4-BE49-F238E27FC236}">
              <a16:creationId xmlns:a16="http://schemas.microsoft.com/office/drawing/2014/main" id="{00000000-0008-0000-0800-00003C40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16445" name="Line 43">
          <a:extLst>
            <a:ext uri="{FF2B5EF4-FFF2-40B4-BE49-F238E27FC236}">
              <a16:creationId xmlns:a16="http://schemas.microsoft.com/office/drawing/2014/main" id="{00000000-0008-0000-0800-00003D40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</xdr:row>
      <xdr:rowOff>114300</xdr:rowOff>
    </xdr:from>
    <xdr:to>
      <xdr:col>28</xdr:col>
      <xdr:colOff>123825</xdr:colOff>
      <xdr:row>2</xdr:row>
      <xdr:rowOff>142875</xdr:rowOff>
    </xdr:to>
    <xdr:sp macro="" textlink="">
      <xdr:nvSpPr>
        <xdr:cNvPr id="17427" name="Line 1">
          <a:extLst>
            <a:ext uri="{FF2B5EF4-FFF2-40B4-BE49-F238E27FC236}">
              <a16:creationId xmlns:a16="http://schemas.microsoft.com/office/drawing/2014/main" id="{00000000-0008-0000-0900-000013440000}"/>
            </a:ext>
          </a:extLst>
        </xdr:cNvPr>
        <xdr:cNvSpPr>
          <a:spLocks noChangeShapeType="1"/>
        </xdr:cNvSpPr>
      </xdr:nvSpPr>
      <xdr:spPr bwMode="auto">
        <a:xfrm>
          <a:off x="2914650" y="533400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133350</xdr:colOff>
      <xdr:row>2</xdr:row>
      <xdr:rowOff>104775</xdr:rowOff>
    </xdr:from>
    <xdr:to>
      <xdr:col>58</xdr:col>
      <xdr:colOff>133350</xdr:colOff>
      <xdr:row>2</xdr:row>
      <xdr:rowOff>142875</xdr:rowOff>
    </xdr:to>
    <xdr:sp macro="" textlink="">
      <xdr:nvSpPr>
        <xdr:cNvPr id="17428" name="Line 2">
          <a:extLst>
            <a:ext uri="{FF2B5EF4-FFF2-40B4-BE49-F238E27FC236}">
              <a16:creationId xmlns:a16="http://schemas.microsoft.com/office/drawing/2014/main" id="{00000000-0008-0000-0900-000014440000}"/>
            </a:ext>
          </a:extLst>
        </xdr:cNvPr>
        <xdr:cNvSpPr>
          <a:spLocks noChangeShapeType="1"/>
        </xdr:cNvSpPr>
      </xdr:nvSpPr>
      <xdr:spPr bwMode="auto">
        <a:xfrm flipV="1">
          <a:off x="7867650" y="523875"/>
          <a:ext cx="7429500" cy="38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133350</xdr:colOff>
      <xdr:row>2</xdr:row>
      <xdr:rowOff>104775</xdr:rowOff>
    </xdr:from>
    <xdr:to>
      <xdr:col>78</xdr:col>
      <xdr:colOff>123825</xdr:colOff>
      <xdr:row>2</xdr:row>
      <xdr:rowOff>133350</xdr:rowOff>
    </xdr:to>
    <xdr:sp macro="" textlink="">
      <xdr:nvSpPr>
        <xdr:cNvPr id="17429" name="Line 3">
          <a:extLst>
            <a:ext uri="{FF2B5EF4-FFF2-40B4-BE49-F238E27FC236}">
              <a16:creationId xmlns:a16="http://schemas.microsoft.com/office/drawing/2014/main" id="{00000000-0008-0000-0900-000015440000}"/>
            </a:ext>
          </a:extLst>
        </xdr:cNvPr>
        <xdr:cNvSpPr>
          <a:spLocks noChangeShapeType="1"/>
        </xdr:cNvSpPr>
      </xdr:nvSpPr>
      <xdr:spPr bwMode="auto">
        <a:xfrm>
          <a:off x="15297150" y="523875"/>
          <a:ext cx="4943475" cy="28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123825</xdr:colOff>
      <xdr:row>0</xdr:row>
      <xdr:rowOff>104775</xdr:rowOff>
    </xdr:from>
    <xdr:to>
      <xdr:col>78</xdr:col>
      <xdr:colOff>123825</xdr:colOff>
      <xdr:row>0</xdr:row>
      <xdr:rowOff>123825</xdr:rowOff>
    </xdr:to>
    <xdr:sp macro="" textlink="">
      <xdr:nvSpPr>
        <xdr:cNvPr id="17430" name="Line 4">
          <a:extLst>
            <a:ext uri="{FF2B5EF4-FFF2-40B4-BE49-F238E27FC236}">
              <a16:creationId xmlns:a16="http://schemas.microsoft.com/office/drawing/2014/main" id="{00000000-0008-0000-0900-000016440000}"/>
            </a:ext>
          </a:extLst>
        </xdr:cNvPr>
        <xdr:cNvSpPr>
          <a:spLocks noChangeShapeType="1"/>
        </xdr:cNvSpPr>
      </xdr:nvSpPr>
      <xdr:spPr bwMode="auto">
        <a:xfrm>
          <a:off x="2905125" y="104775"/>
          <a:ext cx="1733550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4</xdr:row>
      <xdr:rowOff>133350</xdr:rowOff>
    </xdr:from>
    <xdr:to>
      <xdr:col>6</xdr:col>
      <xdr:colOff>104775</xdr:colOff>
      <xdr:row>16</xdr:row>
      <xdr:rowOff>123825</xdr:rowOff>
    </xdr:to>
    <xdr:sp macro="" textlink="">
      <xdr:nvSpPr>
        <xdr:cNvPr id="17431" name="Line 5">
          <a:extLst>
            <a:ext uri="{FF2B5EF4-FFF2-40B4-BE49-F238E27FC236}">
              <a16:creationId xmlns:a16="http://schemas.microsoft.com/office/drawing/2014/main" id="{00000000-0008-0000-0900-000017440000}"/>
            </a:ext>
          </a:extLst>
        </xdr:cNvPr>
        <xdr:cNvSpPr>
          <a:spLocks noChangeShapeType="1"/>
        </xdr:cNvSpPr>
      </xdr:nvSpPr>
      <xdr:spPr bwMode="auto">
        <a:xfrm flipH="1">
          <a:off x="2381250" y="971550"/>
          <a:ext cx="9525" cy="2505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16</xdr:row>
      <xdr:rowOff>123825</xdr:rowOff>
    </xdr:from>
    <xdr:to>
      <xdr:col>6</xdr:col>
      <xdr:colOff>95250</xdr:colOff>
      <xdr:row>39</xdr:row>
      <xdr:rowOff>95250</xdr:rowOff>
    </xdr:to>
    <xdr:sp macro="" textlink="">
      <xdr:nvSpPr>
        <xdr:cNvPr id="17432" name="Line 6">
          <a:extLst>
            <a:ext uri="{FF2B5EF4-FFF2-40B4-BE49-F238E27FC236}">
              <a16:creationId xmlns:a16="http://schemas.microsoft.com/office/drawing/2014/main" id="{00000000-0008-0000-0900-000018440000}"/>
            </a:ext>
          </a:extLst>
        </xdr:cNvPr>
        <xdr:cNvSpPr>
          <a:spLocks noChangeShapeType="1"/>
        </xdr:cNvSpPr>
      </xdr:nvSpPr>
      <xdr:spPr bwMode="auto">
        <a:xfrm>
          <a:off x="2381250" y="3476625"/>
          <a:ext cx="0" cy="479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85725</xdr:colOff>
      <xdr:row>39</xdr:row>
      <xdr:rowOff>76200</xdr:rowOff>
    </xdr:from>
    <xdr:to>
      <xdr:col>6</xdr:col>
      <xdr:colOff>104775</xdr:colOff>
      <xdr:row>62</xdr:row>
      <xdr:rowOff>85725</xdr:rowOff>
    </xdr:to>
    <xdr:sp macro="" textlink="">
      <xdr:nvSpPr>
        <xdr:cNvPr id="17433" name="Line 7">
          <a:extLst>
            <a:ext uri="{FF2B5EF4-FFF2-40B4-BE49-F238E27FC236}">
              <a16:creationId xmlns:a16="http://schemas.microsoft.com/office/drawing/2014/main" id="{00000000-0008-0000-0900-000019440000}"/>
            </a:ext>
          </a:extLst>
        </xdr:cNvPr>
        <xdr:cNvSpPr>
          <a:spLocks noChangeShapeType="1"/>
        </xdr:cNvSpPr>
      </xdr:nvSpPr>
      <xdr:spPr bwMode="auto">
        <a:xfrm flipH="1">
          <a:off x="2371725" y="8248650"/>
          <a:ext cx="19050" cy="4829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</xdr:colOff>
      <xdr:row>62</xdr:row>
      <xdr:rowOff>133350</xdr:rowOff>
    </xdr:from>
    <xdr:to>
      <xdr:col>6</xdr:col>
      <xdr:colOff>114300</xdr:colOff>
      <xdr:row>74</xdr:row>
      <xdr:rowOff>133350</xdr:rowOff>
    </xdr:to>
    <xdr:sp macro="" textlink="">
      <xdr:nvSpPr>
        <xdr:cNvPr id="17434" name="Line 8">
          <a:extLst>
            <a:ext uri="{FF2B5EF4-FFF2-40B4-BE49-F238E27FC236}">
              <a16:creationId xmlns:a16="http://schemas.microsoft.com/office/drawing/2014/main" id="{00000000-0008-0000-0900-00001A440000}"/>
            </a:ext>
          </a:extLst>
        </xdr:cNvPr>
        <xdr:cNvSpPr>
          <a:spLocks noChangeShapeType="1"/>
        </xdr:cNvSpPr>
      </xdr:nvSpPr>
      <xdr:spPr bwMode="auto">
        <a:xfrm>
          <a:off x="2381250" y="13125450"/>
          <a:ext cx="19050" cy="2514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4</xdr:row>
      <xdr:rowOff>123825</xdr:rowOff>
    </xdr:from>
    <xdr:to>
      <xdr:col>4</xdr:col>
      <xdr:colOff>200025</xdr:colOff>
      <xdr:row>74</xdr:row>
      <xdr:rowOff>142875</xdr:rowOff>
    </xdr:to>
    <xdr:sp macro="" textlink="">
      <xdr:nvSpPr>
        <xdr:cNvPr id="17435" name="Line 9">
          <a:extLst>
            <a:ext uri="{FF2B5EF4-FFF2-40B4-BE49-F238E27FC236}">
              <a16:creationId xmlns:a16="http://schemas.microsoft.com/office/drawing/2014/main" id="{00000000-0008-0000-0900-00001B440000}"/>
            </a:ext>
          </a:extLst>
        </xdr:cNvPr>
        <xdr:cNvSpPr>
          <a:spLocks noChangeShapeType="1"/>
        </xdr:cNvSpPr>
      </xdr:nvSpPr>
      <xdr:spPr bwMode="auto">
        <a:xfrm flipH="1">
          <a:off x="1924050" y="962025"/>
          <a:ext cx="66675" cy="14687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39</xdr:row>
      <xdr:rowOff>114300</xdr:rowOff>
    </xdr:from>
    <xdr:to>
      <xdr:col>80</xdr:col>
      <xdr:colOff>123825</xdr:colOff>
      <xdr:row>39</xdr:row>
      <xdr:rowOff>123825</xdr:rowOff>
    </xdr:to>
    <xdr:sp macro="" textlink="">
      <xdr:nvSpPr>
        <xdr:cNvPr id="17436" name="Line 10">
          <a:extLst>
            <a:ext uri="{FF2B5EF4-FFF2-40B4-BE49-F238E27FC236}">
              <a16:creationId xmlns:a16="http://schemas.microsoft.com/office/drawing/2014/main" id="{00000000-0008-0000-0900-00001C440000}"/>
            </a:ext>
          </a:extLst>
        </xdr:cNvPr>
        <xdr:cNvSpPr>
          <a:spLocks noChangeShapeType="1"/>
        </xdr:cNvSpPr>
      </xdr:nvSpPr>
      <xdr:spPr bwMode="auto">
        <a:xfrm>
          <a:off x="1362075" y="828675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</xdr:colOff>
      <xdr:row>16</xdr:row>
      <xdr:rowOff>123825</xdr:rowOff>
    </xdr:from>
    <xdr:to>
      <xdr:col>80</xdr:col>
      <xdr:colOff>123825</xdr:colOff>
      <xdr:row>16</xdr:row>
      <xdr:rowOff>133350</xdr:rowOff>
    </xdr:to>
    <xdr:sp macro="" textlink="">
      <xdr:nvSpPr>
        <xdr:cNvPr id="17437" name="Line 11">
          <a:extLst>
            <a:ext uri="{FF2B5EF4-FFF2-40B4-BE49-F238E27FC236}">
              <a16:creationId xmlns:a16="http://schemas.microsoft.com/office/drawing/2014/main" id="{00000000-0008-0000-0900-00001D440000}"/>
            </a:ext>
          </a:extLst>
        </xdr:cNvPr>
        <xdr:cNvSpPr>
          <a:spLocks noChangeShapeType="1"/>
        </xdr:cNvSpPr>
      </xdr:nvSpPr>
      <xdr:spPr bwMode="auto">
        <a:xfrm>
          <a:off x="1362075" y="3476625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438150</xdr:colOff>
      <xdr:row>62</xdr:row>
      <xdr:rowOff>114300</xdr:rowOff>
    </xdr:from>
    <xdr:to>
      <xdr:col>80</xdr:col>
      <xdr:colOff>95250</xdr:colOff>
      <xdr:row>62</xdr:row>
      <xdr:rowOff>123825</xdr:rowOff>
    </xdr:to>
    <xdr:sp macro="" textlink="">
      <xdr:nvSpPr>
        <xdr:cNvPr id="17438" name="Line 12">
          <a:extLst>
            <a:ext uri="{FF2B5EF4-FFF2-40B4-BE49-F238E27FC236}">
              <a16:creationId xmlns:a16="http://schemas.microsoft.com/office/drawing/2014/main" id="{00000000-0008-0000-0900-00001E440000}"/>
            </a:ext>
          </a:extLst>
        </xdr:cNvPr>
        <xdr:cNvSpPr>
          <a:spLocks noChangeShapeType="1"/>
        </xdr:cNvSpPr>
      </xdr:nvSpPr>
      <xdr:spPr bwMode="auto">
        <a:xfrm>
          <a:off x="1333500" y="13106400"/>
          <a:ext cx="19373850" cy="95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6600" mc:Ignorable="a14" a14:legacySpreadsheetColorIndex="53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0</xdr:row>
      <xdr:rowOff>0</xdr:rowOff>
    </xdr:from>
    <xdr:to>
      <xdr:col>28</xdr:col>
      <xdr:colOff>123825</xdr:colOff>
      <xdr:row>75</xdr:row>
      <xdr:rowOff>28575</xdr:rowOff>
    </xdr:to>
    <xdr:sp macro="" textlink="">
      <xdr:nvSpPr>
        <xdr:cNvPr id="17439" name="Line 13">
          <a:extLst>
            <a:ext uri="{FF2B5EF4-FFF2-40B4-BE49-F238E27FC236}">
              <a16:creationId xmlns:a16="http://schemas.microsoft.com/office/drawing/2014/main" id="{00000000-0008-0000-0900-00001F440000}"/>
            </a:ext>
          </a:extLst>
        </xdr:cNvPr>
        <xdr:cNvSpPr>
          <a:spLocks noChangeShapeType="1"/>
        </xdr:cNvSpPr>
      </xdr:nvSpPr>
      <xdr:spPr bwMode="auto">
        <a:xfrm flipH="1">
          <a:off x="7848600" y="0"/>
          <a:ext cx="9525" cy="157448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123825</xdr:colOff>
      <xdr:row>0</xdr:row>
      <xdr:rowOff>0</xdr:rowOff>
    </xdr:from>
    <xdr:to>
      <xdr:col>58</xdr:col>
      <xdr:colOff>133350</xdr:colOff>
      <xdr:row>75</xdr:row>
      <xdr:rowOff>38100</xdr:rowOff>
    </xdr:to>
    <xdr:sp macro="" textlink="">
      <xdr:nvSpPr>
        <xdr:cNvPr id="17440" name="Line 14">
          <a:extLst>
            <a:ext uri="{FF2B5EF4-FFF2-40B4-BE49-F238E27FC236}">
              <a16:creationId xmlns:a16="http://schemas.microsoft.com/office/drawing/2014/main" id="{00000000-0008-0000-0900-000020440000}"/>
            </a:ext>
          </a:extLst>
        </xdr:cNvPr>
        <xdr:cNvSpPr>
          <a:spLocks noChangeShapeType="1"/>
        </xdr:cNvSpPr>
      </xdr:nvSpPr>
      <xdr:spPr bwMode="auto">
        <a:xfrm flipH="1">
          <a:off x="15287625" y="0"/>
          <a:ext cx="9525" cy="157543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lgDashDot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19050</xdr:colOff>
      <xdr:row>76</xdr:row>
      <xdr:rowOff>57150</xdr:rowOff>
    </xdr:to>
    <xdr:sp macro="" textlink="">
      <xdr:nvSpPr>
        <xdr:cNvPr id="17441" name="Line 15">
          <a:extLst>
            <a:ext uri="{FF2B5EF4-FFF2-40B4-BE49-F238E27FC236}">
              <a16:creationId xmlns:a16="http://schemas.microsoft.com/office/drawing/2014/main" id="{00000000-0008-0000-0900-000021440000}"/>
            </a:ext>
          </a:extLst>
        </xdr:cNvPr>
        <xdr:cNvSpPr>
          <a:spLocks noChangeShapeType="1"/>
        </xdr:cNvSpPr>
      </xdr:nvSpPr>
      <xdr:spPr bwMode="auto">
        <a:xfrm>
          <a:off x="17887950" y="0"/>
          <a:ext cx="19050" cy="159829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228600</xdr:colOff>
      <xdr:row>0</xdr:row>
      <xdr:rowOff>0</xdr:rowOff>
    </xdr:from>
    <xdr:to>
      <xdr:col>17</xdr:col>
      <xdr:colOff>238125</xdr:colOff>
      <xdr:row>77</xdr:row>
      <xdr:rowOff>66675</xdr:rowOff>
    </xdr:to>
    <xdr:sp macro="" textlink="">
      <xdr:nvSpPr>
        <xdr:cNvPr id="17442" name="Line 16">
          <a:extLst>
            <a:ext uri="{FF2B5EF4-FFF2-40B4-BE49-F238E27FC236}">
              <a16:creationId xmlns:a16="http://schemas.microsoft.com/office/drawing/2014/main" id="{00000000-0008-0000-0900-000022440000}"/>
            </a:ext>
          </a:extLst>
        </xdr:cNvPr>
        <xdr:cNvSpPr>
          <a:spLocks noChangeShapeType="1"/>
        </xdr:cNvSpPr>
      </xdr:nvSpPr>
      <xdr:spPr bwMode="auto">
        <a:xfrm>
          <a:off x="5238750" y="0"/>
          <a:ext cx="9525" cy="162020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21</xdr:row>
      <xdr:rowOff>190500</xdr:rowOff>
    </xdr:from>
    <xdr:to>
      <xdr:col>80</xdr:col>
      <xdr:colOff>66675</xdr:colOff>
      <xdr:row>22</xdr:row>
      <xdr:rowOff>9525</xdr:rowOff>
    </xdr:to>
    <xdr:sp macro="" textlink="">
      <xdr:nvSpPr>
        <xdr:cNvPr id="17443" name="Line 17">
          <a:extLst>
            <a:ext uri="{FF2B5EF4-FFF2-40B4-BE49-F238E27FC236}">
              <a16:creationId xmlns:a16="http://schemas.microsoft.com/office/drawing/2014/main" id="{00000000-0008-0000-0900-000023440000}"/>
            </a:ext>
          </a:extLst>
        </xdr:cNvPr>
        <xdr:cNvSpPr>
          <a:spLocks noChangeShapeType="1"/>
        </xdr:cNvSpPr>
      </xdr:nvSpPr>
      <xdr:spPr bwMode="auto">
        <a:xfrm>
          <a:off x="1552575" y="4591050"/>
          <a:ext cx="19126200" cy="285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57</xdr:row>
      <xdr:rowOff>19050</xdr:rowOff>
    </xdr:from>
    <xdr:to>
      <xdr:col>80</xdr:col>
      <xdr:colOff>161925</xdr:colOff>
      <xdr:row>57</xdr:row>
      <xdr:rowOff>28575</xdr:rowOff>
    </xdr:to>
    <xdr:sp macro="" textlink="">
      <xdr:nvSpPr>
        <xdr:cNvPr id="17444" name="Line 18">
          <a:extLst>
            <a:ext uri="{FF2B5EF4-FFF2-40B4-BE49-F238E27FC236}">
              <a16:creationId xmlns:a16="http://schemas.microsoft.com/office/drawing/2014/main" id="{00000000-0008-0000-0900-000024440000}"/>
            </a:ext>
          </a:extLst>
        </xdr:cNvPr>
        <xdr:cNvSpPr>
          <a:spLocks noChangeShapeType="1"/>
        </xdr:cNvSpPr>
      </xdr:nvSpPr>
      <xdr:spPr bwMode="auto">
        <a:xfrm flipV="1">
          <a:off x="1466850" y="11963400"/>
          <a:ext cx="19307175" cy="95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1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2.wmf"/><Relationship Id="rId4" Type="http://schemas.openxmlformats.org/officeDocument/2006/relationships/oleObject" Target="../embeddings/oleObject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17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6.emf"/><Relationship Id="rId4" Type="http://schemas.openxmlformats.org/officeDocument/2006/relationships/oleObject" Target="../embeddings/oleObject1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C72"/>
  <sheetViews>
    <sheetView tabSelected="1" topLeftCell="A7" zoomScale="85" zoomScaleNormal="85" workbookViewId="0">
      <selection activeCell="G16" sqref="G16"/>
    </sheetView>
  </sheetViews>
  <sheetFormatPr baseColWidth="10" defaultRowHeight="12.75" customHeight="1" x14ac:dyDescent="0.2"/>
  <cols>
    <col min="1" max="16384" width="11.42578125" style="15"/>
  </cols>
  <sheetData>
    <row r="2" spans="1:19" ht="12.75" customHeight="1" x14ac:dyDescent="0.2">
      <c r="B2" s="2" t="s">
        <v>0</v>
      </c>
      <c r="C2" s="3" t="s">
        <v>1</v>
      </c>
      <c r="D2" s="36">
        <v>0.45</v>
      </c>
      <c r="E2" s="2" t="s">
        <v>45</v>
      </c>
      <c r="F2" s="16">
        <v>0.05</v>
      </c>
      <c r="G2" s="16"/>
      <c r="H2" s="16"/>
      <c r="I2" s="16"/>
      <c r="J2" s="16"/>
      <c r="K2" s="16"/>
      <c r="L2" s="16"/>
      <c r="M2" s="16"/>
      <c r="N2" s="16"/>
      <c r="O2" s="2"/>
      <c r="P2" s="2"/>
      <c r="Q2" s="2"/>
    </row>
    <row r="3" spans="1:19" ht="12.75" customHeight="1" x14ac:dyDescent="0.2">
      <c r="C3" s="3" t="s">
        <v>2</v>
      </c>
      <c r="D3" s="36">
        <v>0.65</v>
      </c>
      <c r="E3" s="2" t="s">
        <v>46</v>
      </c>
      <c r="F3" s="16">
        <v>0.1</v>
      </c>
      <c r="G3" s="16"/>
      <c r="H3" s="16"/>
      <c r="I3" s="16"/>
      <c r="J3" s="16"/>
      <c r="K3" s="16"/>
      <c r="L3" s="16"/>
      <c r="M3" s="16"/>
      <c r="N3" s="16"/>
      <c r="O3" s="2"/>
      <c r="P3" s="2"/>
      <c r="Q3" s="2"/>
    </row>
    <row r="4" spans="1:19" ht="12.75" customHeight="1" x14ac:dyDescent="0.2">
      <c r="C4" s="3" t="s">
        <v>72</v>
      </c>
      <c r="D4" s="36">
        <f>S15*10^6</f>
        <v>0.55517121851851847</v>
      </c>
      <c r="E4" s="2" t="s">
        <v>47</v>
      </c>
      <c r="F4" s="16">
        <v>1</v>
      </c>
      <c r="G4" s="16"/>
      <c r="H4" s="16"/>
      <c r="I4" s="16"/>
      <c r="J4" s="16"/>
      <c r="K4" s="16"/>
      <c r="L4" s="16"/>
      <c r="M4" s="16"/>
      <c r="N4" s="16"/>
      <c r="O4" s="2"/>
      <c r="P4" s="2"/>
      <c r="Q4" s="2"/>
    </row>
    <row r="6" spans="1:19" ht="12.75" customHeight="1" x14ac:dyDescent="0.2">
      <c r="A6"/>
      <c r="B6" s="16"/>
      <c r="C6" s="16"/>
    </row>
    <row r="7" spans="1:19" ht="12.75" customHeight="1" x14ac:dyDescent="0.2">
      <c r="B7" s="16"/>
      <c r="C7" s="16"/>
    </row>
    <row r="8" spans="1:19" ht="12.75" customHeight="1" x14ac:dyDescent="0.2">
      <c r="B8" s="16"/>
      <c r="C8" s="16"/>
    </row>
    <row r="9" spans="1:19" ht="12.75" customHeight="1" x14ac:dyDescent="0.2">
      <c r="A9" s="28" t="s">
        <v>71</v>
      </c>
      <c r="B9" s="29">
        <f>B11^0.5</f>
        <v>18.305697856142341</v>
      </c>
      <c r="C9" s="16"/>
    </row>
    <row r="10" spans="1:19" ht="12.75" customHeight="1" x14ac:dyDescent="0.2">
      <c r="A10" s="2"/>
      <c r="B10" s="16"/>
      <c r="C10" s="16"/>
    </row>
    <row r="11" spans="1:19" ht="12.75" customHeight="1" x14ac:dyDescent="0.2">
      <c r="A11" s="28" t="s">
        <v>70</v>
      </c>
      <c r="B11" s="16">
        <f>-(LN(F3/F2))/((D3-D4)^2-(D2-D4)^2)</f>
        <v>335.0985740003743</v>
      </c>
      <c r="C11" s="16"/>
      <c r="R11" s="2" t="s">
        <v>16</v>
      </c>
      <c r="S11" s="17">
        <v>299792458</v>
      </c>
    </row>
    <row r="12" spans="1:19" ht="12.75" customHeight="1" x14ac:dyDescent="0.2">
      <c r="B12" s="15">
        <v>0.64</v>
      </c>
      <c r="C12" s="15">
        <v>0.44</v>
      </c>
      <c r="E12" s="15">
        <v>1.7000000000000001E-2</v>
      </c>
      <c r="H12" s="16">
        <v>0.7</v>
      </c>
      <c r="I12" s="16">
        <v>0.2</v>
      </c>
      <c r="J12" s="16"/>
      <c r="K12" s="16"/>
      <c r="L12" s="16"/>
      <c r="M12" s="16"/>
      <c r="N12" s="16"/>
    </row>
    <row r="13" spans="1:19" ht="12.75" customHeight="1" x14ac:dyDescent="0.2">
      <c r="B13" s="15">
        <v>325.5</v>
      </c>
      <c r="C13" s="15">
        <v>389.4</v>
      </c>
      <c r="E13" s="15">
        <v>2.194</v>
      </c>
      <c r="H13" s="15">
        <v>618.6</v>
      </c>
      <c r="I13" s="15">
        <v>950.8</v>
      </c>
      <c r="R13" s="2" t="s">
        <v>17</v>
      </c>
      <c r="S13" s="15">
        <f>540*10^12</f>
        <v>540000000000000</v>
      </c>
    </row>
    <row r="14" spans="1:19" ht="12.75" customHeight="1" x14ac:dyDescent="0.2">
      <c r="B14" s="15">
        <v>0.44500000000000001</v>
      </c>
      <c r="C14" s="36">
        <v>0.54</v>
      </c>
      <c r="D14" s="16"/>
      <c r="E14" s="15">
        <v>0.72399999999999998</v>
      </c>
      <c r="H14" s="36">
        <v>0.6</v>
      </c>
      <c r="I14" s="36">
        <v>0.51400000000000001</v>
      </c>
      <c r="J14" s="36"/>
      <c r="K14" s="36"/>
      <c r="L14" s="36"/>
      <c r="M14" s="36"/>
      <c r="N14" s="36"/>
    </row>
    <row r="15" spans="1:19" ht="12.75" customHeight="1" x14ac:dyDescent="0.2">
      <c r="D15" s="36"/>
      <c r="I15" s="36"/>
      <c r="J15" s="36"/>
      <c r="K15" s="36"/>
      <c r="L15" s="36"/>
      <c r="M15" s="36"/>
      <c r="N15" s="36"/>
      <c r="R15" s="3" t="s">
        <v>5</v>
      </c>
      <c r="S15" s="15">
        <f>S11/S13</f>
        <v>5.5517121851851851E-7</v>
      </c>
    </row>
    <row r="16" spans="1:19" ht="12.75" customHeight="1" x14ac:dyDescent="0.2">
      <c r="A16" s="4" t="s">
        <v>4</v>
      </c>
      <c r="B16" s="18" t="s">
        <v>213</v>
      </c>
      <c r="C16" s="18" t="s">
        <v>214</v>
      </c>
      <c r="D16" s="18" t="s">
        <v>215</v>
      </c>
      <c r="E16" s="224" t="s">
        <v>217</v>
      </c>
      <c r="F16" s="224" t="s">
        <v>218</v>
      </c>
      <c r="G16" s="4" t="s">
        <v>216</v>
      </c>
      <c r="H16" s="18" t="s">
        <v>118</v>
      </c>
      <c r="I16" s="18" t="s">
        <v>119</v>
      </c>
      <c r="J16" s="18"/>
      <c r="K16" s="18"/>
      <c r="L16" s="18" t="s">
        <v>116</v>
      </c>
      <c r="M16" s="18" t="s">
        <v>117</v>
      </c>
      <c r="N16" s="18" t="s">
        <v>121</v>
      </c>
      <c r="O16" s="18" t="s">
        <v>120</v>
      </c>
      <c r="P16" s="18" t="s">
        <v>76</v>
      </c>
      <c r="S16" s="20"/>
    </row>
    <row r="17" spans="1:25" ht="12.75" customHeight="1" x14ac:dyDescent="0.2">
      <c r="A17" s="32">
        <v>0.3</v>
      </c>
      <c r="B17" s="19">
        <f t="shared" ref="B17:C36" si="0">B$12*EXP(-B$13*($A17-B$14)^2)</f>
        <v>6.8237950043759457E-4</v>
      </c>
      <c r="C17" s="19">
        <f t="shared" si="0"/>
        <v>7.9885995643250027E-11</v>
      </c>
      <c r="D17" s="19">
        <f t="shared" ref="D17:D62" si="1">H17-I17</f>
        <v>-2.4581481600722098E-20</v>
      </c>
      <c r="E17" s="19">
        <f>$E$12*B17+$E$13*C17+$E$14*D17</f>
        <v>1.1600626777313531E-5</v>
      </c>
      <c r="F17" s="19">
        <f t="shared" ref="F17:F62" si="2">EXP(-$B$11*(A17-$D$4)^2)</f>
        <v>3.342754074360328E-10</v>
      </c>
      <c r="G17" s="15">
        <f t="shared" ref="G17:G62" si="3">IF(A17&lt;$D$4,-10000000,IF(A17=$D$4,1,10000000))</f>
        <v>-10000000</v>
      </c>
      <c r="H17" s="19">
        <f t="shared" ref="H17:I36" si="4">H$12*EXP(-H$13*($A17-H$14)^2)</f>
        <v>4.6364657347886226E-25</v>
      </c>
      <c r="I17" s="19">
        <f t="shared" si="4"/>
        <v>2.4581945247295575E-20</v>
      </c>
      <c r="J17" s="19"/>
      <c r="K17" s="18">
        <f t="shared" ref="K17:K62" si="5">IF(A17&lt;$S$34,0,IF(A17&gt;$S$33,0,1))</f>
        <v>0</v>
      </c>
      <c r="L17" s="32">
        <f>B17*$K17</f>
        <v>0</v>
      </c>
      <c r="M17" s="32">
        <f>C17*$K17</f>
        <v>0</v>
      </c>
      <c r="N17" s="32">
        <f>D17*$K17</f>
        <v>0</v>
      </c>
      <c r="O17" s="32">
        <f>E17*$K17</f>
        <v>0</v>
      </c>
      <c r="P17" s="32">
        <f t="shared" ref="P17:P62" si="6">F17*$K17</f>
        <v>0</v>
      </c>
      <c r="R17" s="3" t="s">
        <v>19</v>
      </c>
      <c r="S17" s="18">
        <v>0.58899999999999997</v>
      </c>
    </row>
    <row r="18" spans="1:25" ht="12.75" customHeight="1" x14ac:dyDescent="0.2">
      <c r="A18" s="32">
        <f>0.01+A17</f>
        <v>0.31</v>
      </c>
      <c r="B18" s="19">
        <f t="shared" si="0"/>
        <v>1.6976257824552726E-3</v>
      </c>
      <c r="C18" s="19">
        <f t="shared" si="0"/>
        <v>4.9808989055514894E-10</v>
      </c>
      <c r="D18" s="19">
        <f t="shared" si="1"/>
        <v>-1.3081152073741741E-18</v>
      </c>
      <c r="E18" s="19">
        <f t="shared" ref="E18:E66" si="7">$E$12*B18+$E$13*C18+$E$14*D18</f>
        <v>2.8860731110958566E-5</v>
      </c>
      <c r="F18" s="19">
        <f t="shared" si="2"/>
        <v>1.7875577790586052E-9</v>
      </c>
      <c r="G18" s="15">
        <f t="shared" si="3"/>
        <v>-10000000</v>
      </c>
      <c r="H18" s="19">
        <f t="shared" si="4"/>
        <v>1.7834009634030664E-23</v>
      </c>
      <c r="I18" s="19">
        <f t="shared" si="4"/>
        <v>1.3081330413838082E-18</v>
      </c>
      <c r="J18" s="19"/>
      <c r="K18" s="18">
        <f t="shared" si="5"/>
        <v>0</v>
      </c>
      <c r="L18" s="32">
        <f t="shared" ref="L18:L62" si="8">B18*$K18</f>
        <v>0</v>
      </c>
      <c r="M18" s="32">
        <f t="shared" ref="M18:M62" si="9">C18*$K18</f>
        <v>0</v>
      </c>
      <c r="N18" s="32">
        <f t="shared" ref="N18:N62" si="10">D18*$K18</f>
        <v>0</v>
      </c>
      <c r="O18" s="32">
        <f t="shared" ref="O18:O62" si="11">E18*$K18</f>
        <v>0</v>
      </c>
      <c r="P18" s="32">
        <f t="shared" si="6"/>
        <v>0</v>
      </c>
      <c r="R18" s="2" t="s">
        <v>18</v>
      </c>
      <c r="S18" s="21">
        <f>EXP(-$B$11*(S17-$D$4)^2)</f>
        <v>0.68148416086993202</v>
      </c>
    </row>
    <row r="19" spans="1:25" ht="12.75" customHeight="1" x14ac:dyDescent="0.2">
      <c r="A19" s="32">
        <f t="shared" ref="A19:A62" si="12">0.01+A18</f>
        <v>0.32</v>
      </c>
      <c r="B19" s="19">
        <f t="shared" si="0"/>
        <v>3.9571761456222926E-3</v>
      </c>
      <c r="C19" s="19">
        <f t="shared" si="0"/>
        <v>2.8729095159435006E-9</v>
      </c>
      <c r="D19" s="19">
        <f t="shared" si="1"/>
        <v>-5.7556923395674463E-17</v>
      </c>
      <c r="E19" s="19">
        <f t="shared" si="7"/>
        <v>6.7278297639015284E-5</v>
      </c>
      <c r="F19" s="19">
        <f t="shared" si="2"/>
        <v>8.9394223753733331E-9</v>
      </c>
      <c r="G19" s="15">
        <f t="shared" si="3"/>
        <v>-10000000</v>
      </c>
      <c r="H19" s="19">
        <f t="shared" si="4"/>
        <v>6.0614988345299471E-22</v>
      </c>
      <c r="I19" s="19">
        <f t="shared" si="4"/>
        <v>5.7557529545557921E-17</v>
      </c>
      <c r="J19" s="19"/>
      <c r="K19" s="18">
        <f t="shared" si="5"/>
        <v>0</v>
      </c>
      <c r="L19" s="32">
        <f t="shared" si="8"/>
        <v>0</v>
      </c>
      <c r="M19" s="32">
        <f t="shared" si="9"/>
        <v>0</v>
      </c>
      <c r="N19" s="32">
        <f t="shared" si="10"/>
        <v>0</v>
      </c>
      <c r="O19" s="32">
        <f t="shared" si="11"/>
        <v>0</v>
      </c>
      <c r="P19" s="32">
        <f t="shared" si="6"/>
        <v>0</v>
      </c>
    </row>
    <row r="20" spans="1:25" ht="12.75" customHeight="1" x14ac:dyDescent="0.2">
      <c r="A20" s="32">
        <f t="shared" si="12"/>
        <v>0.33</v>
      </c>
      <c r="B20" s="19">
        <f t="shared" si="0"/>
        <v>8.6428351932450551E-3</v>
      </c>
      <c r="C20" s="19">
        <f t="shared" si="0"/>
        <v>1.5328981999052576E-8</v>
      </c>
      <c r="D20" s="19">
        <f t="shared" si="1"/>
        <v>-2.0939348276077722E-15</v>
      </c>
      <c r="E20" s="19">
        <f t="shared" si="7"/>
        <v>1.4696183007015587E-4</v>
      </c>
      <c r="F20" s="19">
        <f t="shared" si="2"/>
        <v>4.18073398190007E-8</v>
      </c>
      <c r="G20" s="15">
        <f t="shared" si="3"/>
        <v>-10000000</v>
      </c>
      <c r="H20" s="19">
        <f t="shared" si="4"/>
        <v>1.8204558121020222E-20</v>
      </c>
      <c r="I20" s="19">
        <f t="shared" si="4"/>
        <v>2.0939530321658932E-15</v>
      </c>
      <c r="J20" s="19"/>
      <c r="K20" s="18">
        <f t="shared" si="5"/>
        <v>0</v>
      </c>
      <c r="L20" s="32">
        <f t="shared" si="8"/>
        <v>0</v>
      </c>
      <c r="M20" s="32">
        <f t="shared" si="9"/>
        <v>0</v>
      </c>
      <c r="N20" s="32">
        <f t="shared" si="10"/>
        <v>0</v>
      </c>
      <c r="O20" s="32">
        <f t="shared" si="11"/>
        <v>0</v>
      </c>
      <c r="P20" s="32">
        <f t="shared" si="6"/>
        <v>0</v>
      </c>
    </row>
    <row r="21" spans="1:25" ht="12.75" customHeight="1" x14ac:dyDescent="0.2">
      <c r="A21" s="32">
        <f t="shared" si="12"/>
        <v>0.34</v>
      </c>
      <c r="B21" s="19">
        <f t="shared" si="0"/>
        <v>1.7687013617245326E-2</v>
      </c>
      <c r="C21" s="19">
        <f t="shared" si="0"/>
        <v>7.5662698512842329E-8</v>
      </c>
      <c r="D21" s="19">
        <f t="shared" si="1"/>
        <v>-6.2985844603465196E-14</v>
      </c>
      <c r="E21" s="19">
        <f t="shared" si="7"/>
        <v>3.0084523540810593E-4</v>
      </c>
      <c r="F21" s="19">
        <f t="shared" si="2"/>
        <v>1.8284762305799847E-7</v>
      </c>
      <c r="G21" s="15">
        <f t="shared" si="3"/>
        <v>-10000000</v>
      </c>
      <c r="H21" s="19">
        <f t="shared" si="4"/>
        <v>4.8311368998025545E-19</v>
      </c>
      <c r="I21" s="19">
        <f t="shared" si="4"/>
        <v>6.2986327717155182E-14</v>
      </c>
      <c r="J21" s="19"/>
      <c r="K21" s="18">
        <f t="shared" si="5"/>
        <v>0</v>
      </c>
      <c r="L21" s="32">
        <f t="shared" si="8"/>
        <v>0</v>
      </c>
      <c r="M21" s="32">
        <f t="shared" si="9"/>
        <v>0</v>
      </c>
      <c r="N21" s="32">
        <f t="shared" si="10"/>
        <v>0</v>
      </c>
      <c r="O21" s="32">
        <f t="shared" si="11"/>
        <v>0</v>
      </c>
      <c r="P21" s="32">
        <f t="shared" si="6"/>
        <v>0</v>
      </c>
    </row>
    <row r="22" spans="1:25" ht="12.75" customHeight="1" x14ac:dyDescent="0.2">
      <c r="A22" s="32">
        <f t="shared" si="12"/>
        <v>0.35000000000000003</v>
      </c>
      <c r="B22" s="19">
        <f t="shared" si="0"/>
        <v>3.3914093869631831E-2</v>
      </c>
      <c r="C22" s="19">
        <f t="shared" si="0"/>
        <v>3.4548363808402949E-7</v>
      </c>
      <c r="D22" s="19">
        <f t="shared" si="1"/>
        <v>-1.5665240306720639E-12</v>
      </c>
      <c r="E22" s="19">
        <f t="shared" si="7"/>
        <v>5.7729758575153414E-4</v>
      </c>
      <c r="F22" s="19">
        <f t="shared" si="2"/>
        <v>7.4785914957125459E-7</v>
      </c>
      <c r="G22" s="15">
        <f t="shared" si="3"/>
        <v>-10000000</v>
      </c>
      <c r="H22" s="19">
        <f t="shared" si="4"/>
        <v>1.1328897133857918E-17</v>
      </c>
      <c r="I22" s="19">
        <f t="shared" si="4"/>
        <v>1.5665353595691978E-12</v>
      </c>
      <c r="J22" s="19"/>
      <c r="K22" s="18">
        <f t="shared" si="5"/>
        <v>0</v>
      </c>
      <c r="L22" s="32">
        <f t="shared" si="8"/>
        <v>0</v>
      </c>
      <c r="M22" s="32">
        <f t="shared" si="9"/>
        <v>0</v>
      </c>
      <c r="N22" s="32">
        <f t="shared" si="10"/>
        <v>0</v>
      </c>
      <c r="O22" s="32">
        <f t="shared" si="11"/>
        <v>0</v>
      </c>
      <c r="P22" s="32">
        <f t="shared" si="6"/>
        <v>0</v>
      </c>
    </row>
    <row r="23" spans="1:25" ht="12.75" customHeight="1" x14ac:dyDescent="0.2">
      <c r="A23" s="32">
        <f t="shared" si="12"/>
        <v>0.36000000000000004</v>
      </c>
      <c r="B23" s="19">
        <f t="shared" si="0"/>
        <v>6.09303053876111E-2</v>
      </c>
      <c r="C23" s="19">
        <f t="shared" si="0"/>
        <v>1.459319171246095E-6</v>
      </c>
      <c r="D23" s="19">
        <f t="shared" si="1"/>
        <v>-3.2214063649782835E-11</v>
      </c>
      <c r="E23" s="19">
        <f t="shared" si="7"/>
        <v>1.0390169145281206E-3</v>
      </c>
      <c r="F23" s="19">
        <f t="shared" si="2"/>
        <v>2.8605135629554411E-6</v>
      </c>
      <c r="G23" s="15">
        <f t="shared" si="3"/>
        <v>-10000000</v>
      </c>
      <c r="H23" s="19">
        <f t="shared" si="4"/>
        <v>2.3474427495529221E-16</v>
      </c>
      <c r="I23" s="19">
        <f t="shared" si="4"/>
        <v>3.2214298394057791E-11</v>
      </c>
      <c r="J23" s="19"/>
      <c r="K23" s="18">
        <f t="shared" si="5"/>
        <v>0</v>
      </c>
      <c r="L23" s="32">
        <f t="shared" si="8"/>
        <v>0</v>
      </c>
      <c r="M23" s="32">
        <f t="shared" si="9"/>
        <v>0</v>
      </c>
      <c r="N23" s="32">
        <f t="shared" si="10"/>
        <v>0</v>
      </c>
      <c r="O23" s="32">
        <f t="shared" si="11"/>
        <v>0</v>
      </c>
      <c r="P23" s="32">
        <f t="shared" si="6"/>
        <v>0</v>
      </c>
    </row>
    <row r="24" spans="1:25" ht="12.75" customHeight="1" x14ac:dyDescent="0.2">
      <c r="A24" s="32">
        <f t="shared" si="12"/>
        <v>0.37000000000000005</v>
      </c>
      <c r="B24" s="19">
        <f t="shared" si="0"/>
        <v>0.10256848033766608</v>
      </c>
      <c r="C24" s="19">
        <f t="shared" si="0"/>
        <v>5.7023023018466672E-6</v>
      </c>
      <c r="D24" s="19">
        <f t="shared" si="1"/>
        <v>-5.4773224116940775E-10</v>
      </c>
      <c r="E24" s="19">
        <f t="shared" si="7"/>
        <v>1.7561746204324323E-3</v>
      </c>
      <c r="F24" s="19">
        <f t="shared" si="2"/>
        <v>1.0232032688542189E-5</v>
      </c>
      <c r="G24" s="15">
        <f t="shared" si="3"/>
        <v>-10000000</v>
      </c>
      <c r="H24" s="19">
        <f t="shared" si="4"/>
        <v>4.2980500838183957E-15</v>
      </c>
      <c r="I24" s="19">
        <f t="shared" si="4"/>
        <v>5.4773653921949161E-10</v>
      </c>
      <c r="J24" s="19"/>
      <c r="K24" s="18">
        <f t="shared" si="5"/>
        <v>0</v>
      </c>
      <c r="L24" s="32">
        <f t="shared" si="8"/>
        <v>0</v>
      </c>
      <c r="M24" s="32">
        <f t="shared" si="9"/>
        <v>0</v>
      </c>
      <c r="N24" s="32">
        <f t="shared" si="10"/>
        <v>0</v>
      </c>
      <c r="O24" s="32">
        <f t="shared" si="11"/>
        <v>0</v>
      </c>
      <c r="P24" s="32">
        <f t="shared" si="6"/>
        <v>0</v>
      </c>
    </row>
    <row r="25" spans="1:25" ht="12.75" customHeight="1" x14ac:dyDescent="0.2">
      <c r="A25" s="32">
        <f t="shared" si="12"/>
        <v>0.38000000000000006</v>
      </c>
      <c r="B25" s="19">
        <f t="shared" si="0"/>
        <v>0.16177891425986926</v>
      </c>
      <c r="C25" s="19">
        <f t="shared" si="0"/>
        <v>2.0612341655563177E-5</v>
      </c>
      <c r="D25" s="19">
        <f t="shared" si="1"/>
        <v>-7.7002599964054764E-9</v>
      </c>
      <c r="E25" s="19">
        <f t="shared" si="7"/>
        <v>2.7954594450218455E-3</v>
      </c>
      <c r="F25" s="19">
        <f t="shared" si="2"/>
        <v>3.4227370363976314E-5</v>
      </c>
      <c r="G25" s="15">
        <f t="shared" si="3"/>
        <v>-10000000</v>
      </c>
      <c r="H25" s="19">
        <f t="shared" si="4"/>
        <v>6.953717147576408E-14</v>
      </c>
      <c r="I25" s="19">
        <f t="shared" si="4"/>
        <v>7.7003295335769521E-9</v>
      </c>
      <c r="J25" s="19"/>
      <c r="K25" s="18">
        <f t="shared" si="5"/>
        <v>0</v>
      </c>
      <c r="L25" s="32">
        <f t="shared" si="8"/>
        <v>0</v>
      </c>
      <c r="M25" s="32">
        <f t="shared" si="9"/>
        <v>0</v>
      </c>
      <c r="N25" s="32">
        <f t="shared" si="10"/>
        <v>0</v>
      </c>
      <c r="O25" s="32">
        <f t="shared" si="11"/>
        <v>0</v>
      </c>
      <c r="P25" s="32">
        <f t="shared" si="6"/>
        <v>0</v>
      </c>
      <c r="R25" s="3" t="s">
        <v>73</v>
      </c>
      <c r="S25" s="18">
        <v>0.72</v>
      </c>
    </row>
    <row r="26" spans="1:25" ht="12.75" customHeight="1" x14ac:dyDescent="0.2">
      <c r="A26" s="32">
        <f t="shared" si="12"/>
        <v>0.39000000000000007</v>
      </c>
      <c r="B26" s="19">
        <f t="shared" si="0"/>
        <v>0.23908775884512995</v>
      </c>
      <c r="C26" s="19">
        <f t="shared" si="0"/>
        <v>6.8925761555469994E-5</v>
      </c>
      <c r="D26" s="19">
        <f t="shared" si="1"/>
        <v>-8.9506926928093886E-8</v>
      </c>
      <c r="E26" s="19">
        <f t="shared" si="7"/>
        <v>4.2156502182048149E-3</v>
      </c>
      <c r="F26" s="19">
        <f t="shared" si="2"/>
        <v>1.0707272540475958E-4</v>
      </c>
      <c r="G26" s="15">
        <f t="shared" si="3"/>
        <v>-10000000</v>
      </c>
      <c r="H26" s="19">
        <f t="shared" si="4"/>
        <v>9.9410362425053483E-13</v>
      </c>
      <c r="I26" s="19">
        <f t="shared" si="4"/>
        <v>8.9507921031718142E-8</v>
      </c>
      <c r="J26" s="19"/>
      <c r="K26" s="18">
        <f t="shared" si="5"/>
        <v>0</v>
      </c>
      <c r="L26" s="32">
        <f t="shared" si="8"/>
        <v>0</v>
      </c>
      <c r="M26" s="32">
        <f t="shared" si="9"/>
        <v>0</v>
      </c>
      <c r="N26" s="32">
        <f t="shared" si="10"/>
        <v>0</v>
      </c>
      <c r="O26" s="32">
        <f t="shared" si="11"/>
        <v>0</v>
      </c>
      <c r="P26" s="32">
        <f t="shared" si="6"/>
        <v>0</v>
      </c>
      <c r="R26" s="3" t="s">
        <v>74</v>
      </c>
      <c r="S26" s="18">
        <v>0.38</v>
      </c>
    </row>
    <row r="27" spans="1:25" ht="12.75" customHeight="1" x14ac:dyDescent="0.2">
      <c r="A27" s="32">
        <f t="shared" si="12"/>
        <v>0.40000000000000008</v>
      </c>
      <c r="B27" s="19">
        <f t="shared" si="0"/>
        <v>0.33107027908316838</v>
      </c>
      <c r="C27" s="19">
        <f t="shared" si="0"/>
        <v>2.1321264603514555E-4</v>
      </c>
      <c r="D27" s="19">
        <f t="shared" si="1"/>
        <v>-8.6024439285335004E-7</v>
      </c>
      <c r="E27" s="19">
        <f t="shared" si="7"/>
        <v>6.0953604728745461E-3</v>
      </c>
      <c r="F27" s="19">
        <f t="shared" si="2"/>
        <v>3.1324048515047774E-4</v>
      </c>
      <c r="G27" s="15">
        <f t="shared" si="3"/>
        <v>-10000000</v>
      </c>
      <c r="H27" s="19">
        <f t="shared" si="4"/>
        <v>1.255785256112884E-11</v>
      </c>
      <c r="I27" s="19">
        <f t="shared" si="4"/>
        <v>8.6025695070591117E-7</v>
      </c>
      <c r="J27" s="19"/>
      <c r="K27" s="18">
        <f t="shared" si="5"/>
        <v>1</v>
      </c>
      <c r="L27" s="32">
        <f t="shared" si="8"/>
        <v>0.33107027908316838</v>
      </c>
      <c r="M27" s="32">
        <f t="shared" si="9"/>
        <v>2.1321264603514555E-4</v>
      </c>
      <c r="N27" s="32">
        <f t="shared" si="10"/>
        <v>-8.6024439285335004E-7</v>
      </c>
      <c r="O27" s="32">
        <f t="shared" si="11"/>
        <v>6.0953604728745461E-3</v>
      </c>
      <c r="P27" s="32">
        <f t="shared" si="6"/>
        <v>3.1324048515047774E-4</v>
      </c>
      <c r="R27" s="3" t="s">
        <v>75</v>
      </c>
      <c r="S27" s="19">
        <f>S25-S26</f>
        <v>0.33999999999999997</v>
      </c>
    </row>
    <row r="28" spans="1:25" ht="12.75" customHeight="1" x14ac:dyDescent="0.2">
      <c r="A28" s="32">
        <f t="shared" si="12"/>
        <v>0.41000000000000009</v>
      </c>
      <c r="B28" s="19">
        <f t="shared" si="0"/>
        <v>0.42954679010067315</v>
      </c>
      <c r="C28" s="19">
        <f t="shared" si="0"/>
        <v>6.1012875330965926E-4</v>
      </c>
      <c r="D28" s="19">
        <f t="shared" si="1"/>
        <v>-6.8359765875364193E-6</v>
      </c>
      <c r="E28" s="19">
        <f t="shared" si="7"/>
        <v>8.6359686694234602E-3</v>
      </c>
      <c r="F28" s="19">
        <f t="shared" si="2"/>
        <v>8.5697988107000798E-4</v>
      </c>
      <c r="G28" s="15">
        <f t="shared" si="3"/>
        <v>-10000000</v>
      </c>
      <c r="H28" s="19">
        <f t="shared" si="4"/>
        <v>1.4017423324205825E-10</v>
      </c>
      <c r="I28" s="19">
        <f t="shared" si="4"/>
        <v>6.8361167617696614E-6</v>
      </c>
      <c r="J28" s="19"/>
      <c r="K28" s="18">
        <f t="shared" si="5"/>
        <v>1</v>
      </c>
      <c r="L28" s="32">
        <f t="shared" si="8"/>
        <v>0.42954679010067315</v>
      </c>
      <c r="M28" s="32">
        <f t="shared" si="9"/>
        <v>6.1012875330965926E-4</v>
      </c>
      <c r="N28" s="32">
        <f t="shared" si="10"/>
        <v>-6.8359765875364193E-6</v>
      </c>
      <c r="O28" s="32">
        <f t="shared" si="11"/>
        <v>8.6359686694234602E-3</v>
      </c>
      <c r="P28" s="32">
        <f t="shared" si="6"/>
        <v>8.5697988107000798E-4</v>
      </c>
      <c r="R28" s="2"/>
    </row>
    <row r="29" spans="1:25" ht="12.75" customHeight="1" x14ac:dyDescent="0.2">
      <c r="A29" s="32">
        <f t="shared" si="12"/>
        <v>0.4200000000000001</v>
      </c>
      <c r="B29" s="19">
        <f t="shared" si="0"/>
        <v>0.52218956659454374</v>
      </c>
      <c r="C29" s="19">
        <f t="shared" si="0"/>
        <v>1.6151288340723686E-3</v>
      </c>
      <c r="D29" s="19">
        <f t="shared" si="1"/>
        <v>-4.4915056109213663E-5</v>
      </c>
      <c r="E29" s="19">
        <f t="shared" si="7"/>
        <v>1.238829679343895E-2</v>
      </c>
      <c r="F29" s="19">
        <f t="shared" si="2"/>
        <v>2.1925881992680752E-3</v>
      </c>
      <c r="G29" s="15">
        <f t="shared" si="3"/>
        <v>-10000000</v>
      </c>
      <c r="H29" s="19">
        <f t="shared" si="4"/>
        <v>1.3825794111359194E-9</v>
      </c>
      <c r="I29" s="19">
        <f t="shared" si="4"/>
        <v>4.4916438688624796E-5</v>
      </c>
      <c r="J29" s="19"/>
      <c r="K29" s="18">
        <f t="shared" si="5"/>
        <v>1</v>
      </c>
      <c r="L29" s="32">
        <f t="shared" si="8"/>
        <v>0.52218956659454374</v>
      </c>
      <c r="M29" s="32">
        <f t="shared" si="9"/>
        <v>1.6151288340723686E-3</v>
      </c>
      <c r="N29" s="32">
        <f t="shared" si="10"/>
        <v>-4.4915056109213663E-5</v>
      </c>
      <c r="O29" s="32">
        <f t="shared" si="11"/>
        <v>1.238829679343895E-2</v>
      </c>
      <c r="P29" s="32">
        <f t="shared" si="6"/>
        <v>2.1925881992680752E-3</v>
      </c>
    </row>
    <row r="30" spans="1:25" ht="12.75" customHeight="1" x14ac:dyDescent="0.2">
      <c r="A30" s="32">
        <f t="shared" si="12"/>
        <v>0.4300000000000001</v>
      </c>
      <c r="B30" s="19">
        <f t="shared" si="0"/>
        <v>0.59480324866831069</v>
      </c>
      <c r="C30" s="19">
        <f t="shared" si="0"/>
        <v>3.9552140729079829E-3</v>
      </c>
      <c r="D30" s="19">
        <f t="shared" si="1"/>
        <v>-2.4400249793738176E-4</v>
      </c>
      <c r="E30" s="19">
        <f t="shared" si="7"/>
        <v>1.8612737094814733E-2</v>
      </c>
      <c r="F30" s="19">
        <f t="shared" si="2"/>
        <v>5.2461079887397531E-3</v>
      </c>
      <c r="G30" s="15">
        <f t="shared" si="3"/>
        <v>-10000000</v>
      </c>
      <c r="H30" s="19">
        <f t="shared" si="4"/>
        <v>1.2049834109647932E-8</v>
      </c>
      <c r="I30" s="19">
        <f t="shared" si="4"/>
        <v>2.4401454777149141E-4</v>
      </c>
      <c r="J30" s="19"/>
      <c r="K30" s="18">
        <f t="shared" si="5"/>
        <v>1</v>
      </c>
      <c r="L30" s="32">
        <f t="shared" si="8"/>
        <v>0.59480324866831069</v>
      </c>
      <c r="M30" s="32">
        <f t="shared" si="9"/>
        <v>3.9552140729079829E-3</v>
      </c>
      <c r="N30" s="32">
        <f t="shared" si="10"/>
        <v>-2.4400249793738176E-4</v>
      </c>
      <c r="O30" s="32">
        <f t="shared" si="11"/>
        <v>1.8612737094814733E-2</v>
      </c>
      <c r="P30" s="32">
        <f t="shared" si="6"/>
        <v>5.2461079887397531E-3</v>
      </c>
      <c r="R30" s="2"/>
      <c r="Y30" s="21">
        <f>(PI()^0.5)/(2*B9*S27)</f>
        <v>0.14239007992086997</v>
      </c>
    </row>
    <row r="31" spans="1:25" ht="12.75" customHeight="1" x14ac:dyDescent="0.2">
      <c r="A31" s="32">
        <f t="shared" si="12"/>
        <v>0.44000000000000011</v>
      </c>
      <c r="B31" s="19">
        <f t="shared" si="0"/>
        <v>0.63481313268873141</v>
      </c>
      <c r="C31" s="19">
        <f t="shared" si="0"/>
        <v>8.9600403194229628E-3</v>
      </c>
      <c r="D31" s="19">
        <f t="shared" si="1"/>
        <v>-1.0959832424114056E-3</v>
      </c>
      <c r="E31" s="19">
        <f t="shared" si="7"/>
        <v>2.9656659849016553E-2</v>
      </c>
      <c r="F31" s="19">
        <f t="shared" si="2"/>
        <v>1.1738459003428344E-2</v>
      </c>
      <c r="G31" s="15">
        <f t="shared" si="3"/>
        <v>-10000000</v>
      </c>
      <c r="H31" s="19">
        <f t="shared" si="4"/>
        <v>9.2798538709908452E-8</v>
      </c>
      <c r="I31" s="19">
        <f t="shared" si="4"/>
        <v>1.0960760409501156E-3</v>
      </c>
      <c r="J31" s="19"/>
      <c r="K31" s="18">
        <f t="shared" si="5"/>
        <v>1</v>
      </c>
      <c r="L31" s="32">
        <f t="shared" si="8"/>
        <v>0.63481313268873141</v>
      </c>
      <c r="M31" s="32">
        <f t="shared" si="9"/>
        <v>8.9600403194229628E-3</v>
      </c>
      <c r="N31" s="32">
        <f t="shared" si="10"/>
        <v>-1.0959832424114056E-3</v>
      </c>
      <c r="O31" s="32">
        <f t="shared" si="11"/>
        <v>2.9656659849016553E-2</v>
      </c>
      <c r="P31" s="32">
        <f t="shared" si="6"/>
        <v>1.1738459003428344E-2</v>
      </c>
    </row>
    <row r="32" spans="1:25" ht="12.75" customHeight="1" x14ac:dyDescent="0.2">
      <c r="A32" s="32">
        <f t="shared" si="12"/>
        <v>0.45000000000000012</v>
      </c>
      <c r="B32" s="19">
        <f t="shared" si="0"/>
        <v>0.63481313268873096</v>
      </c>
      <c r="C32" s="19">
        <f t="shared" si="0"/>
        <v>1.8777037747471817E-2</v>
      </c>
      <c r="D32" s="19">
        <f t="shared" si="1"/>
        <v>-4.0701726819589177E-3</v>
      </c>
      <c r="E32" s="19">
        <f t="shared" si="7"/>
        <v>4.9041839051923337E-2</v>
      </c>
      <c r="F32" s="19">
        <f t="shared" si="2"/>
        <v>2.4562844374277179E-2</v>
      </c>
      <c r="G32" s="15">
        <f t="shared" si="3"/>
        <v>-10000000</v>
      </c>
      <c r="H32" s="19">
        <f t="shared" si="4"/>
        <v>6.3149554870932334E-7</v>
      </c>
      <c r="I32" s="19">
        <f t="shared" si="4"/>
        <v>4.0708041775076266E-3</v>
      </c>
      <c r="J32" s="19"/>
      <c r="K32" s="18">
        <f t="shared" si="5"/>
        <v>1</v>
      </c>
      <c r="L32" s="32">
        <f t="shared" si="8"/>
        <v>0.63481313268873096</v>
      </c>
      <c r="M32" s="32">
        <f t="shared" si="9"/>
        <v>1.8777037747471817E-2</v>
      </c>
      <c r="N32" s="32">
        <f t="shared" si="10"/>
        <v>-4.0701726819589177E-3</v>
      </c>
      <c r="O32" s="32">
        <f t="shared" si="11"/>
        <v>4.9041839051923337E-2</v>
      </c>
      <c r="P32" s="32">
        <f t="shared" si="6"/>
        <v>2.4562844374277179E-2</v>
      </c>
      <c r="Y32" s="21"/>
    </row>
    <row r="33" spans="1:29" ht="12.75" customHeight="1" x14ac:dyDescent="0.2">
      <c r="A33" s="32">
        <f t="shared" si="12"/>
        <v>0.46000000000000013</v>
      </c>
      <c r="B33" s="19">
        <f t="shared" si="0"/>
        <v>0.59480324866830947</v>
      </c>
      <c r="C33" s="19">
        <f t="shared" si="0"/>
        <v>3.6401672701046002E-2</v>
      </c>
      <c r="D33" s="19">
        <f t="shared" si="1"/>
        <v>-1.2496901803263983E-2</v>
      </c>
      <c r="E33" s="19">
        <f t="shared" si="7"/>
        <v>8.0929168227893061E-2</v>
      </c>
      <c r="F33" s="19">
        <f t="shared" si="2"/>
        <v>4.8066215962257339E-2</v>
      </c>
      <c r="G33" s="15">
        <f t="shared" si="3"/>
        <v>-10000000</v>
      </c>
      <c r="H33" s="19">
        <f t="shared" si="4"/>
        <v>3.7972442794076033E-6</v>
      </c>
      <c r="I33" s="19">
        <f t="shared" si="4"/>
        <v>1.250069904754339E-2</v>
      </c>
      <c r="J33" s="19"/>
      <c r="K33" s="18">
        <f t="shared" si="5"/>
        <v>1</v>
      </c>
      <c r="L33" s="32">
        <f t="shared" si="8"/>
        <v>0.59480324866830947</v>
      </c>
      <c r="M33" s="32">
        <f t="shared" si="9"/>
        <v>3.6401672701046002E-2</v>
      </c>
      <c r="N33" s="32">
        <f t="shared" si="10"/>
        <v>-1.2496901803263983E-2</v>
      </c>
      <c r="O33" s="32">
        <f t="shared" si="11"/>
        <v>8.0929168227893061E-2</v>
      </c>
      <c r="P33" s="32">
        <f t="shared" si="6"/>
        <v>4.8066215962257339E-2</v>
      </c>
      <c r="R33" s="3" t="s">
        <v>73</v>
      </c>
      <c r="S33" s="19">
        <v>0.7</v>
      </c>
      <c r="Y33" s="21"/>
    </row>
    <row r="34" spans="1:29" ht="12.75" customHeight="1" x14ac:dyDescent="0.2">
      <c r="A34" s="32">
        <f t="shared" si="12"/>
        <v>0.47000000000000014</v>
      </c>
      <c r="B34" s="19">
        <f t="shared" si="0"/>
        <v>0.52218956659454197</v>
      </c>
      <c r="C34" s="19">
        <f t="shared" si="0"/>
        <v>6.5281894208703076E-2</v>
      </c>
      <c r="D34" s="19">
        <f t="shared" si="1"/>
        <v>-3.1719533589325395E-2</v>
      </c>
      <c r="E34" s="19">
        <f t="shared" si="7"/>
        <v>0.12914075620733018</v>
      </c>
      <c r="F34" s="19">
        <f t="shared" si="2"/>
        <v>8.7961964048114988E-2</v>
      </c>
      <c r="G34" s="15">
        <f t="shared" si="3"/>
        <v>-10000000</v>
      </c>
      <c r="H34" s="19">
        <f t="shared" si="4"/>
        <v>2.0176037019019379E-5</v>
      </c>
      <c r="I34" s="19">
        <f t="shared" si="4"/>
        <v>3.1739709626344412E-2</v>
      </c>
      <c r="J34" s="19"/>
      <c r="K34" s="18">
        <f t="shared" si="5"/>
        <v>1</v>
      </c>
      <c r="L34" s="32">
        <f t="shared" si="8"/>
        <v>0.52218956659454197</v>
      </c>
      <c r="M34" s="32">
        <f t="shared" si="9"/>
        <v>6.5281894208703076E-2</v>
      </c>
      <c r="N34" s="32">
        <f t="shared" si="10"/>
        <v>-3.1719533589325395E-2</v>
      </c>
      <c r="O34" s="32">
        <f t="shared" si="11"/>
        <v>0.12914075620733018</v>
      </c>
      <c r="P34" s="32">
        <f t="shared" si="6"/>
        <v>8.7961964048114988E-2</v>
      </c>
      <c r="R34" s="3" t="s">
        <v>74</v>
      </c>
      <c r="S34" s="19">
        <v>0.4</v>
      </c>
    </row>
    <row r="35" spans="1:29" ht="12.75" customHeight="1" x14ac:dyDescent="0.2">
      <c r="A35" s="32">
        <f t="shared" si="12"/>
        <v>0.48000000000000015</v>
      </c>
      <c r="B35" s="19">
        <f t="shared" si="0"/>
        <v>0.42954679010067104</v>
      </c>
      <c r="C35" s="19">
        <f t="shared" si="0"/>
        <v>0.10830320279300899</v>
      </c>
      <c r="D35" s="19">
        <f t="shared" si="1"/>
        <v>-6.6537781326055617E-2</v>
      </c>
      <c r="E35" s="19">
        <f t="shared" si="7"/>
        <v>0.19674616867950886</v>
      </c>
      <c r="F35" s="19">
        <f t="shared" si="2"/>
        <v>0.15053712241588876</v>
      </c>
      <c r="G35" s="15">
        <f t="shared" si="3"/>
        <v>-10000000</v>
      </c>
      <c r="H35" s="19">
        <f t="shared" si="4"/>
        <v>9.4726672585543901E-5</v>
      </c>
      <c r="I35" s="19">
        <f t="shared" si="4"/>
        <v>6.6632507998641163E-2</v>
      </c>
      <c r="J35" s="19"/>
      <c r="K35" s="18">
        <f t="shared" si="5"/>
        <v>1</v>
      </c>
      <c r="L35" s="32">
        <f t="shared" si="8"/>
        <v>0.42954679010067104</v>
      </c>
      <c r="M35" s="32">
        <f t="shared" si="9"/>
        <v>0.10830320279300899</v>
      </c>
      <c r="N35" s="32">
        <f t="shared" si="10"/>
        <v>-6.6537781326055617E-2</v>
      </c>
      <c r="O35" s="32">
        <f t="shared" si="11"/>
        <v>0.19674616867950886</v>
      </c>
      <c r="P35" s="32">
        <f t="shared" si="6"/>
        <v>0.15053712241588876</v>
      </c>
      <c r="R35" s="3" t="s">
        <v>75</v>
      </c>
      <c r="S35" s="19">
        <f>S33-S34</f>
        <v>0.29999999999999993</v>
      </c>
      <c r="Y35" s="21"/>
    </row>
    <row r="36" spans="1:29" ht="12.75" customHeight="1" x14ac:dyDescent="0.2">
      <c r="A36" s="32">
        <f t="shared" si="12"/>
        <v>0.49000000000000016</v>
      </c>
      <c r="B36" s="19">
        <f t="shared" si="0"/>
        <v>0.33107027908316627</v>
      </c>
      <c r="C36" s="19">
        <f t="shared" si="0"/>
        <v>0.16621376932474666</v>
      </c>
      <c r="D36" s="19">
        <f t="shared" si="1"/>
        <v>-0.11526721158128185</v>
      </c>
      <c r="E36" s="19">
        <f t="shared" si="7"/>
        <v>0.28684774345805997</v>
      </c>
      <c r="F36" s="19">
        <f t="shared" si="2"/>
        <v>0.2409272979138643</v>
      </c>
      <c r="G36" s="15">
        <f t="shared" si="3"/>
        <v>-10000000</v>
      </c>
      <c r="H36" s="19">
        <f t="shared" si="4"/>
        <v>3.9298663907455067E-4</v>
      </c>
      <c r="I36" s="19">
        <f t="shared" si="4"/>
        <v>0.11566019822035641</v>
      </c>
      <c r="J36" s="19"/>
      <c r="K36" s="18">
        <f t="shared" si="5"/>
        <v>1</v>
      </c>
      <c r="L36" s="32">
        <f t="shared" si="8"/>
        <v>0.33107027908316627</v>
      </c>
      <c r="M36" s="32">
        <f t="shared" si="9"/>
        <v>0.16621376932474666</v>
      </c>
      <c r="N36" s="32">
        <f t="shared" si="10"/>
        <v>-0.11526721158128185</v>
      </c>
      <c r="O36" s="32">
        <f t="shared" si="11"/>
        <v>0.28684774345805997</v>
      </c>
      <c r="P36" s="32">
        <f t="shared" si="6"/>
        <v>0.2409272979138643</v>
      </c>
    </row>
    <row r="37" spans="1:29" ht="12.75" customHeight="1" x14ac:dyDescent="0.2">
      <c r="A37" s="32">
        <f t="shared" si="12"/>
        <v>0.50000000000000011</v>
      </c>
      <c r="B37" s="19">
        <f t="shared" ref="B37:C56" si="13">B$12*EXP(-B$13*($A37-B$14)^2)</f>
        <v>0.23908775884512851</v>
      </c>
      <c r="C37" s="19">
        <f t="shared" si="13"/>
        <v>0.23597709067727593</v>
      </c>
      <c r="D37" s="19">
        <f t="shared" si="1"/>
        <v>-0.16455485150473997</v>
      </c>
      <c r="E37" s="19">
        <f t="shared" si="7"/>
        <v>0.40266051635687883</v>
      </c>
      <c r="F37" s="19">
        <f t="shared" si="2"/>
        <v>0.3605970067553293</v>
      </c>
      <c r="G37" s="15">
        <f t="shared" si="3"/>
        <v>-10000000</v>
      </c>
      <c r="H37" s="19">
        <f t="shared" ref="H37:I56" si="14">H$12*EXP(-H$13*($A37-H$14)^2)</f>
        <v>1.4406297365530708E-3</v>
      </c>
      <c r="I37" s="19">
        <f t="shared" si="14"/>
        <v>0.16599548124129304</v>
      </c>
      <c r="J37" s="19"/>
      <c r="K37" s="18">
        <f t="shared" si="5"/>
        <v>1</v>
      </c>
      <c r="L37" s="32">
        <f t="shared" si="8"/>
        <v>0.23908775884512851</v>
      </c>
      <c r="M37" s="32">
        <f t="shared" si="9"/>
        <v>0.23597709067727593</v>
      </c>
      <c r="N37" s="32">
        <f t="shared" si="10"/>
        <v>-0.16455485150473997</v>
      </c>
      <c r="O37" s="32">
        <f t="shared" si="11"/>
        <v>0.40266051635687883</v>
      </c>
      <c r="P37" s="32">
        <f t="shared" si="6"/>
        <v>0.3605970067553293</v>
      </c>
    </row>
    <row r="38" spans="1:29" ht="12.75" customHeight="1" x14ac:dyDescent="0.2">
      <c r="A38" s="32">
        <f t="shared" si="12"/>
        <v>0.51000000000000012</v>
      </c>
      <c r="B38" s="19">
        <f t="shared" si="13"/>
        <v>0.16177891425986807</v>
      </c>
      <c r="C38" s="19">
        <f t="shared" si="13"/>
        <v>0.30992016340648593</v>
      </c>
      <c r="D38" s="19">
        <f t="shared" si="1"/>
        <v>-0.19231391464323846</v>
      </c>
      <c r="E38" s="19">
        <f t="shared" si="7"/>
        <v>0.54347980585454325</v>
      </c>
      <c r="F38" s="19">
        <f t="shared" si="2"/>
        <v>0.50472164819945142</v>
      </c>
      <c r="G38" s="15">
        <f t="shared" si="3"/>
        <v>-10000000</v>
      </c>
      <c r="H38" s="19">
        <f t="shared" si="14"/>
        <v>4.6665513738734779E-3</v>
      </c>
      <c r="I38" s="19">
        <f t="shared" si="14"/>
        <v>0.19698046601711194</v>
      </c>
      <c r="J38" s="19"/>
      <c r="K38" s="18">
        <f t="shared" si="5"/>
        <v>1</v>
      </c>
      <c r="L38" s="32">
        <f t="shared" si="8"/>
        <v>0.16177891425986807</v>
      </c>
      <c r="M38" s="32">
        <f t="shared" si="9"/>
        <v>0.30992016340648593</v>
      </c>
      <c r="N38" s="32">
        <f t="shared" si="10"/>
        <v>-0.19231391464323846</v>
      </c>
      <c r="O38" s="32">
        <f t="shared" si="11"/>
        <v>0.54347980585454325</v>
      </c>
      <c r="P38" s="32">
        <f t="shared" si="6"/>
        <v>0.50472164819945142</v>
      </c>
      <c r="S38" s="15" t="s">
        <v>89</v>
      </c>
    </row>
    <row r="39" spans="1:29" ht="12.75" customHeight="1" x14ac:dyDescent="0.2">
      <c r="A39" s="32">
        <f t="shared" si="12"/>
        <v>0.52000000000000013</v>
      </c>
      <c r="B39" s="19">
        <f t="shared" si="13"/>
        <v>0.10256848033766526</v>
      </c>
      <c r="C39" s="19">
        <f t="shared" si="13"/>
        <v>0.37653640165626528</v>
      </c>
      <c r="D39" s="19">
        <f t="shared" si="1"/>
        <v>-0.17991307910711207</v>
      </c>
      <c r="E39" s="19">
        <f t="shared" si="7"/>
        <v>0.69760746012603714</v>
      </c>
      <c r="F39" s="19">
        <f t="shared" si="2"/>
        <v>0.66065610945331199</v>
      </c>
      <c r="G39" s="15">
        <f t="shared" si="3"/>
        <v>-10000000</v>
      </c>
      <c r="H39" s="19">
        <f t="shared" si="14"/>
        <v>1.3356996567898601E-2</v>
      </c>
      <c r="I39" s="19">
        <f t="shared" si="14"/>
        <v>0.19327007567501067</v>
      </c>
      <c r="J39" s="19"/>
      <c r="K39" s="18">
        <f t="shared" si="5"/>
        <v>1</v>
      </c>
      <c r="L39" s="32">
        <f t="shared" si="8"/>
        <v>0.10256848033766526</v>
      </c>
      <c r="M39" s="32">
        <f t="shared" si="9"/>
        <v>0.37653640165626528</v>
      </c>
      <c r="N39" s="32">
        <f t="shared" si="10"/>
        <v>-0.17991307910711207</v>
      </c>
      <c r="O39" s="32">
        <f t="shared" si="11"/>
        <v>0.69760746012603714</v>
      </c>
      <c r="P39" s="32">
        <f t="shared" si="6"/>
        <v>0.66065610945331199</v>
      </c>
      <c r="S39" s="18"/>
    </row>
    <row r="40" spans="1:29" ht="12.75" customHeight="1" x14ac:dyDescent="0.2">
      <c r="A40" s="32">
        <f t="shared" si="12"/>
        <v>0.53000000000000014</v>
      </c>
      <c r="B40" s="19">
        <f t="shared" si="13"/>
        <v>6.0930305387610531E-2</v>
      </c>
      <c r="C40" s="19">
        <f t="shared" si="13"/>
        <v>0.42319570300484494</v>
      </c>
      <c r="D40" s="19">
        <f t="shared" si="1"/>
        <v>-0.12300840820460768</v>
      </c>
      <c r="E40" s="19">
        <f t="shared" si="7"/>
        <v>0.84046910004408315</v>
      </c>
      <c r="F40" s="19">
        <f t="shared" si="2"/>
        <v>0.80870976299570407</v>
      </c>
      <c r="G40" s="15">
        <f t="shared" si="3"/>
        <v>-10000000</v>
      </c>
      <c r="H40" s="19">
        <f t="shared" si="14"/>
        <v>3.3782412777525646E-2</v>
      </c>
      <c r="I40" s="19">
        <f t="shared" si="14"/>
        <v>0.15679082098213332</v>
      </c>
      <c r="J40" s="19"/>
      <c r="K40" s="18">
        <f t="shared" si="5"/>
        <v>1</v>
      </c>
      <c r="L40" s="32">
        <f t="shared" si="8"/>
        <v>6.0930305387610531E-2</v>
      </c>
      <c r="M40" s="32">
        <f t="shared" si="9"/>
        <v>0.42319570300484494</v>
      </c>
      <c r="N40" s="32">
        <f t="shared" si="10"/>
        <v>-0.12300840820460768</v>
      </c>
      <c r="O40" s="32">
        <f t="shared" si="11"/>
        <v>0.84046910004408315</v>
      </c>
      <c r="P40" s="32">
        <f t="shared" si="6"/>
        <v>0.80870976299570407</v>
      </c>
      <c r="W40" s="32">
        <f>3/B9</f>
        <v>0.16388339977945021</v>
      </c>
    </row>
    <row r="41" spans="1:29" ht="12.75" customHeight="1" x14ac:dyDescent="0.2">
      <c r="A41" s="32">
        <f t="shared" si="12"/>
        <v>0.54000000000000015</v>
      </c>
      <c r="B41" s="19">
        <f t="shared" si="13"/>
        <v>3.3914093869631484E-2</v>
      </c>
      <c r="C41" s="19">
        <f t="shared" si="13"/>
        <v>0.44</v>
      </c>
      <c r="D41" s="19">
        <f t="shared" si="1"/>
        <v>-2.9670770178816377E-2</v>
      </c>
      <c r="E41" s="19">
        <f t="shared" si="7"/>
        <v>0.94445490198632065</v>
      </c>
      <c r="F41" s="19">
        <f t="shared" si="2"/>
        <v>0.92577111096960429</v>
      </c>
      <c r="G41" s="15">
        <f t="shared" si="3"/>
        <v>-10000000</v>
      </c>
      <c r="H41" s="19">
        <f t="shared" si="14"/>
        <v>7.549906975425795E-2</v>
      </c>
      <c r="I41" s="19">
        <f t="shared" si="14"/>
        <v>0.10516983993307433</v>
      </c>
      <c r="J41" s="19"/>
      <c r="K41" s="18">
        <f t="shared" si="5"/>
        <v>1</v>
      </c>
      <c r="L41" s="32">
        <f t="shared" si="8"/>
        <v>3.3914093869631484E-2</v>
      </c>
      <c r="M41" s="32">
        <f t="shared" si="9"/>
        <v>0.44</v>
      </c>
      <c r="N41" s="32">
        <f t="shared" si="10"/>
        <v>-2.9670770178816377E-2</v>
      </c>
      <c r="O41" s="32">
        <f t="shared" si="11"/>
        <v>0.94445490198632065</v>
      </c>
      <c r="P41" s="32">
        <f t="shared" si="6"/>
        <v>0.92577111096960429</v>
      </c>
    </row>
    <row r="42" spans="1:29" ht="12.75" customHeight="1" x14ac:dyDescent="0.2">
      <c r="A42" s="32">
        <f t="shared" si="12"/>
        <v>0.55000000000000016</v>
      </c>
      <c r="B42" s="19">
        <f t="shared" si="13"/>
        <v>1.7687013617245128E-2</v>
      </c>
      <c r="C42" s="19">
        <f t="shared" si="13"/>
        <v>0.42319570300484421</v>
      </c>
      <c r="D42" s="19">
        <f t="shared" si="1"/>
        <v>9.0766598628761352E-2</v>
      </c>
      <c r="E42" s="19">
        <f t="shared" si="7"/>
        <v>0.99450706903134445</v>
      </c>
      <c r="F42" s="19">
        <f t="shared" si="2"/>
        <v>0.99107899160742119</v>
      </c>
      <c r="G42" s="15">
        <f t="shared" si="3"/>
        <v>-10000000</v>
      </c>
      <c r="H42" s="19">
        <f t="shared" si="14"/>
        <v>0.14909450029039673</v>
      </c>
      <c r="I42" s="19">
        <f t="shared" si="14"/>
        <v>5.8327901661635373E-2</v>
      </c>
      <c r="J42" s="19"/>
      <c r="K42" s="18">
        <f t="shared" si="5"/>
        <v>1</v>
      </c>
      <c r="L42" s="32">
        <f t="shared" si="8"/>
        <v>1.7687013617245128E-2</v>
      </c>
      <c r="M42" s="32">
        <f t="shared" si="9"/>
        <v>0.42319570300484421</v>
      </c>
      <c r="N42" s="32">
        <f t="shared" si="10"/>
        <v>9.0766598628761352E-2</v>
      </c>
      <c r="O42" s="32">
        <f t="shared" si="11"/>
        <v>0.99450706903134445</v>
      </c>
      <c r="P42" s="32">
        <f t="shared" si="6"/>
        <v>0.99107899160742119</v>
      </c>
    </row>
    <row r="43" spans="1:29" ht="12.75" customHeight="1" x14ac:dyDescent="0.2">
      <c r="A43" s="32">
        <f t="shared" si="12"/>
        <v>0.56000000000000016</v>
      </c>
      <c r="B43" s="19">
        <f t="shared" si="13"/>
        <v>8.6428351932449406E-3</v>
      </c>
      <c r="C43" s="19">
        <f t="shared" si="13"/>
        <v>0.37653640165626395</v>
      </c>
      <c r="D43" s="19">
        <f t="shared" si="1"/>
        <v>0.23341905593629331</v>
      </c>
      <c r="E43" s="19">
        <f t="shared" si="7"/>
        <v>0.99526318993000462</v>
      </c>
      <c r="F43" s="19">
        <f t="shared" si="2"/>
        <v>0.99221690911996197</v>
      </c>
      <c r="G43" s="15">
        <f t="shared" si="3"/>
        <v>10000000</v>
      </c>
      <c r="H43" s="19">
        <f t="shared" si="14"/>
        <v>0.26016611609111145</v>
      </c>
      <c r="I43" s="19">
        <f t="shared" si="14"/>
        <v>2.6747060154818147E-2</v>
      </c>
      <c r="J43" s="19"/>
      <c r="K43" s="18">
        <f t="shared" si="5"/>
        <v>1</v>
      </c>
      <c r="L43" s="32">
        <f t="shared" si="8"/>
        <v>8.6428351932449406E-3</v>
      </c>
      <c r="M43" s="32">
        <f t="shared" si="9"/>
        <v>0.37653640165626395</v>
      </c>
      <c r="N43" s="32">
        <f t="shared" si="10"/>
        <v>0.23341905593629331</v>
      </c>
      <c r="O43" s="32">
        <f t="shared" si="11"/>
        <v>0.99526318993000462</v>
      </c>
      <c r="P43" s="32">
        <f t="shared" si="6"/>
        <v>0.99221690911996197</v>
      </c>
      <c r="T43"/>
      <c r="Y43" s="2"/>
      <c r="AA43" s="3"/>
      <c r="AC43" s="44"/>
    </row>
    <row r="44" spans="1:29" ht="12.75" customHeight="1" x14ac:dyDescent="0.2">
      <c r="A44" s="32">
        <f t="shared" si="12"/>
        <v>0.57000000000000017</v>
      </c>
      <c r="B44" s="19">
        <f t="shared" si="13"/>
        <v>3.9571761456222397E-3</v>
      </c>
      <c r="C44" s="19">
        <f t="shared" si="13"/>
        <v>0.30992016340648437</v>
      </c>
      <c r="D44" s="19">
        <f t="shared" si="1"/>
        <v>0.39101074815498221</v>
      </c>
      <c r="E44" s="19">
        <f t="shared" si="7"/>
        <v>0.96312389217250938</v>
      </c>
      <c r="F44" s="19">
        <f t="shared" si="2"/>
        <v>0.92896357442320387</v>
      </c>
      <c r="G44" s="15">
        <f t="shared" si="3"/>
        <v>10000000</v>
      </c>
      <c r="H44" s="19">
        <f t="shared" si="14"/>
        <v>0.40115197079211012</v>
      </c>
      <c r="I44" s="19">
        <f t="shared" si="14"/>
        <v>1.0141222637127932E-2</v>
      </c>
      <c r="J44" s="19"/>
      <c r="K44" s="18">
        <f t="shared" si="5"/>
        <v>1</v>
      </c>
      <c r="L44" s="32">
        <f t="shared" si="8"/>
        <v>3.9571761456222397E-3</v>
      </c>
      <c r="M44" s="32">
        <f t="shared" si="9"/>
        <v>0.30992016340648437</v>
      </c>
      <c r="N44" s="32">
        <f t="shared" si="10"/>
        <v>0.39101074815498221</v>
      </c>
      <c r="O44" s="32">
        <f t="shared" si="11"/>
        <v>0.96312389217250938</v>
      </c>
      <c r="P44" s="32">
        <f t="shared" si="6"/>
        <v>0.92896357442320387</v>
      </c>
    </row>
    <row r="45" spans="1:29" ht="12.75" customHeight="1" x14ac:dyDescent="0.2">
      <c r="A45" s="32">
        <f t="shared" si="12"/>
        <v>0.58000000000000018</v>
      </c>
      <c r="B45" s="19">
        <f t="shared" si="13"/>
        <v>1.6976257824552468E-3</v>
      </c>
      <c r="C45" s="19">
        <f t="shared" si="13"/>
        <v>0.23597709067727426</v>
      </c>
      <c r="D45" s="19">
        <f t="shared" si="1"/>
        <v>0.54337873760658495</v>
      </c>
      <c r="E45" s="19">
        <f t="shared" si="7"/>
        <v>0.91116880261140898</v>
      </c>
      <c r="F45" s="19">
        <f t="shared" si="2"/>
        <v>0.81336307829562815</v>
      </c>
      <c r="G45" s="15">
        <f t="shared" si="3"/>
        <v>10000000</v>
      </c>
      <c r="H45" s="19">
        <f t="shared" si="14"/>
        <v>0.54655794706068972</v>
      </c>
      <c r="I45" s="19">
        <f t="shared" si="14"/>
        <v>3.1792094541047418E-3</v>
      </c>
      <c r="J45" s="19"/>
      <c r="K45" s="18">
        <f t="shared" si="5"/>
        <v>1</v>
      </c>
      <c r="L45" s="32">
        <f t="shared" si="8"/>
        <v>1.6976257824552468E-3</v>
      </c>
      <c r="M45" s="32">
        <f t="shared" si="9"/>
        <v>0.23597709067727426</v>
      </c>
      <c r="N45" s="32">
        <f t="shared" si="10"/>
        <v>0.54337873760658495</v>
      </c>
      <c r="O45" s="32">
        <f t="shared" si="11"/>
        <v>0.91116880261140898</v>
      </c>
      <c r="P45" s="32">
        <f t="shared" si="6"/>
        <v>0.81336307829562815</v>
      </c>
    </row>
    <row r="46" spans="1:29" ht="12.75" customHeight="1" x14ac:dyDescent="0.2">
      <c r="A46" s="32">
        <f t="shared" si="12"/>
        <v>0.59000000000000019</v>
      </c>
      <c r="B46" s="19">
        <f t="shared" si="13"/>
        <v>6.8237950043758362E-4</v>
      </c>
      <c r="C46" s="19">
        <f t="shared" si="13"/>
        <v>0.16621376932474485</v>
      </c>
      <c r="D46" s="19">
        <f t="shared" si="1"/>
        <v>0.6571860687177713</v>
      </c>
      <c r="E46" s="19">
        <f t="shared" si="7"/>
        <v>0.84048732410166405</v>
      </c>
      <c r="F46" s="19">
        <f t="shared" si="2"/>
        <v>0.66598420753750509</v>
      </c>
      <c r="G46" s="15">
        <f t="shared" si="3"/>
        <v>10000000</v>
      </c>
      <c r="H46" s="19">
        <f t="shared" si="14"/>
        <v>0.65801013572456701</v>
      </c>
      <c r="I46" s="19">
        <f t="shared" si="14"/>
        <v>8.2406700679575054E-4</v>
      </c>
      <c r="J46" s="19"/>
      <c r="K46" s="18">
        <f t="shared" si="5"/>
        <v>1</v>
      </c>
      <c r="L46" s="32">
        <f t="shared" si="8"/>
        <v>6.8237950043758362E-4</v>
      </c>
      <c r="M46" s="32">
        <f t="shared" si="9"/>
        <v>0.16621376932474485</v>
      </c>
      <c r="N46" s="32">
        <f t="shared" si="10"/>
        <v>0.6571860687177713</v>
      </c>
      <c r="O46" s="32">
        <f t="shared" si="11"/>
        <v>0.84048732410166405</v>
      </c>
      <c r="P46" s="32">
        <f t="shared" si="6"/>
        <v>0.66598420753750509</v>
      </c>
    </row>
    <row r="47" spans="1:29" ht="12.75" customHeight="1" x14ac:dyDescent="0.2">
      <c r="A47" s="32">
        <f t="shared" si="12"/>
        <v>0.6000000000000002</v>
      </c>
      <c r="B47" s="19">
        <f t="shared" si="13"/>
        <v>2.5700253671575728E-4</v>
      </c>
      <c r="C47" s="19">
        <f t="shared" si="13"/>
        <v>0.10830320279300756</v>
      </c>
      <c r="D47" s="19">
        <f t="shared" si="1"/>
        <v>0.6998233878923551</v>
      </c>
      <c r="E47" s="19">
        <f t="shared" si="7"/>
        <v>0.74429372880504785</v>
      </c>
      <c r="F47" s="19">
        <f t="shared" si="2"/>
        <v>0.50996117750452452</v>
      </c>
      <c r="G47" s="15">
        <f t="shared" si="3"/>
        <v>10000000</v>
      </c>
      <c r="H47" s="19">
        <f t="shared" si="14"/>
        <v>0.7</v>
      </c>
      <c r="I47" s="19">
        <f t="shared" si="14"/>
        <v>1.7661210764485552E-4</v>
      </c>
      <c r="J47" s="19"/>
      <c r="K47" s="18">
        <f t="shared" si="5"/>
        <v>1</v>
      </c>
      <c r="L47" s="32">
        <f t="shared" si="8"/>
        <v>2.5700253671575728E-4</v>
      </c>
      <c r="M47" s="32">
        <f t="shared" si="9"/>
        <v>0.10830320279300756</v>
      </c>
      <c r="N47" s="32">
        <f t="shared" si="10"/>
        <v>0.6998233878923551</v>
      </c>
      <c r="O47" s="32">
        <f t="shared" si="11"/>
        <v>0.74429372880504785</v>
      </c>
      <c r="P47" s="32">
        <f t="shared" si="6"/>
        <v>0.50996117750452452</v>
      </c>
      <c r="T47"/>
    </row>
    <row r="48" spans="1:29" ht="12.75" customHeight="1" x14ac:dyDescent="0.2">
      <c r="A48" s="32">
        <f t="shared" si="12"/>
        <v>0.61000000000000021</v>
      </c>
      <c r="B48" s="19">
        <f t="shared" si="13"/>
        <v>9.0693524089275647E-5</v>
      </c>
      <c r="C48" s="19">
        <f t="shared" si="13"/>
        <v>6.528189420870209E-2</v>
      </c>
      <c r="D48" s="19">
        <f t="shared" si="1"/>
        <v>0.65797883942563262</v>
      </c>
      <c r="E48" s="19">
        <f t="shared" si="7"/>
        <v>0.61960669742795993</v>
      </c>
      <c r="F48" s="19">
        <f t="shared" si="2"/>
        <v>0.36517749677262545</v>
      </c>
      <c r="G48" s="15">
        <f t="shared" si="3"/>
        <v>10000000</v>
      </c>
      <c r="H48" s="19">
        <f t="shared" si="14"/>
        <v>0.65801013572456335</v>
      </c>
      <c r="I48" s="19">
        <f t="shared" si="14"/>
        <v>3.1296298930733892E-5</v>
      </c>
      <c r="J48" s="19"/>
      <c r="K48" s="18">
        <f t="shared" si="5"/>
        <v>1</v>
      </c>
      <c r="L48" s="32">
        <f t="shared" si="8"/>
        <v>9.0693524089275647E-5</v>
      </c>
      <c r="M48" s="32">
        <f t="shared" si="9"/>
        <v>6.528189420870209E-2</v>
      </c>
      <c r="N48" s="32">
        <f t="shared" si="10"/>
        <v>0.65797883942563262</v>
      </c>
      <c r="O48" s="32">
        <f t="shared" si="11"/>
        <v>0.61960669742795993</v>
      </c>
      <c r="P48" s="32">
        <f t="shared" si="6"/>
        <v>0.36517749677262545</v>
      </c>
      <c r="Y48" s="2"/>
      <c r="AA48" s="3"/>
      <c r="AC48" s="44"/>
    </row>
    <row r="49" spans="1:29" ht="12.75" customHeight="1" x14ac:dyDescent="0.2">
      <c r="A49" s="32">
        <f t="shared" si="12"/>
        <v>0.62000000000000022</v>
      </c>
      <c r="B49" s="19">
        <f t="shared" si="13"/>
        <v>2.9987659748936431E-5</v>
      </c>
      <c r="C49" s="19">
        <f t="shared" si="13"/>
        <v>3.6401672701045371E-2</v>
      </c>
      <c r="D49" s="19">
        <f t="shared" si="1"/>
        <v>0.54655336163086654</v>
      </c>
      <c r="E49" s="19">
        <f t="shared" si="7"/>
        <v>0.47557041351705664</v>
      </c>
      <c r="F49" s="19">
        <f t="shared" si="2"/>
        <v>0.24454827684575148</v>
      </c>
      <c r="G49" s="15">
        <f t="shared" si="3"/>
        <v>10000000</v>
      </c>
      <c r="H49" s="19">
        <f t="shared" si="14"/>
        <v>0.54655794706068372</v>
      </c>
      <c r="I49" s="19">
        <f t="shared" si="14"/>
        <v>4.5854298172276971E-6</v>
      </c>
      <c r="J49" s="19"/>
      <c r="K49" s="18">
        <f t="shared" si="5"/>
        <v>1</v>
      </c>
      <c r="L49" s="32">
        <f t="shared" si="8"/>
        <v>2.9987659748936431E-5</v>
      </c>
      <c r="M49" s="32">
        <f t="shared" si="9"/>
        <v>3.6401672701045371E-2</v>
      </c>
      <c r="N49" s="32">
        <f t="shared" si="10"/>
        <v>0.54655336163086654</v>
      </c>
      <c r="O49" s="32">
        <f t="shared" si="11"/>
        <v>0.47557041351705664</v>
      </c>
      <c r="P49" s="32">
        <f t="shared" si="6"/>
        <v>0.24454827684575148</v>
      </c>
    </row>
    <row r="50" spans="1:29" ht="12.75" customHeight="1" x14ac:dyDescent="0.2">
      <c r="A50" s="32">
        <f t="shared" si="12"/>
        <v>0.63000000000000023</v>
      </c>
      <c r="B50" s="19">
        <f t="shared" si="13"/>
        <v>9.2904403797561252E-6</v>
      </c>
      <c r="C50" s="19">
        <f t="shared" si="13"/>
        <v>1.8777037747471449E-2</v>
      </c>
      <c r="D50" s="19">
        <f t="shared" si="1"/>
        <v>0.40115141529515025</v>
      </c>
      <c r="E50" s="19">
        <f t="shared" si="7"/>
        <v>0.33163060342912759</v>
      </c>
      <c r="F50" s="19">
        <f t="shared" si="2"/>
        <v>0.15315067470143717</v>
      </c>
      <c r="G50" s="15">
        <f t="shared" si="3"/>
        <v>10000000</v>
      </c>
      <c r="H50" s="19">
        <f t="shared" si="14"/>
        <v>0.40115197079210357</v>
      </c>
      <c r="I50" s="19">
        <f t="shared" si="14"/>
        <v>5.5549695333115322E-7</v>
      </c>
      <c r="J50" s="19"/>
      <c r="K50" s="18">
        <f t="shared" si="5"/>
        <v>1</v>
      </c>
      <c r="L50" s="32">
        <f t="shared" si="8"/>
        <v>9.2904403797561252E-6</v>
      </c>
      <c r="M50" s="32">
        <f t="shared" si="9"/>
        <v>1.8777037747471449E-2</v>
      </c>
      <c r="N50" s="32">
        <f t="shared" si="10"/>
        <v>0.40115141529515025</v>
      </c>
      <c r="O50" s="32">
        <f t="shared" si="11"/>
        <v>0.33163060342912759</v>
      </c>
      <c r="P50" s="32">
        <f t="shared" si="6"/>
        <v>0.15315067470143717</v>
      </c>
    </row>
    <row r="51" spans="1:29" ht="12.75" customHeight="1" x14ac:dyDescent="0.2">
      <c r="A51" s="32">
        <f t="shared" si="12"/>
        <v>0.64000000000000024</v>
      </c>
      <c r="B51" s="19">
        <f t="shared" si="13"/>
        <v>2.6968541263927965E-6</v>
      </c>
      <c r="C51" s="19">
        <f t="shared" si="13"/>
        <v>8.9600403194227719E-3</v>
      </c>
      <c r="D51" s="19">
        <f t="shared" si="1"/>
        <v>0.26016606044972823</v>
      </c>
      <c r="E51" s="19">
        <f t="shared" si="7"/>
        <v>0.20801860207293696</v>
      </c>
      <c r="F51" s="19">
        <f t="shared" si="2"/>
        <v>8.9694730542236589E-2</v>
      </c>
      <c r="G51" s="15">
        <f t="shared" si="3"/>
        <v>10000000</v>
      </c>
      <c r="H51" s="19">
        <f t="shared" si="14"/>
        <v>0.26016611609110574</v>
      </c>
      <c r="I51" s="19">
        <f t="shared" si="14"/>
        <v>5.5641377521960264E-8</v>
      </c>
      <c r="J51" s="19"/>
      <c r="K51" s="18">
        <f t="shared" si="5"/>
        <v>1</v>
      </c>
      <c r="L51" s="32">
        <f t="shared" si="8"/>
        <v>2.6968541263927965E-6</v>
      </c>
      <c r="M51" s="32">
        <f t="shared" si="9"/>
        <v>8.9600403194227719E-3</v>
      </c>
      <c r="N51" s="32">
        <f t="shared" si="10"/>
        <v>0.26016606044972823</v>
      </c>
      <c r="O51" s="32">
        <f t="shared" si="11"/>
        <v>0.20801860207293696</v>
      </c>
      <c r="P51" s="32">
        <f t="shared" si="6"/>
        <v>8.9694730542236589E-2</v>
      </c>
      <c r="T51"/>
    </row>
    <row r="52" spans="1:29" ht="12.75" customHeight="1" x14ac:dyDescent="0.2">
      <c r="A52" s="32">
        <f t="shared" si="12"/>
        <v>0.65000000000000024</v>
      </c>
      <c r="B52" s="19">
        <f t="shared" si="13"/>
        <v>7.3351000261326796E-7</v>
      </c>
      <c r="C52" s="19">
        <f t="shared" si="13"/>
        <v>3.9552140729078875E-3</v>
      </c>
      <c r="D52" s="19">
        <f t="shared" si="1"/>
        <v>0.14909449568222125</v>
      </c>
      <c r="E52" s="19">
        <f t="shared" si="7"/>
        <v>0.11662216701955813</v>
      </c>
      <c r="F52" s="19">
        <f t="shared" si="2"/>
        <v>4.9125688748553276E-2</v>
      </c>
      <c r="G52" s="15">
        <f t="shared" si="3"/>
        <v>10000000</v>
      </c>
      <c r="H52" s="19">
        <f t="shared" si="14"/>
        <v>0.14909450029039267</v>
      </c>
      <c r="I52" s="19">
        <f t="shared" si="14"/>
        <v>4.608171425943384E-9</v>
      </c>
      <c r="J52" s="19"/>
      <c r="K52" s="18">
        <f t="shared" si="5"/>
        <v>1</v>
      </c>
      <c r="L52" s="32">
        <f t="shared" si="8"/>
        <v>7.3351000261326796E-7</v>
      </c>
      <c r="M52" s="32">
        <f t="shared" si="9"/>
        <v>3.9552140729078875E-3</v>
      </c>
      <c r="N52" s="32">
        <f t="shared" si="10"/>
        <v>0.14909449568222125</v>
      </c>
      <c r="O52" s="32">
        <f t="shared" si="11"/>
        <v>0.11662216701955813</v>
      </c>
      <c r="P52" s="32">
        <f t="shared" si="6"/>
        <v>4.9125688748553276E-2</v>
      </c>
    </row>
    <row r="53" spans="1:29" ht="12.75" customHeight="1" x14ac:dyDescent="0.2">
      <c r="A53" s="32">
        <f t="shared" si="12"/>
        <v>0.66000000000000025</v>
      </c>
      <c r="B53" s="19">
        <f t="shared" si="13"/>
        <v>1.8693131208379341E-7</v>
      </c>
      <c r="C53" s="19">
        <f t="shared" si="13"/>
        <v>1.615128834072327E-3</v>
      </c>
      <c r="D53" s="19">
        <f t="shared" si="1"/>
        <v>7.5499069438701299E-2</v>
      </c>
      <c r="E53" s="19">
        <f t="shared" si="7"/>
        <v>5.8204922113406735E-2</v>
      </c>
      <c r="F53" s="19">
        <f t="shared" si="2"/>
        <v>2.5161937701888841E-2</v>
      </c>
      <c r="G53" s="15">
        <f t="shared" si="3"/>
        <v>10000000</v>
      </c>
      <c r="H53" s="19">
        <f t="shared" si="14"/>
        <v>7.549906975425548E-2</v>
      </c>
      <c r="I53" s="19">
        <f t="shared" si="14"/>
        <v>3.1555418278942986E-10</v>
      </c>
      <c r="J53" s="19"/>
      <c r="K53" s="18">
        <f t="shared" si="5"/>
        <v>1</v>
      </c>
      <c r="L53" s="32">
        <f t="shared" si="8"/>
        <v>1.8693131208379341E-7</v>
      </c>
      <c r="M53" s="32">
        <f t="shared" si="9"/>
        <v>1.615128834072327E-3</v>
      </c>
      <c r="N53" s="32">
        <f t="shared" si="10"/>
        <v>7.5499069438701299E-2</v>
      </c>
      <c r="O53" s="32">
        <f t="shared" si="11"/>
        <v>5.8204922113406735E-2</v>
      </c>
      <c r="P53" s="32">
        <f t="shared" si="6"/>
        <v>2.5161937701888841E-2</v>
      </c>
      <c r="Y53" s="2"/>
      <c r="AA53" s="3"/>
      <c r="AC53" s="44"/>
    </row>
    <row r="54" spans="1:29" ht="12.75" customHeight="1" x14ac:dyDescent="0.2">
      <c r="A54" s="32">
        <f t="shared" si="12"/>
        <v>0.67000000000000026</v>
      </c>
      <c r="B54" s="19">
        <f t="shared" si="13"/>
        <v>4.4636023478296656E-8</v>
      </c>
      <c r="C54" s="19">
        <f t="shared" si="13"/>
        <v>6.10128753309643E-4</v>
      </c>
      <c r="D54" s="19">
        <f t="shared" si="1"/>
        <v>3.3782412759658084E-2</v>
      </c>
      <c r="E54" s="19">
        <f t="shared" si="7"/>
        <v>2.5797090081566207E-2</v>
      </c>
      <c r="F54" s="19">
        <f t="shared" si="2"/>
        <v>1.2052391233603996E-2</v>
      </c>
      <c r="G54" s="15">
        <f t="shared" si="3"/>
        <v>10000000</v>
      </c>
      <c r="H54" s="19">
        <f t="shared" si="14"/>
        <v>3.3782412777524348E-2</v>
      </c>
      <c r="I54" s="19">
        <f t="shared" si="14"/>
        <v>1.7866266888137744E-11</v>
      </c>
      <c r="J54" s="19"/>
      <c r="K54" s="18">
        <f t="shared" si="5"/>
        <v>1</v>
      </c>
      <c r="L54" s="32">
        <f t="shared" si="8"/>
        <v>4.4636023478296656E-8</v>
      </c>
      <c r="M54" s="32">
        <f t="shared" si="9"/>
        <v>6.10128753309643E-4</v>
      </c>
      <c r="N54" s="32">
        <f t="shared" si="10"/>
        <v>3.3782412759658084E-2</v>
      </c>
      <c r="O54" s="32">
        <f t="shared" si="11"/>
        <v>2.5797090081566207E-2</v>
      </c>
      <c r="P54" s="32">
        <f t="shared" si="6"/>
        <v>1.2052391233603996E-2</v>
      </c>
      <c r="Y54" s="2"/>
      <c r="AA54" s="3"/>
      <c r="AC54" s="44"/>
    </row>
    <row r="55" spans="1:29" ht="12.75" customHeight="1" x14ac:dyDescent="0.2">
      <c r="A55" s="32">
        <f t="shared" si="12"/>
        <v>0.68000000000000027</v>
      </c>
      <c r="B55" s="19">
        <f t="shared" si="13"/>
        <v>9.9865704389762069E-9</v>
      </c>
      <c r="C55" s="19">
        <f t="shared" si="13"/>
        <v>2.132126460351391E-4</v>
      </c>
      <c r="D55" s="19">
        <f t="shared" si="1"/>
        <v>1.3356996567061626E-2</v>
      </c>
      <c r="E55" s="19">
        <f t="shared" si="7"/>
        <v>1.013825422972541E-2</v>
      </c>
      <c r="F55" s="19">
        <f t="shared" si="2"/>
        <v>5.3987854245896045E-3</v>
      </c>
      <c r="G55" s="15">
        <f t="shared" si="3"/>
        <v>10000000</v>
      </c>
      <c r="H55" s="19">
        <f t="shared" si="14"/>
        <v>1.3356996567898015E-2</v>
      </c>
      <c r="I55" s="19">
        <f t="shared" si="14"/>
        <v>8.363888884345906E-13</v>
      </c>
      <c r="J55" s="19"/>
      <c r="K55" s="18">
        <f t="shared" si="5"/>
        <v>1</v>
      </c>
      <c r="L55" s="32">
        <f t="shared" si="8"/>
        <v>9.9865704389762069E-9</v>
      </c>
      <c r="M55" s="32">
        <f t="shared" si="9"/>
        <v>2.132126460351391E-4</v>
      </c>
      <c r="N55" s="32">
        <f t="shared" si="10"/>
        <v>1.3356996567061626E-2</v>
      </c>
      <c r="O55" s="32">
        <f t="shared" si="11"/>
        <v>1.013825422972541E-2</v>
      </c>
      <c r="P55" s="32">
        <f t="shared" si="6"/>
        <v>5.3987854245896045E-3</v>
      </c>
    </row>
    <row r="56" spans="1:29" ht="12.75" customHeight="1" x14ac:dyDescent="0.2">
      <c r="A56" s="32">
        <f t="shared" si="12"/>
        <v>0.69000000000000028</v>
      </c>
      <c r="B56" s="19">
        <f t="shared" si="13"/>
        <v>2.0935082229510459E-9</v>
      </c>
      <c r="C56" s="19">
        <f t="shared" si="13"/>
        <v>6.8925761555467663E-5</v>
      </c>
      <c r="D56" s="19">
        <f t="shared" si="1"/>
        <v>4.6665513738408711E-3</v>
      </c>
      <c r="E56" s="19">
        <f t="shared" si="7"/>
        <v>3.5298063511031265E-3</v>
      </c>
      <c r="F56" s="19">
        <f t="shared" si="2"/>
        <v>2.2615834648901092E-3</v>
      </c>
      <c r="G56" s="15">
        <f t="shared" si="3"/>
        <v>10000000</v>
      </c>
      <c r="H56" s="19">
        <f t="shared" si="14"/>
        <v>4.6665513738732454E-3</v>
      </c>
      <c r="I56" s="19">
        <f t="shared" si="14"/>
        <v>3.2374066398000249E-14</v>
      </c>
      <c r="J56" s="19"/>
      <c r="K56" s="18">
        <f t="shared" si="5"/>
        <v>1</v>
      </c>
      <c r="L56" s="32">
        <f t="shared" si="8"/>
        <v>2.0935082229510459E-9</v>
      </c>
      <c r="M56" s="32">
        <f t="shared" si="9"/>
        <v>6.8925761555467663E-5</v>
      </c>
      <c r="N56" s="32">
        <f t="shared" si="10"/>
        <v>4.6665513738408711E-3</v>
      </c>
      <c r="O56" s="32">
        <f t="shared" si="11"/>
        <v>3.5298063511031265E-3</v>
      </c>
      <c r="P56" s="32">
        <f t="shared" si="6"/>
        <v>2.2615834648901092E-3</v>
      </c>
    </row>
    <row r="57" spans="1:29" ht="12.75" customHeight="1" x14ac:dyDescent="0.2">
      <c r="A57" s="32">
        <f t="shared" si="12"/>
        <v>0.70000000000000029</v>
      </c>
      <c r="B57" s="19">
        <f t="shared" ref="B57:C62" si="15">B$12*EXP(-B$13*($A57-B$14)^2)</f>
        <v>4.1120690787225655E-10</v>
      </c>
      <c r="C57" s="19">
        <f t="shared" si="15"/>
        <v>2.0612341655562445E-5</v>
      </c>
      <c r="D57" s="19">
        <f t="shared" si="1"/>
        <v>1.4406297365519554E-3</v>
      </c>
      <c r="E57" s="19">
        <f t="shared" si="7"/>
        <v>1.0882394138464371E-3</v>
      </c>
      <c r="F57" s="19">
        <f t="shared" si="2"/>
        <v>8.8597788476823766E-4</v>
      </c>
      <c r="G57" s="15">
        <f t="shared" si="3"/>
        <v>10000000</v>
      </c>
      <c r="H57" s="19">
        <f t="shared" ref="H57:I62" si="16">H$12*EXP(-H$13*($A57-H$14)^2)</f>
        <v>1.4406297365529915E-3</v>
      </c>
      <c r="I57" s="19">
        <f t="shared" si="16"/>
        <v>1.036097946660003E-15</v>
      </c>
      <c r="J57" s="19"/>
      <c r="K57" s="18">
        <f t="shared" si="5"/>
        <v>1</v>
      </c>
      <c r="L57" s="32">
        <f t="shared" si="8"/>
        <v>4.1120690787225655E-10</v>
      </c>
      <c r="M57" s="32">
        <f t="shared" si="9"/>
        <v>2.0612341655562445E-5</v>
      </c>
      <c r="N57" s="32">
        <f t="shared" si="10"/>
        <v>1.4406297365519554E-3</v>
      </c>
      <c r="O57" s="32">
        <f t="shared" si="11"/>
        <v>1.0882394138464371E-3</v>
      </c>
      <c r="P57" s="32">
        <f t="shared" si="6"/>
        <v>8.8597788476823766E-4</v>
      </c>
    </row>
    <row r="58" spans="1:29" ht="12.75" customHeight="1" x14ac:dyDescent="0.2">
      <c r="A58" s="32">
        <f t="shared" si="12"/>
        <v>0.7100000000000003</v>
      </c>
      <c r="B58" s="19">
        <f t="shared" si="15"/>
        <v>7.5678682313424207E-11</v>
      </c>
      <c r="C58" s="19">
        <f t="shared" si="15"/>
        <v>5.7023023018464648E-6</v>
      </c>
      <c r="D58" s="19">
        <f t="shared" si="1"/>
        <v>3.9298663907449597E-4</v>
      </c>
      <c r="E58" s="19">
        <f t="shared" si="7"/>
        <v>2.9703317922672384E-4</v>
      </c>
      <c r="F58" s="19">
        <f t="shared" si="2"/>
        <v>3.2458380743481425E-4</v>
      </c>
      <c r="G58" s="15">
        <f t="shared" si="3"/>
        <v>10000000</v>
      </c>
      <c r="H58" s="19">
        <f t="shared" si="16"/>
        <v>3.929866390745234E-4</v>
      </c>
      <c r="I58" s="19">
        <f t="shared" si="16"/>
        <v>2.7416937009527156E-17</v>
      </c>
      <c r="J58" s="19"/>
      <c r="K58" s="18">
        <f t="shared" si="5"/>
        <v>0</v>
      </c>
      <c r="L58" s="32">
        <f t="shared" si="8"/>
        <v>0</v>
      </c>
      <c r="M58" s="32">
        <f t="shared" si="9"/>
        <v>0</v>
      </c>
      <c r="N58" s="32">
        <f t="shared" si="10"/>
        <v>0</v>
      </c>
      <c r="O58" s="32">
        <f t="shared" si="11"/>
        <v>0</v>
      </c>
      <c r="P58" s="32">
        <f t="shared" si="6"/>
        <v>0</v>
      </c>
    </row>
    <row r="59" spans="1:29" ht="12.75" customHeight="1" x14ac:dyDescent="0.2">
      <c r="A59" s="32">
        <f t="shared" si="12"/>
        <v>0.72000000000000031</v>
      </c>
      <c r="B59" s="19">
        <f t="shared" si="15"/>
        <v>1.3050109353342567E-11</v>
      </c>
      <c r="C59" s="19">
        <f t="shared" si="15"/>
        <v>1.459319171246038E-6</v>
      </c>
      <c r="D59" s="19">
        <f t="shared" si="1"/>
        <v>9.472667258553623E-5</v>
      </c>
      <c r="E59" s="19">
        <f t="shared" si="7"/>
        <v>7.178385743549389E-5</v>
      </c>
      <c r="F59" s="19">
        <f t="shared" si="2"/>
        <v>1.112050543964444E-4</v>
      </c>
      <c r="G59" s="15">
        <f t="shared" si="3"/>
        <v>10000000</v>
      </c>
      <c r="H59" s="19">
        <f t="shared" si="16"/>
        <v>9.4726672585536826E-5</v>
      </c>
      <c r="I59" s="19">
        <f t="shared" si="16"/>
        <v>5.9986236692289552E-19</v>
      </c>
      <c r="J59" s="19"/>
      <c r="K59" s="18">
        <f t="shared" si="5"/>
        <v>0</v>
      </c>
      <c r="L59" s="32">
        <f t="shared" si="8"/>
        <v>0</v>
      </c>
      <c r="M59" s="32">
        <f t="shared" si="9"/>
        <v>0</v>
      </c>
      <c r="N59" s="32">
        <f t="shared" si="10"/>
        <v>0</v>
      </c>
      <c r="O59" s="32">
        <f t="shared" si="11"/>
        <v>0</v>
      </c>
      <c r="P59" s="32">
        <f t="shared" si="6"/>
        <v>0</v>
      </c>
    </row>
    <row r="60" spans="1:29" ht="12.75" customHeight="1" x14ac:dyDescent="0.2">
      <c r="A60" s="32">
        <f t="shared" si="12"/>
        <v>0.73000000000000032</v>
      </c>
      <c r="B60" s="19">
        <f t="shared" si="15"/>
        <v>2.1085415781230042E-12</v>
      </c>
      <c r="C60" s="19">
        <f t="shared" si="15"/>
        <v>3.4548363808401599E-7</v>
      </c>
      <c r="D60" s="19">
        <f t="shared" si="1"/>
        <v>2.0176037019017718E-5</v>
      </c>
      <c r="E60" s="19">
        <f t="shared" si="7"/>
        <v>1.5365441939570367E-5</v>
      </c>
      <c r="F60" s="19">
        <f t="shared" si="2"/>
        <v>3.5630007282697587E-5</v>
      </c>
      <c r="G60" s="15">
        <f t="shared" si="3"/>
        <v>10000000</v>
      </c>
      <c r="H60" s="19">
        <f t="shared" si="16"/>
        <v>2.0176037019017729E-5</v>
      </c>
      <c r="I60" s="19">
        <f t="shared" si="16"/>
        <v>1.0851727028362486E-20</v>
      </c>
      <c r="J60" s="19"/>
      <c r="K60" s="18">
        <f t="shared" si="5"/>
        <v>0</v>
      </c>
      <c r="L60" s="32">
        <f t="shared" si="8"/>
        <v>0</v>
      </c>
      <c r="M60" s="32">
        <f t="shared" si="9"/>
        <v>0</v>
      </c>
      <c r="N60" s="32">
        <f t="shared" si="10"/>
        <v>0</v>
      </c>
      <c r="O60" s="32">
        <f t="shared" si="11"/>
        <v>0</v>
      </c>
      <c r="P60" s="32">
        <f t="shared" si="6"/>
        <v>0</v>
      </c>
    </row>
    <row r="61" spans="1:29" ht="12.75" customHeight="1" x14ac:dyDescent="0.2">
      <c r="A61" s="32">
        <f t="shared" si="12"/>
        <v>0.74000000000000032</v>
      </c>
      <c r="B61" s="19">
        <f t="shared" si="15"/>
        <v>3.1921082958843627E-13</v>
      </c>
      <c r="C61" s="19">
        <f t="shared" si="15"/>
        <v>7.5662698512839099E-8</v>
      </c>
      <c r="D61" s="19">
        <f t="shared" si="1"/>
        <v>3.7972442794072797E-6</v>
      </c>
      <c r="E61" s="19">
        <f t="shared" si="7"/>
        <v>2.9152088242546235E-6</v>
      </c>
      <c r="F61" s="19">
        <f t="shared" si="2"/>
        <v>1.0675814107903265E-5</v>
      </c>
      <c r="G61" s="15">
        <f t="shared" si="3"/>
        <v>10000000</v>
      </c>
      <c r="H61" s="19">
        <f t="shared" si="16"/>
        <v>3.7972442794072797E-6</v>
      </c>
      <c r="I61" s="19">
        <f t="shared" si="16"/>
        <v>1.6231575115191874E-22</v>
      </c>
      <c r="J61" s="19"/>
      <c r="K61" s="18">
        <f t="shared" si="5"/>
        <v>0</v>
      </c>
      <c r="L61" s="32">
        <f t="shared" si="8"/>
        <v>0</v>
      </c>
      <c r="M61" s="32">
        <f t="shared" si="9"/>
        <v>0</v>
      </c>
      <c r="N61" s="32">
        <f t="shared" si="10"/>
        <v>0</v>
      </c>
      <c r="O61" s="32">
        <f t="shared" si="11"/>
        <v>0</v>
      </c>
      <c r="P61" s="32">
        <f t="shared" si="6"/>
        <v>0</v>
      </c>
    </row>
    <row r="62" spans="1:29" ht="12.75" customHeight="1" x14ac:dyDescent="0.2">
      <c r="A62" s="32">
        <f t="shared" si="12"/>
        <v>0.75000000000000033</v>
      </c>
      <c r="B62" s="19">
        <f t="shared" si="15"/>
        <v>4.5279382311988772E-14</v>
      </c>
      <c r="C62" s="19">
        <f t="shared" si="15"/>
        <v>1.5328981999051868E-8</v>
      </c>
      <c r="D62" s="19">
        <f t="shared" si="1"/>
        <v>6.31495548709265E-7</v>
      </c>
      <c r="E62" s="19">
        <f t="shared" si="7"/>
        <v>4.9083456454117713E-7</v>
      </c>
      <c r="F62" s="19">
        <f t="shared" si="2"/>
        <v>2.9914365982848862E-6</v>
      </c>
      <c r="G62" s="15">
        <f t="shared" si="3"/>
        <v>10000000</v>
      </c>
      <c r="H62" s="19">
        <f t="shared" si="16"/>
        <v>6.31495548709265E-7</v>
      </c>
      <c r="I62" s="19">
        <f t="shared" si="16"/>
        <v>2.0074143871381338E-24</v>
      </c>
      <c r="J62" s="19"/>
      <c r="K62" s="18">
        <f t="shared" si="5"/>
        <v>0</v>
      </c>
      <c r="L62" s="32">
        <f t="shared" si="8"/>
        <v>0</v>
      </c>
      <c r="M62" s="32">
        <f t="shared" si="9"/>
        <v>0</v>
      </c>
      <c r="N62" s="32">
        <f t="shared" si="10"/>
        <v>0</v>
      </c>
      <c r="O62" s="32">
        <f t="shared" si="11"/>
        <v>0</v>
      </c>
      <c r="P62" s="32">
        <f t="shared" si="6"/>
        <v>0</v>
      </c>
    </row>
    <row r="63" spans="1:29" ht="12.75" customHeight="1" x14ac:dyDescent="0.2">
      <c r="B63" s="30"/>
      <c r="E63" s="19">
        <f t="shared" si="7"/>
        <v>0</v>
      </c>
      <c r="I63" s="19"/>
      <c r="J63" s="19"/>
    </row>
    <row r="64" spans="1:29" ht="12.75" customHeight="1" x14ac:dyDescent="0.2">
      <c r="E64" s="19">
        <f t="shared" si="7"/>
        <v>0</v>
      </c>
      <c r="F64" s="19">
        <f>SUM(F17:F62)</f>
        <v>9.6825244027912589</v>
      </c>
    </row>
    <row r="65" spans="1:16" ht="12.75" customHeight="1" x14ac:dyDescent="0.2">
      <c r="A65" s="19"/>
      <c r="E65" s="19">
        <f t="shared" si="7"/>
        <v>0</v>
      </c>
    </row>
    <row r="66" spans="1:16" ht="12.75" customHeight="1" x14ac:dyDescent="0.2">
      <c r="A66" s="32">
        <v>0.58899999999999997</v>
      </c>
      <c r="B66" s="32">
        <f>B$12*EXP(-B$13*($A66-B$14)^2)</f>
        <v>7.4968675203853643E-4</v>
      </c>
      <c r="C66" s="32">
        <f>C$12*EXP(-C$13*($A66-C$14)^2)</f>
        <v>0.17274652158671791</v>
      </c>
      <c r="E66" s="19">
        <f t="shared" si="7"/>
        <v>0.37901861303604378</v>
      </c>
      <c r="F66" s="32">
        <f>EXP(-$B$11*(A66-$D$4)^2)</f>
        <v>0.68148416086993202</v>
      </c>
      <c r="H66" s="32">
        <f>H$12*EXP(-H$13*($A66-H$14)^2)</f>
        <v>0.64951747109179714</v>
      </c>
      <c r="I66" s="32">
        <f>I$12*EXP(-I$13*($A66-I$14)^2)</f>
        <v>9.5129350770194708E-4</v>
      </c>
      <c r="J66" s="32"/>
      <c r="K66" s="18">
        <f>(SUM(K17:K62))</f>
        <v>31</v>
      </c>
      <c r="L66" s="19">
        <f>((SUM(L17:L62)))/$K$66</f>
        <v>0.18245752470301427</v>
      </c>
      <c r="M66" s="19">
        <f>((SUM(M17:M62)))/$K$66</f>
        <v>0.12748422123852884</v>
      </c>
      <c r="N66" s="19">
        <f>((SUM(N17:N62)))/$K$66</f>
        <v>0.12381707121478459</v>
      </c>
      <c r="O66" s="19">
        <f>((SUM(O17:O62)))/$K$66</f>
        <v>0.37244571887678751</v>
      </c>
      <c r="P66" s="19">
        <f>((SUM(P17:P62)))/$K$66</f>
        <v>0.31231883678884037</v>
      </c>
    </row>
    <row r="67" spans="1:16" ht="12.75" customHeight="1" x14ac:dyDescent="0.2">
      <c r="A67" s="19"/>
    </row>
    <row r="68" spans="1:16" ht="12.75" customHeight="1" x14ac:dyDescent="0.2">
      <c r="A68" s="19"/>
    </row>
    <row r="69" spans="1:16" ht="12.75" customHeight="1" x14ac:dyDescent="0.2">
      <c r="A69" s="19"/>
    </row>
    <row r="70" spans="1:16" ht="12.75" customHeight="1" x14ac:dyDescent="0.2">
      <c r="A70" s="19"/>
    </row>
    <row r="71" spans="1:16" ht="12.75" customHeight="1" x14ac:dyDescent="0.2">
      <c r="A71" s="19"/>
    </row>
    <row r="72" spans="1:16" ht="12.75" customHeight="1" x14ac:dyDescent="0.2">
      <c r="A72" s="19"/>
    </row>
  </sheetData>
  <sheetProtection sheet="1" objects="1" scenarios="1"/>
  <phoneticPr fontId="0" type="noConversion"/>
  <pageMargins left="0.75" right="0.75" top="1" bottom="1" header="0" footer="0"/>
  <pageSetup paperSize="257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27" r:id="rId4">
          <objectPr defaultSize="0" r:id="rId5">
            <anchor moveWithCells="1">
              <from>
                <xdr:col>2</xdr:col>
                <xdr:colOff>733425</xdr:colOff>
                <xdr:row>6</xdr:row>
                <xdr:rowOff>66675</xdr:rowOff>
              </from>
              <to>
                <xdr:col>5</xdr:col>
                <xdr:colOff>361950</xdr:colOff>
                <xdr:row>10</xdr:row>
                <xdr:rowOff>28575</xdr:rowOff>
              </to>
            </anchor>
          </objectPr>
        </oleObject>
      </mc:Choice>
      <mc:Fallback>
        <oleObject progId="Equation.3" shapeId="1027" r:id="rId4"/>
      </mc:Fallback>
    </mc:AlternateContent>
    <mc:AlternateContent xmlns:mc="http://schemas.openxmlformats.org/markup-compatibility/2006">
      <mc:Choice Requires="x14">
        <oleObject progId="Equation.3" shapeId="1029" r:id="rId6">
          <objectPr defaultSize="0" r:id="rId7">
            <anchor moveWithCells="1">
              <from>
                <xdr:col>17</xdr:col>
                <xdr:colOff>552450</xdr:colOff>
                <xdr:row>20</xdr:row>
                <xdr:rowOff>9525</xdr:rowOff>
              </from>
              <to>
                <xdr:col>19</xdr:col>
                <xdr:colOff>95250</xdr:colOff>
                <xdr:row>22</xdr:row>
                <xdr:rowOff>114300</xdr:rowOff>
              </to>
            </anchor>
          </objectPr>
        </oleObject>
      </mc:Choice>
      <mc:Fallback>
        <oleObject progId="Equation.3" shapeId="1029" r:id="rId6"/>
      </mc:Fallback>
    </mc:AlternateContent>
    <mc:AlternateContent xmlns:mc="http://schemas.openxmlformats.org/markup-compatibility/2006">
      <mc:Choice Requires="x14">
        <oleObject progId="Equation.DSMT4" shapeId="1030" r:id="rId8">
          <objectPr defaultSize="0" autoPict="0" r:id="rId9">
            <anchor moveWithCells="1" sizeWithCells="1">
              <from>
                <xdr:col>0</xdr:col>
                <xdr:colOff>0</xdr:colOff>
                <xdr:row>5</xdr:row>
                <xdr:rowOff>0</xdr:rowOff>
              </from>
              <to>
                <xdr:col>2</xdr:col>
                <xdr:colOff>552450</xdr:colOff>
                <xdr:row>7</xdr:row>
                <xdr:rowOff>28575</xdr:rowOff>
              </to>
            </anchor>
          </objectPr>
        </oleObject>
      </mc:Choice>
      <mc:Fallback>
        <oleObject progId="Equation.DSMT4" shapeId="1030" r:id="rId8"/>
      </mc:Fallback>
    </mc:AlternateContent>
    <mc:AlternateContent xmlns:mc="http://schemas.openxmlformats.org/markup-compatibility/2006">
      <mc:Choice Requires="x14">
        <oleObject progId="Equation.3" shapeId="1032" r:id="rId10">
          <objectPr defaultSize="0" r:id="rId11">
            <anchor moveWithCells="1">
              <from>
                <xdr:col>17</xdr:col>
                <xdr:colOff>228600</xdr:colOff>
                <xdr:row>28</xdr:row>
                <xdr:rowOff>19050</xdr:rowOff>
              </from>
              <to>
                <xdr:col>23</xdr:col>
                <xdr:colOff>123825</xdr:colOff>
                <xdr:row>31</xdr:row>
                <xdr:rowOff>0</xdr:rowOff>
              </to>
            </anchor>
          </objectPr>
        </oleObject>
      </mc:Choice>
      <mc:Fallback>
        <oleObject progId="Equation.3" shapeId="1032" r:id="rId10"/>
      </mc:Fallback>
    </mc:AlternateContent>
    <mc:AlternateContent xmlns:mc="http://schemas.openxmlformats.org/markup-compatibility/2006">
      <mc:Choice Requires="x14">
        <oleObject progId="Equation.3" shapeId="1033" r:id="rId12">
          <objectPr defaultSize="0" autoPict="0" r:id="rId13">
            <anchor moveWithCells="1">
              <from>
                <xdr:col>19</xdr:col>
                <xdr:colOff>38100</xdr:colOff>
                <xdr:row>37</xdr:row>
                <xdr:rowOff>152400</xdr:rowOff>
              </from>
              <to>
                <xdr:col>21</xdr:col>
                <xdr:colOff>752475</xdr:colOff>
                <xdr:row>41</xdr:row>
                <xdr:rowOff>28575</xdr:rowOff>
              </to>
            </anchor>
          </objectPr>
        </oleObject>
      </mc:Choice>
      <mc:Fallback>
        <oleObject progId="Equation.3" shapeId="1033" r:id="rId12"/>
      </mc:Fallback>
    </mc:AlternateContent>
    <mc:AlternateContent xmlns:mc="http://schemas.openxmlformats.org/markup-compatibility/2006">
      <mc:Choice Requires="x14">
        <oleObject progId="Equation.3" shapeId="1036" r:id="rId14">
          <objectPr defaultSize="0" autoPict="0" r:id="rId15">
            <anchor moveWithCells="1" sizeWithCells="1">
              <from>
                <xdr:col>19</xdr:col>
                <xdr:colOff>0</xdr:colOff>
                <xdr:row>42</xdr:row>
                <xdr:rowOff>0</xdr:rowOff>
              </from>
              <to>
                <xdr:col>22</xdr:col>
                <xdr:colOff>104775</xdr:colOff>
                <xdr:row>44</xdr:row>
                <xdr:rowOff>19050</xdr:rowOff>
              </to>
            </anchor>
          </objectPr>
        </oleObject>
      </mc:Choice>
      <mc:Fallback>
        <oleObject progId="Equation.3" shapeId="1036" r:id="rId14"/>
      </mc:Fallback>
    </mc:AlternateContent>
    <mc:AlternateContent xmlns:mc="http://schemas.openxmlformats.org/markup-compatibility/2006">
      <mc:Choice Requires="x14">
        <oleObject progId="Equation.3" shapeId="1037" r:id="rId16">
          <objectPr defaultSize="0" autoPict="0" r:id="rId17">
            <anchor moveWithCells="1" sizeWithCells="1">
              <from>
                <xdr:col>19</xdr:col>
                <xdr:colOff>0</xdr:colOff>
                <xdr:row>46</xdr:row>
                <xdr:rowOff>0</xdr:rowOff>
              </from>
              <to>
                <xdr:col>22</xdr:col>
                <xdr:colOff>190500</xdr:colOff>
                <xdr:row>48</xdr:row>
                <xdr:rowOff>47625</xdr:rowOff>
              </to>
            </anchor>
          </objectPr>
        </oleObject>
      </mc:Choice>
      <mc:Fallback>
        <oleObject progId="Equation.3" shapeId="1037" r:id="rId16"/>
      </mc:Fallback>
    </mc:AlternateContent>
    <mc:AlternateContent xmlns:mc="http://schemas.openxmlformats.org/markup-compatibility/2006">
      <mc:Choice Requires="x14">
        <oleObject progId="Equation.3" shapeId="1038" r:id="rId18">
          <objectPr defaultSize="0" autoPict="0" r:id="rId19">
            <anchor moveWithCells="1" sizeWithCells="1">
              <from>
                <xdr:col>19</xdr:col>
                <xdr:colOff>0</xdr:colOff>
                <xdr:row>50</xdr:row>
                <xdr:rowOff>0</xdr:rowOff>
              </from>
              <to>
                <xdr:col>24</xdr:col>
                <xdr:colOff>247650</xdr:colOff>
                <xdr:row>52</xdr:row>
                <xdr:rowOff>0</xdr:rowOff>
              </to>
            </anchor>
          </objectPr>
        </oleObject>
      </mc:Choice>
      <mc:Fallback>
        <oleObject progId="Equation.3" shapeId="1038" r:id="rId1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H153"/>
  <sheetViews>
    <sheetView zoomScale="25" workbookViewId="0"/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 t="shared" ref="J2:AO2" si="0">I2+0.1</f>
        <v>0.1</v>
      </c>
      <c r="K2" s="172">
        <f t="shared" si="0"/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ref="AP2:BU2" si="1">AO2+0.1</f>
        <v>3.3000000000000016</v>
      </c>
      <c r="AQ2" s="172">
        <f t="shared" si="1"/>
        <v>3.4000000000000017</v>
      </c>
      <c r="AR2" s="172">
        <f t="shared" si="1"/>
        <v>3.5000000000000018</v>
      </c>
      <c r="AS2" s="172">
        <f t="shared" si="1"/>
        <v>3.6000000000000019</v>
      </c>
      <c r="AT2" s="172">
        <f t="shared" si="1"/>
        <v>3.700000000000002</v>
      </c>
      <c r="AU2" s="172">
        <f t="shared" si="1"/>
        <v>3.800000000000002</v>
      </c>
      <c r="AV2" s="172">
        <f t="shared" si="1"/>
        <v>3.9000000000000021</v>
      </c>
      <c r="AW2" s="172">
        <f t="shared" si="1"/>
        <v>4.0000000000000018</v>
      </c>
      <c r="AX2" s="172">
        <f t="shared" si="1"/>
        <v>4.1000000000000014</v>
      </c>
      <c r="AY2" s="172">
        <f t="shared" si="1"/>
        <v>4.2000000000000011</v>
      </c>
      <c r="AZ2" s="172">
        <f t="shared" si="1"/>
        <v>4.3000000000000007</v>
      </c>
      <c r="BA2" s="172">
        <f t="shared" si="1"/>
        <v>4.4000000000000004</v>
      </c>
      <c r="BB2" s="172">
        <f t="shared" si="1"/>
        <v>4.5</v>
      </c>
      <c r="BC2" s="172">
        <f t="shared" si="1"/>
        <v>4.5999999999999996</v>
      </c>
      <c r="BD2" s="172">
        <f t="shared" si="1"/>
        <v>4.6999999999999993</v>
      </c>
      <c r="BE2" s="172">
        <f t="shared" si="1"/>
        <v>4.7999999999999989</v>
      </c>
      <c r="BF2" s="172">
        <f t="shared" si="1"/>
        <v>4.8999999999999986</v>
      </c>
      <c r="BG2" s="172">
        <f t="shared" si="1"/>
        <v>4.9999999999999982</v>
      </c>
      <c r="BH2" s="172">
        <f t="shared" si="1"/>
        <v>5.0999999999999979</v>
      </c>
      <c r="BI2" s="172">
        <f t="shared" si="1"/>
        <v>5.1999999999999975</v>
      </c>
      <c r="BJ2" s="172">
        <f t="shared" si="1"/>
        <v>5.2999999999999972</v>
      </c>
      <c r="BK2" s="172">
        <f t="shared" si="1"/>
        <v>5.3999999999999968</v>
      </c>
      <c r="BL2" s="172">
        <f t="shared" si="1"/>
        <v>5.4999999999999964</v>
      </c>
      <c r="BM2" s="172">
        <f t="shared" si="1"/>
        <v>5.5999999999999961</v>
      </c>
      <c r="BN2" s="172">
        <f t="shared" si="1"/>
        <v>5.6999999999999957</v>
      </c>
      <c r="BO2" s="172">
        <f t="shared" si="1"/>
        <v>5.7999999999999954</v>
      </c>
      <c r="BP2" s="172">
        <f t="shared" si="1"/>
        <v>5.899999999999995</v>
      </c>
      <c r="BQ2" s="172">
        <f t="shared" si="1"/>
        <v>5.9999999999999947</v>
      </c>
      <c r="BR2" s="172">
        <f t="shared" si="1"/>
        <v>6.0999999999999943</v>
      </c>
      <c r="BS2" s="172">
        <f t="shared" si="1"/>
        <v>6.199999999999994</v>
      </c>
      <c r="BT2" s="172">
        <f t="shared" si="1"/>
        <v>6.2999999999999936</v>
      </c>
      <c r="BU2" s="172">
        <f t="shared" si="1"/>
        <v>6.3999999999999932</v>
      </c>
      <c r="BV2" s="172">
        <f t="shared" ref="BV2:CA2" si="2">BU2+0.1</f>
        <v>6.4999999999999929</v>
      </c>
      <c r="BW2" s="172">
        <f t="shared" si="2"/>
        <v>6.5999999999999925</v>
      </c>
      <c r="BX2" s="172">
        <f t="shared" si="2"/>
        <v>6.6999999999999922</v>
      </c>
      <c r="BY2" s="172">
        <f t="shared" si="2"/>
        <v>6.7999999999999918</v>
      </c>
      <c r="BZ2" s="172">
        <f t="shared" si="2"/>
        <v>6.8999999999999915</v>
      </c>
      <c r="CA2" s="172">
        <f t="shared" si="2"/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 t="shared" ref="J4:AO4" si="3">I4+0.1</f>
        <v>-3.4</v>
      </c>
      <c r="K4" s="173">
        <f t="shared" si="3"/>
        <v>-3.3</v>
      </c>
      <c r="L4" s="173">
        <f t="shared" si="3"/>
        <v>-3.1999999999999997</v>
      </c>
      <c r="M4" s="173">
        <f t="shared" si="3"/>
        <v>-3.0999999999999996</v>
      </c>
      <c r="N4" s="173">
        <f t="shared" si="3"/>
        <v>-2.9999999999999996</v>
      </c>
      <c r="O4" s="173">
        <f t="shared" si="3"/>
        <v>-2.8999999999999995</v>
      </c>
      <c r="P4" s="173">
        <f t="shared" si="3"/>
        <v>-2.7999999999999994</v>
      </c>
      <c r="Q4" s="173">
        <f t="shared" si="3"/>
        <v>-2.6999999999999993</v>
      </c>
      <c r="R4" s="173">
        <f t="shared" si="3"/>
        <v>-2.5999999999999992</v>
      </c>
      <c r="S4" s="173">
        <f t="shared" si="3"/>
        <v>-2.4999999999999991</v>
      </c>
      <c r="T4" s="173">
        <f t="shared" si="3"/>
        <v>-2.399999999999999</v>
      </c>
      <c r="U4" s="173">
        <f t="shared" si="3"/>
        <v>-2.2999999999999989</v>
      </c>
      <c r="V4" s="173">
        <f t="shared" si="3"/>
        <v>-2.1999999999999988</v>
      </c>
      <c r="W4" s="173">
        <f t="shared" si="3"/>
        <v>-2.0999999999999988</v>
      </c>
      <c r="X4" s="173">
        <f t="shared" si="3"/>
        <v>-1.9999999999999987</v>
      </c>
      <c r="Y4" s="173">
        <f t="shared" si="3"/>
        <v>-1.8999999999999986</v>
      </c>
      <c r="Z4" s="173">
        <f t="shared" si="3"/>
        <v>-1.7999999999999985</v>
      </c>
      <c r="AA4" s="173">
        <f t="shared" si="3"/>
        <v>-1.6999999999999984</v>
      </c>
      <c r="AB4" s="173">
        <f t="shared" si="3"/>
        <v>-1.5999999999999983</v>
      </c>
      <c r="AC4" s="173">
        <f t="shared" si="3"/>
        <v>-1.4999999999999982</v>
      </c>
      <c r="AD4" s="173">
        <f t="shared" si="3"/>
        <v>-1.3999999999999981</v>
      </c>
      <c r="AE4" s="173">
        <f t="shared" si="3"/>
        <v>-1.299999999999998</v>
      </c>
      <c r="AF4" s="173">
        <f t="shared" si="3"/>
        <v>-1.199999999999998</v>
      </c>
      <c r="AG4" s="173">
        <f t="shared" si="3"/>
        <v>-1.0999999999999979</v>
      </c>
      <c r="AH4" s="173">
        <f t="shared" si="3"/>
        <v>-0.99999999999999789</v>
      </c>
      <c r="AI4" s="173">
        <f t="shared" si="3"/>
        <v>-0.89999999999999791</v>
      </c>
      <c r="AJ4" s="173">
        <f t="shared" si="3"/>
        <v>-0.79999999999999793</v>
      </c>
      <c r="AK4" s="173">
        <f t="shared" si="3"/>
        <v>-0.69999999999999796</v>
      </c>
      <c r="AL4" s="173">
        <f t="shared" si="3"/>
        <v>-0.59999999999999798</v>
      </c>
      <c r="AM4" s="173">
        <f t="shared" si="3"/>
        <v>-0.499999999999998</v>
      </c>
      <c r="AN4" s="173">
        <f t="shared" si="3"/>
        <v>-0.39999999999999802</v>
      </c>
      <c r="AO4" s="173">
        <f t="shared" si="3"/>
        <v>-0.29999999999999805</v>
      </c>
      <c r="AP4" s="173">
        <f t="shared" ref="AP4:BU4" si="4">AO4+0.1</f>
        <v>-0.19999999999999804</v>
      </c>
      <c r="AQ4" s="173">
        <f t="shared" si="4"/>
        <v>-9.9999999999998035E-2</v>
      </c>
      <c r="AR4" s="173">
        <f t="shared" si="4"/>
        <v>1.9706458687096529E-15</v>
      </c>
      <c r="AS4" s="173">
        <f t="shared" si="4"/>
        <v>0.10000000000000198</v>
      </c>
      <c r="AT4" s="173">
        <f t="shared" si="4"/>
        <v>0.20000000000000198</v>
      </c>
      <c r="AU4" s="173">
        <f t="shared" si="4"/>
        <v>0.30000000000000199</v>
      </c>
      <c r="AV4" s="173">
        <f t="shared" si="4"/>
        <v>0.40000000000000202</v>
      </c>
      <c r="AW4" s="173">
        <f t="shared" si="4"/>
        <v>0.500000000000002</v>
      </c>
      <c r="AX4" s="173">
        <f t="shared" si="4"/>
        <v>0.60000000000000198</v>
      </c>
      <c r="AY4" s="173">
        <f t="shared" si="4"/>
        <v>0.70000000000000195</v>
      </c>
      <c r="AZ4" s="173">
        <f t="shared" si="4"/>
        <v>0.80000000000000193</v>
      </c>
      <c r="BA4" s="173">
        <f t="shared" si="4"/>
        <v>0.90000000000000191</v>
      </c>
      <c r="BB4" s="173">
        <f t="shared" si="4"/>
        <v>1.000000000000002</v>
      </c>
      <c r="BC4" s="173">
        <f t="shared" si="4"/>
        <v>1.1000000000000021</v>
      </c>
      <c r="BD4" s="173">
        <f t="shared" si="4"/>
        <v>1.2000000000000022</v>
      </c>
      <c r="BE4" s="173">
        <f t="shared" si="4"/>
        <v>1.3000000000000023</v>
      </c>
      <c r="BF4" s="173">
        <f t="shared" si="4"/>
        <v>1.4000000000000024</v>
      </c>
      <c r="BG4" s="173">
        <f t="shared" si="4"/>
        <v>1.5000000000000024</v>
      </c>
      <c r="BH4" s="173">
        <f t="shared" si="4"/>
        <v>1.6000000000000025</v>
      </c>
      <c r="BI4" s="173">
        <f t="shared" si="4"/>
        <v>1.7000000000000026</v>
      </c>
      <c r="BJ4" s="173">
        <f t="shared" si="4"/>
        <v>1.8000000000000027</v>
      </c>
      <c r="BK4" s="173">
        <f t="shared" si="4"/>
        <v>1.9000000000000028</v>
      </c>
      <c r="BL4" s="173">
        <f t="shared" si="4"/>
        <v>2.0000000000000027</v>
      </c>
      <c r="BM4" s="173">
        <f t="shared" si="4"/>
        <v>2.1000000000000028</v>
      </c>
      <c r="BN4" s="173">
        <f t="shared" si="4"/>
        <v>2.2000000000000028</v>
      </c>
      <c r="BO4" s="173">
        <f t="shared" si="4"/>
        <v>2.3000000000000029</v>
      </c>
      <c r="BP4" s="173">
        <f t="shared" si="4"/>
        <v>2.400000000000003</v>
      </c>
      <c r="BQ4" s="173">
        <f t="shared" si="4"/>
        <v>2.5000000000000031</v>
      </c>
      <c r="BR4" s="173">
        <f t="shared" si="4"/>
        <v>2.6000000000000032</v>
      </c>
      <c r="BS4" s="173">
        <f t="shared" si="4"/>
        <v>2.7000000000000033</v>
      </c>
      <c r="BT4" s="173">
        <f t="shared" si="4"/>
        <v>2.8000000000000034</v>
      </c>
      <c r="BU4" s="173">
        <f t="shared" si="4"/>
        <v>2.9000000000000035</v>
      </c>
      <c r="BV4" s="173">
        <f t="shared" ref="BV4:CA4" si="5">BU4+0.1</f>
        <v>3.0000000000000036</v>
      </c>
      <c r="BW4" s="173">
        <f t="shared" si="5"/>
        <v>3.1000000000000036</v>
      </c>
      <c r="BX4" s="173">
        <f t="shared" si="5"/>
        <v>3.2000000000000037</v>
      </c>
      <c r="BY4" s="173">
        <f t="shared" si="5"/>
        <v>3.3000000000000038</v>
      </c>
      <c r="BZ4" s="173">
        <f t="shared" si="5"/>
        <v>3.4000000000000039</v>
      </c>
      <c r="CA4" s="173">
        <f t="shared" si="5"/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36" si="6">F6+0.1</f>
        <v>6.9999999999999911</v>
      </c>
      <c r="G5" s="172"/>
      <c r="H5" s="175">
        <v>3.5</v>
      </c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>
        <f>Lámpara!N36</f>
        <v>13.748288811400025</v>
      </c>
      <c r="T5" s="171">
        <f>Lámpara!O36</f>
        <v>14.534896926643944</v>
      </c>
      <c r="U5" s="171">
        <f>Lámpara!P36</f>
        <v>15.378060844766926</v>
      </c>
      <c r="V5" s="171">
        <f>Lámpara!Q36</f>
        <v>16.282726747415708</v>
      </c>
      <c r="W5" s="171">
        <f>Lámpara!R36</f>
        <v>17.254418064918173</v>
      </c>
      <c r="X5" s="171">
        <f>Lámpara!S36</f>
        <v>18.299345875200622</v>
      </c>
      <c r="Y5" s="171">
        <f>Lámpara!T36</f>
        <v>19.424553282051626</v>
      </c>
      <c r="Z5" s="171">
        <f>Lámpara!U36</f>
        <v>20.6381068359665</v>
      </c>
      <c r="AA5" s="171">
        <f>Lámpara!V36</f>
        <v>21.949353431921551</v>
      </c>
      <c r="AB5" s="171">
        <f>Lámpara!W36</f>
        <v>23.369268734268225</v>
      </c>
      <c r="AC5" s="171">
        <f>Lámpara!X36</f>
        <v>24.91093397458976</v>
      </c>
      <c r="AD5" s="171">
        <f>Lámpara!Y36</f>
        <v>26.590193259716411</v>
      </c>
      <c r="AE5" s="171">
        <f>Lámpara!Z36</f>
        <v>28.426565157144466</v>
      </c>
      <c r="AF5" s="171">
        <f>Lámpara!AA36</f>
        <v>30.44451285887774</v>
      </c>
      <c r="AG5" s="171">
        <f>Lámpara!AB36</f>
        <v>32.675220202803878</v>
      </c>
      <c r="AH5" s="171">
        <f>Lámpara!AC36</f>
        <v>35.159081087776897</v>
      </c>
      <c r="AI5" s="171">
        <f>Lámpara!AD36</f>
        <v>37.949193863144522</v>
      </c>
      <c r="AJ5" s="171">
        <f>Lámpara!AE36</f>
        <v>41.116268703705224</v>
      </c>
      <c r="AK5" s="171">
        <f>Lámpara!AF36</f>
        <v>44.755515868894989</v>
      </c>
      <c r="AL5" s="171">
        <f>Lámpara!AG36</f>
        <v>63.810265174468967</v>
      </c>
      <c r="AM5" s="171">
        <f>Lámpara!AH36</f>
        <v>69.229319152548101</v>
      </c>
      <c r="AN5" s="171">
        <f>Lámpara!AI36</f>
        <v>76.278423338618623</v>
      </c>
      <c r="AO5" s="171">
        <f>Lámpara!AJ36</f>
        <v>84.997767351540418</v>
      </c>
      <c r="AP5" s="171">
        <f>Lámpara!AK36</f>
        <v>95.310590253361823</v>
      </c>
      <c r="AQ5" s="171">
        <f>Lámpara!AL36</f>
        <v>107.00009298369399</v>
      </c>
      <c r="AR5" s="171">
        <f>Lámpara!AM36</f>
        <v>119.70022909472131</v>
      </c>
      <c r="AS5" s="171">
        <f>Lámpara!AN36</f>
        <v>132.9084169402239</v>
      </c>
      <c r="AT5" s="171">
        <f>Lámpara!AO36</f>
        <v>146.02663665860004</v>
      </c>
      <c r="AU5" s="171">
        <f>Lámpara!AP36</f>
        <v>158.43266121984783</v>
      </c>
      <c r="AV5" s="171">
        <f>Lámpara!AQ36</f>
        <v>169.57499520000937</v>
      </c>
      <c r="AW5" s="171">
        <f>Lámpara!AR36</f>
        <v>179.07453319298872</v>
      </c>
      <c r="AX5" s="171">
        <f>Lámpara!AS36</f>
        <v>186.80609353146187</v>
      </c>
      <c r="AY5" s="171">
        <f>Lámpara!AT36</f>
        <v>192.92881574435393</v>
      </c>
      <c r="AZ5" s="171">
        <f>Lámpara!AU36</f>
        <v>197.84129881186712</v>
      </c>
      <c r="BA5" s="171">
        <f>Lámpara!AV36</f>
        <v>202.05800048865342</v>
      </c>
      <c r="BB5" s="171">
        <f>Lámpara!AW36</f>
        <v>206.03426424070111</v>
      </c>
      <c r="BC5" s="171">
        <f>Lámpara!AX36</f>
        <v>209.99689160025741</v>
      </c>
      <c r="BD5" s="171">
        <f>Lámpara!AY36</f>
        <v>213.84898265088475</v>
      </c>
      <c r="BE5" s="171">
        <f>Lámpara!AZ36</f>
        <v>217.1988860920344</v>
      </c>
      <c r="BF5" s="171">
        <f>Lámpara!BA36</f>
        <v>219.51445148907564</v>
      </c>
      <c r="BG5" s="171">
        <f>Lámpara!BB36</f>
        <v>220.34489908992066</v>
      </c>
      <c r="BH5" s="171">
        <f>Lámpara!BC36</f>
        <v>219.51445148907564</v>
      </c>
      <c r="BI5" s="171">
        <f>Lámpara!BD36</f>
        <v>217.19888609203443</v>
      </c>
      <c r="BJ5" s="171">
        <f>Lámpara!BE36</f>
        <v>213.84898265088449</v>
      </c>
      <c r="BK5" s="171">
        <f>Lámpara!BF36</f>
        <v>209.9968916002571</v>
      </c>
      <c r="BL5" s="171">
        <f>Lámpara!BG36</f>
        <v>206.03426424070099</v>
      </c>
      <c r="BM5" s="171">
        <f>Lámpara!BH36</f>
        <v>202.05800048865325</v>
      </c>
      <c r="BN5" s="171">
        <f>Lámpara!BI36</f>
        <v>197.84129881186692</v>
      </c>
      <c r="BO5" s="171">
        <f>Lámpara!BJ36</f>
        <v>192.92881574435367</v>
      </c>
      <c r="BP5" s="171">
        <f>Lámpara!BK36</f>
        <v>186.80609353146156</v>
      </c>
      <c r="BQ5" s="171">
        <f>Lámpara!BL36</f>
        <v>179.07453319298818</v>
      </c>
      <c r="BR5" s="171">
        <f>Lámpara!BM36</f>
        <v>169.57499520000897</v>
      </c>
      <c r="BS5" s="171">
        <f>Lámpara!BN36</f>
        <v>158.4326612198472</v>
      </c>
      <c r="BT5" s="171">
        <f>Lámpara!BO36</f>
        <v>146.02663665859939</v>
      </c>
      <c r="BU5" s="171">
        <f>Lámpara!BP36</f>
        <v>132.90841694022308</v>
      </c>
      <c r="BV5" s="171">
        <f>Lámpara!BQ36</f>
        <v>119.70022909472068</v>
      </c>
      <c r="BW5" s="171">
        <f>Lámpara!BR36</f>
        <v>107.00009298369338</v>
      </c>
      <c r="BX5" s="171">
        <f>Lámpara!BS36</f>
        <v>95.310590253361283</v>
      </c>
      <c r="BY5" s="171">
        <f>Lámpara!BT36</f>
        <v>84.997767351539963</v>
      </c>
      <c r="BZ5" s="171">
        <f>Lámpara!BU36</f>
        <v>76.278423338618168</v>
      </c>
      <c r="CA5" s="171">
        <f>Lámpara!BV36</f>
        <v>69.229319152547859</v>
      </c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6"/>
        <v>6.8999999999999915</v>
      </c>
      <c r="G6" s="172"/>
      <c r="H6" s="175">
        <f t="shared" ref="H6:H37" si="7">H5-0.1</f>
        <v>3.4</v>
      </c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>
        <f>Lámpara!N37</f>
        <v>14.747922626122252</v>
      </c>
      <c r="T6" s="171">
        <f>Lámpara!O37</f>
        <v>15.600480239039582</v>
      </c>
      <c r="U6" s="171">
        <f>Lámpara!P37</f>
        <v>16.515102302771272</v>
      </c>
      <c r="V6" s="171">
        <f>Lámpara!Q37</f>
        <v>17.497273922256074</v>
      </c>
      <c r="W6" s="171">
        <f>Lámpara!R37</f>
        <v>18.553116777895738</v>
      </c>
      <c r="X6" s="171">
        <f>Lámpara!S37</f>
        <v>19.689507184490104</v>
      </c>
      <c r="Y6" s="171">
        <f>Lámpara!T37</f>
        <v>20.91422957760842</v>
      </c>
      <c r="Z6" s="171">
        <f>Lámpara!U37</f>
        <v>22.236178972910452</v>
      </c>
      <c r="AA6" s="171">
        <f>Lámpara!V37</f>
        <v>23.665631537848167</v>
      </c>
      <c r="AB6" s="171">
        <f>Lámpara!W37</f>
        <v>25.214610364671522</v>
      </c>
      <c r="AC6" s="171">
        <f>Lámpara!X37</f>
        <v>26.897384828368271</v>
      </c>
      <c r="AD6" s="171">
        <f>Lámpara!Y37</f>
        <v>28.731157949421458</v>
      </c>
      <c r="AE6" s="171">
        <f>Lámpara!Z37</f>
        <v>30.737018919909254</v>
      </c>
      <c r="AF6" s="171">
        <f>Lámpara!AA37</f>
        <v>32.941270128885321</v>
      </c>
      <c r="AG6" s="171">
        <f>Lámpara!AB37</f>
        <v>35.377283426547777</v>
      </c>
      <c r="AH6" s="171">
        <f>Lámpara!AC37</f>
        <v>38.08810418233908</v>
      </c>
      <c r="AI6" s="171">
        <f>Lámpara!AD37</f>
        <v>41.130110920879538</v>
      </c>
      <c r="AJ6" s="171">
        <f>Lámpara!AE37</f>
        <v>44.578162237019491</v>
      </c>
      <c r="AK6" s="171">
        <f>Lámpara!AF37</f>
        <v>48.532833277110321</v>
      </c>
      <c r="AL6" s="171">
        <f>Lámpara!AG37</f>
        <v>68.452704569138845</v>
      </c>
      <c r="AM6" s="171">
        <f>Lámpara!AH37</f>
        <v>74.315687244212469</v>
      </c>
      <c r="AN6" s="171">
        <f>Lámpara!AI37</f>
        <v>81.89745201327689</v>
      </c>
      <c r="AO6" s="171">
        <f>Lámpara!AJ37</f>
        <v>91.247647377937128</v>
      </c>
      <c r="AP6" s="171">
        <f>Lámpara!AK37</f>
        <v>102.29451509320806</v>
      </c>
      <c r="AQ6" s="171">
        <f>Lámpara!AL37</f>
        <v>114.81970337602289</v>
      </c>
      <c r="AR6" s="171">
        <f>Lámpara!AM37</f>
        <v>128.44724018184309</v>
      </c>
      <c r="AS6" s="171">
        <f>Lámpara!AN37</f>
        <v>142.65526579712107</v>
      </c>
      <c r="AT6" s="171">
        <f>Lámpara!AO37</f>
        <v>156.81761211340208</v>
      </c>
      <c r="AU6" s="171">
        <f>Lámpara!AP37</f>
        <v>170.2774823042742</v>
      </c>
      <c r="AV6" s="171">
        <f>Lámpara!AQ37</f>
        <v>182.44691367208745</v>
      </c>
      <c r="AW6" s="171">
        <f>Lámpara!AR37</f>
        <v>192.91445844238442</v>
      </c>
      <c r="AX6" s="171">
        <f>Lámpara!AS37</f>
        <v>201.53281860864712</v>
      </c>
      <c r="AY6" s="171">
        <f>Lámpara!AT37</f>
        <v>208.45333447004973</v>
      </c>
      <c r="AZ6" s="171">
        <f>Lámpara!AU37</f>
        <v>214.0810866552325</v>
      </c>
      <c r="BA6" s="171">
        <f>Lámpara!AV37</f>
        <v>218.94602072302479</v>
      </c>
      <c r="BB6" s="171">
        <f>Lámpara!AW37</f>
        <v>223.51837989373405</v>
      </c>
      <c r="BC6" s="171">
        <f>Lámpara!AX37</f>
        <v>228.02865679626598</v>
      </c>
      <c r="BD6" s="171">
        <f>Lámpara!AY37</f>
        <v>232.36553239387632</v>
      </c>
      <c r="BE6" s="171">
        <f>Lámpara!AZ37</f>
        <v>236.10567822879236</v>
      </c>
      <c r="BF6" s="171">
        <f>Lámpara!BA37</f>
        <v>238.67748579835691</v>
      </c>
      <c r="BG6" s="171">
        <f>Lámpara!BB37</f>
        <v>239.5975568672693</v>
      </c>
      <c r="BH6" s="171">
        <f>Lámpara!BC37</f>
        <v>238.67748579835674</v>
      </c>
      <c r="BI6" s="171">
        <f>Lámpara!BD37</f>
        <v>236.10567822879219</v>
      </c>
      <c r="BJ6" s="171">
        <f>Lámpara!BE37</f>
        <v>232.36553239387615</v>
      </c>
      <c r="BK6" s="171">
        <f>Lámpara!BF37</f>
        <v>228.02865679626586</v>
      </c>
      <c r="BL6" s="171">
        <f>Lámpara!BG37</f>
        <v>223.51837989373371</v>
      </c>
      <c r="BM6" s="171">
        <f>Lámpara!BH37</f>
        <v>218.94602072302465</v>
      </c>
      <c r="BN6" s="171">
        <f>Lámpara!BI37</f>
        <v>214.08108665523224</v>
      </c>
      <c r="BO6" s="171">
        <f>Lámpara!BJ37</f>
        <v>208.45333447004955</v>
      </c>
      <c r="BP6" s="171">
        <f>Lámpara!BK37</f>
        <v>201.53281860864669</v>
      </c>
      <c r="BQ6" s="171">
        <f>Lámpara!BL37</f>
        <v>192.91445844238396</v>
      </c>
      <c r="BR6" s="171">
        <f>Lámpara!BM37</f>
        <v>182.44691367208679</v>
      </c>
      <c r="BS6" s="171">
        <f>Lámpara!BN37</f>
        <v>170.2774823042736</v>
      </c>
      <c r="BT6" s="171">
        <f>Lámpara!BO37</f>
        <v>156.81761211340137</v>
      </c>
      <c r="BU6" s="171">
        <f>Lámpara!BP37</f>
        <v>142.65526579712019</v>
      </c>
      <c r="BV6" s="171">
        <f>Lámpara!BQ37</f>
        <v>128.44724018184232</v>
      </c>
      <c r="BW6" s="171">
        <f>Lámpara!BR37</f>
        <v>114.8197033760222</v>
      </c>
      <c r="BX6" s="171">
        <f>Lámpara!BS37</f>
        <v>102.29451509320747</v>
      </c>
      <c r="BY6" s="171">
        <f>Lámpara!BT37</f>
        <v>91.247647377936687</v>
      </c>
      <c r="BZ6" s="171">
        <f>Lámpara!BU37</f>
        <v>81.897452013276464</v>
      </c>
      <c r="CA6" s="171">
        <f>Lámpara!BV37</f>
        <v>74.315687244212157</v>
      </c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6"/>
        <v>6.7999999999999918</v>
      </c>
      <c r="G7" s="172"/>
      <c r="H7" s="175">
        <f t="shared" si="7"/>
        <v>3.3</v>
      </c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>
        <f>Lámpara!N38</f>
        <v>15.602850311646538</v>
      </c>
      <c r="T7" s="171">
        <f>Lámpara!O38</f>
        <v>16.513576535411826</v>
      </c>
      <c r="U7" s="171">
        <f>Lámpara!P38</f>
        <v>17.491397961000555</v>
      </c>
      <c r="V7" s="171">
        <f>Lámpara!Q38</f>
        <v>18.542312002227792</v>
      </c>
      <c r="W7" s="171">
        <f>Lámpara!R38</f>
        <v>19.673011768424541</v>
      </c>
      <c r="X7" s="171">
        <f>Lámpara!S38</f>
        <v>20.891012125011308</v>
      </c>
      <c r="Y7" s="171">
        <f>Lámpara!T38</f>
        <v>22.204812707817357</v>
      </c>
      <c r="Z7" s="171">
        <f>Lámpara!U38</f>
        <v>23.624111924787531</v>
      </c>
      <c r="AA7" s="171">
        <f>Lámpara!V38</f>
        <v>25.160091791714347</v>
      </c>
      <c r="AB7" s="171">
        <f>Lámpara!W38</f>
        <v>26.825801725695914</v>
      </c>
      <c r="AC7" s="171">
        <f>Lámpara!X38</f>
        <v>28.636681204592939</v>
      </c>
      <c r="AD7" s="171">
        <f>Lámpara!Y38</f>
        <v>30.611277968835527</v>
      </c>
      <c r="AE7" s="171">
        <f>Lámpara!Z38</f>
        <v>32.772242271593917</v>
      </c>
      <c r="AF7" s="171">
        <f>Lámpara!AA38</f>
        <v>35.147711482226661</v>
      </c>
      <c r="AG7" s="171">
        <f>Lámpara!AB38</f>
        <v>37.773247151318422</v>
      </c>
      <c r="AH7" s="171">
        <f>Lámpara!AC38</f>
        <v>40.694553994062296</v>
      </c>
      <c r="AI7" s="171">
        <f>Lámpara!AD38</f>
        <v>43.97130464321598</v>
      </c>
      <c r="AJ7" s="171">
        <f>Lámpara!AE38</f>
        <v>47.682525430303585</v>
      </c>
      <c r="AK7" s="171">
        <f>Lámpara!AF38</f>
        <v>51.934179786459623</v>
      </c>
      <c r="AL7" s="171">
        <f>Lámpara!AG38</f>
        <v>72.681841245449718</v>
      </c>
      <c r="AM7" s="171">
        <f>Lámpara!AH38</f>
        <v>78.969034914931939</v>
      </c>
      <c r="AN7" s="171">
        <f>Lámpara!AI38</f>
        <v>87.062614892885392</v>
      </c>
      <c r="AO7" s="171">
        <f>Lámpara!AJ38</f>
        <v>97.022143532733253</v>
      </c>
      <c r="AP7" s="171">
        <f>Lámpara!AK38</f>
        <v>108.78156068122917</v>
      </c>
      <c r="AQ7" s="171">
        <f>Lámpara!AL38</f>
        <v>122.12188607794157</v>
      </c>
      <c r="AR7" s="171">
        <f>Lámpara!AM38</f>
        <v>136.65831621064302</v>
      </c>
      <c r="AS7" s="171">
        <f>Lámpara!AN38</f>
        <v>151.85086508064234</v>
      </c>
      <c r="AT7" s="171">
        <f>Lámpara!AO38</f>
        <v>167.04626792058201</v>
      </c>
      <c r="AU7" s="171">
        <f>Lámpara!AP38</f>
        <v>181.55393176366903</v>
      </c>
      <c r="AV7" s="171">
        <f>Lámpara!AQ38</f>
        <v>194.74976738426105</v>
      </c>
      <c r="AW7" s="171">
        <f>Lámpara!AR38</f>
        <v>206.18980954631269</v>
      </c>
      <c r="AX7" s="171">
        <f>Lámpara!AS38</f>
        <v>215.70397855114919</v>
      </c>
      <c r="AY7" s="171">
        <f>Lámpara!AT38</f>
        <v>223.43479525914066</v>
      </c>
      <c r="AZ7" s="171">
        <f>Lámpara!AU38</f>
        <v>229.79264613263192</v>
      </c>
      <c r="BA7" s="171">
        <f>Lámpara!AV38</f>
        <v>235.32181486574891</v>
      </c>
      <c r="BB7" s="171">
        <f>Lámpara!AW38</f>
        <v>240.50640791742018</v>
      </c>
      <c r="BC7" s="171">
        <f>Lámpara!AX38</f>
        <v>245.57965467570344</v>
      </c>
      <c r="BD7" s="171">
        <f>Lámpara!AY38</f>
        <v>250.41485241027158</v>
      </c>
      <c r="BE7" s="171">
        <f>Lámpara!AZ38</f>
        <v>254.55597545354038</v>
      </c>
      <c r="BF7" s="171">
        <f>Lámpara!BA38</f>
        <v>257.39096921400915</v>
      </c>
      <c r="BG7" s="171">
        <f>Lámpara!BB38</f>
        <v>258.4030717703526</v>
      </c>
      <c r="BH7" s="171">
        <f>Lámpara!BC38</f>
        <v>257.39096921400909</v>
      </c>
      <c r="BI7" s="171">
        <f>Lámpara!BD38</f>
        <v>254.55597545354024</v>
      </c>
      <c r="BJ7" s="171">
        <f>Lámpara!BE38</f>
        <v>250.41485241027129</v>
      </c>
      <c r="BK7" s="171">
        <f>Lámpara!BF38</f>
        <v>245.57965467570332</v>
      </c>
      <c r="BL7" s="171">
        <f>Lámpara!BG38</f>
        <v>240.50640791741984</v>
      </c>
      <c r="BM7" s="171">
        <f>Lámpara!BH38</f>
        <v>235.32181486574871</v>
      </c>
      <c r="BN7" s="171">
        <f>Lámpara!BI38</f>
        <v>229.79264613263169</v>
      </c>
      <c r="BO7" s="171">
        <f>Lámpara!BJ38</f>
        <v>223.43479525914032</v>
      </c>
      <c r="BP7" s="171">
        <f>Lámpara!BK38</f>
        <v>215.70397855114879</v>
      </c>
      <c r="BQ7" s="171">
        <f>Lámpara!BL38</f>
        <v>206.1898095463122</v>
      </c>
      <c r="BR7" s="171">
        <f>Lámpara!BM38</f>
        <v>194.74976738426054</v>
      </c>
      <c r="BS7" s="171">
        <f>Lámpara!BN38</f>
        <v>181.55393176366817</v>
      </c>
      <c r="BT7" s="171">
        <f>Lámpara!BO38</f>
        <v>167.04626792058119</v>
      </c>
      <c r="BU7" s="171">
        <f>Lámpara!BP38</f>
        <v>151.85086508064137</v>
      </c>
      <c r="BV7" s="171">
        <f>Lámpara!BQ38</f>
        <v>136.65831621064234</v>
      </c>
      <c r="BW7" s="171">
        <f>Lámpara!BR38</f>
        <v>122.12188607794089</v>
      </c>
      <c r="BX7" s="171">
        <f>Lámpara!BS38</f>
        <v>108.7815606812285</v>
      </c>
      <c r="BY7" s="171">
        <f>Lámpara!BT38</f>
        <v>97.022143532732784</v>
      </c>
      <c r="BZ7" s="171">
        <f>Lámpara!BU38</f>
        <v>87.062614892884923</v>
      </c>
      <c r="CA7" s="171">
        <f>Lámpara!BV38</f>
        <v>78.969034914931683</v>
      </c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6"/>
        <v>6.6999999999999922</v>
      </c>
      <c r="G8" s="172"/>
      <c r="H8" s="175">
        <f t="shared" si="7"/>
        <v>3.1999999999999997</v>
      </c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>
        <f>Lámpara!N39</f>
        <v>16.305008184133889</v>
      </c>
      <c r="T8" s="171">
        <f>Lámpara!O39</f>
        <v>17.265238769850768</v>
      </c>
      <c r="U8" s="171">
        <f>Lámpara!P39</f>
        <v>18.297012161629844</v>
      </c>
      <c r="V8" s="171">
        <f>Lámpara!Q39</f>
        <v>19.406798045412327</v>
      </c>
      <c r="W8" s="171">
        <f>Lámpara!R39</f>
        <v>20.601818950213239</v>
      </c>
      <c r="X8" s="171">
        <f>Lámpara!S39</f>
        <v>21.890184423931849</v>
      </c>
      <c r="Y8" s="171">
        <f>Lámpara!T39</f>
        <v>23.281063739553172</v>
      </c>
      <c r="Z8" s="171">
        <f>Lámpara!U39</f>
        <v>24.784911655257684</v>
      </c>
      <c r="AA8" s="171">
        <f>Lámpara!V39</f>
        <v>26.413767778681535</v>
      </c>
      <c r="AB8" s="171">
        <f>Lámpara!W39</f>
        <v>28.181658681385532</v>
      </c>
      <c r="AC8" s="171">
        <f>Lámpara!X39</f>
        <v>30.105144170275477</v>
      </c>
      <c r="AD8" s="171">
        <f>Lámpara!Y39</f>
        <v>32.204066602033578</v>
      </c>
      <c r="AE8" s="171">
        <f>Lámpara!Z39</f>
        <v>34.502587017561773</v>
      </c>
      <c r="AF8" s="171">
        <f>Lámpara!AA39</f>
        <v>37.030627252219446</v>
      </c>
      <c r="AG8" s="171">
        <f>Lámpara!AB39</f>
        <v>39.825887324613923</v>
      </c>
      <c r="AH8" s="171">
        <f>Lámpara!AC39</f>
        <v>42.936678214731479</v>
      </c>
      <c r="AI8" s="171">
        <f>Lámpara!AD39</f>
        <v>46.425909611465791</v>
      </c>
      <c r="AJ8" s="171">
        <f>Lámpara!AE39</f>
        <v>50.376711001224173</v>
      </c>
      <c r="AK8" s="171">
        <f>Lámpara!AF39</f>
        <v>54.900356437294796</v>
      </c>
      <c r="AL8" s="171">
        <f>Lámpara!AG39</f>
        <v>76.425585718816691</v>
      </c>
      <c r="AM8" s="171">
        <f>Lámpara!AH39</f>
        <v>83.108217413364457</v>
      </c>
      <c r="AN8" s="171">
        <f>Lámpara!AI39</f>
        <v>91.682155179852998</v>
      </c>
      <c r="AO8" s="171">
        <f>Lámpara!AJ39</f>
        <v>102.21713768276979</v>
      </c>
      <c r="AP8" s="171">
        <f>Lámpara!AK39</f>
        <v>114.65335960793013</v>
      </c>
      <c r="AQ8" s="171">
        <f>Lámpara!AL39</f>
        <v>128.77208864692267</v>
      </c>
      <c r="AR8" s="171">
        <f>Lámpara!AM39</f>
        <v>144.18086381563273</v>
      </c>
      <c r="AS8" s="171">
        <f>Lámpara!AN39</f>
        <v>160.32295998007427</v>
      </c>
      <c r="AT8" s="171">
        <f>Lámpara!AO39</f>
        <v>176.51946579588244</v>
      </c>
      <c r="AU8" s="171">
        <f>Lámpara!AP39</f>
        <v>192.04730431603193</v>
      </c>
      <c r="AV8" s="171">
        <f>Lámpara!AQ39</f>
        <v>206.24721999114772</v>
      </c>
      <c r="AW8" s="171">
        <f>Lámpara!AR39</f>
        <v>218.64316607412363</v>
      </c>
      <c r="AX8" s="171">
        <f>Lámpara!AS39</f>
        <v>229.04211884384614</v>
      </c>
      <c r="AY8" s="171">
        <f>Lámpara!AT39</f>
        <v>237.57707743395758</v>
      </c>
      <c r="AZ8" s="171">
        <f>Lámpara!AU39</f>
        <v>244.66267220358353</v>
      </c>
      <c r="BA8" s="171">
        <f>Lámpara!AV39</f>
        <v>250.85634586311991</v>
      </c>
      <c r="BB8" s="171">
        <f>Lámpara!AW39</f>
        <v>256.65498924770606</v>
      </c>
      <c r="BC8" s="171">
        <f>Lámpara!AX39</f>
        <v>262.29371106886873</v>
      </c>
      <c r="BD8" s="171">
        <f>Lámpara!AY39</f>
        <v>267.62979807797831</v>
      </c>
      <c r="BE8" s="171">
        <f>Lámpara!AZ39</f>
        <v>272.17407417091459</v>
      </c>
      <c r="BF8" s="171">
        <f>Lámpara!BA39</f>
        <v>275.27370629330812</v>
      </c>
      <c r="BG8" s="171">
        <f>Lámpara!BB39</f>
        <v>276.3783504669974</v>
      </c>
      <c r="BH8" s="171">
        <f>Lámpara!BC39</f>
        <v>275.27370629330812</v>
      </c>
      <c r="BI8" s="171">
        <f>Lámpara!BD39</f>
        <v>272.17407417091437</v>
      </c>
      <c r="BJ8" s="171">
        <f>Lámpara!BE39</f>
        <v>267.62979807797797</v>
      </c>
      <c r="BK8" s="171">
        <f>Lámpara!BF39</f>
        <v>262.29371106886845</v>
      </c>
      <c r="BL8" s="171">
        <f>Lámpara!BG39</f>
        <v>256.65498924770583</v>
      </c>
      <c r="BM8" s="171">
        <f>Lámpara!BH39</f>
        <v>250.85634586311966</v>
      </c>
      <c r="BN8" s="171">
        <f>Lámpara!BI39</f>
        <v>244.66267220358324</v>
      </c>
      <c r="BO8" s="171">
        <f>Lámpara!BJ39</f>
        <v>237.57707743395721</v>
      </c>
      <c r="BP8" s="171">
        <f>Lámpara!BK39</f>
        <v>229.04211884384574</v>
      </c>
      <c r="BQ8" s="171">
        <f>Lámpara!BL39</f>
        <v>218.64316607412306</v>
      </c>
      <c r="BR8" s="171">
        <f>Lámpara!BM39</f>
        <v>206.24721999114706</v>
      </c>
      <c r="BS8" s="171">
        <f>Lámpara!BN39</f>
        <v>192.04730431603113</v>
      </c>
      <c r="BT8" s="171">
        <f>Lámpara!BO39</f>
        <v>176.51946579588164</v>
      </c>
      <c r="BU8" s="171">
        <f>Lámpara!BP39</f>
        <v>160.32295998007331</v>
      </c>
      <c r="BV8" s="171">
        <f>Lámpara!BQ39</f>
        <v>144.18086381563191</v>
      </c>
      <c r="BW8" s="171">
        <f>Lámpara!BR39</f>
        <v>128.77208864692199</v>
      </c>
      <c r="BX8" s="171">
        <f>Lámpara!BS39</f>
        <v>114.65335960792949</v>
      </c>
      <c r="BY8" s="171">
        <f>Lámpara!BT39</f>
        <v>102.21713768276932</v>
      </c>
      <c r="BZ8" s="171">
        <f>Lámpara!BU39</f>
        <v>91.682155179852501</v>
      </c>
      <c r="CA8" s="171">
        <f>Lámpara!BV39</f>
        <v>83.108217413364187</v>
      </c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6"/>
        <v>6.5999999999999925</v>
      </c>
      <c r="G9" s="172"/>
      <c r="H9" s="175">
        <f t="shared" si="7"/>
        <v>3.0999999999999996</v>
      </c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>
        <f>Lámpara!N40</f>
        <v>16.868807479472569</v>
      </c>
      <c r="T9" s="171">
        <f>Lámpara!O40</f>
        <v>17.870333077729089</v>
      </c>
      <c r="U9" s="171">
        <f>Lámpara!P40</f>
        <v>18.947257729520746</v>
      </c>
      <c r="V9" s="171">
        <f>Lámpara!Q40</f>
        <v>20.106477487328597</v>
      </c>
      <c r="W9" s="171">
        <f>Lámpara!R40</f>
        <v>21.355695157045776</v>
      </c>
      <c r="X9" s="171">
        <f>Lámpara!S40</f>
        <v>22.703562471101616</v>
      </c>
      <c r="Y9" s="171">
        <f>Lámpara!T40</f>
        <v>24.159862377834902</v>
      </c>
      <c r="Z9" s="171">
        <f>Lámpara!U40</f>
        <v>25.7357464538761</v>
      </c>
      <c r="AA9" s="171">
        <f>Lámpara!V40</f>
        <v>27.444048678741598</v>
      </c>
      <c r="AB9" s="171">
        <f>Lámpara!W40</f>
        <v>29.299705712594537</v>
      </c>
      <c r="AC9" s="171">
        <f>Lámpara!X40</f>
        <v>31.320326535060591</v>
      </c>
      <c r="AD9" s="171">
        <f>Lámpara!Y40</f>
        <v>33.526972463537575</v>
      </c>
      <c r="AE9" s="171">
        <f>Lámpara!Z40</f>
        <v>35.945234477305263</v>
      </c>
      <c r="AF9" s="171">
        <f>Lámpara!AA40</f>
        <v>38.606731668174994</v>
      </c>
      <c r="AG9" s="171">
        <f>Lámpara!AB40</f>
        <v>41.551207037764364</v>
      </c>
      <c r="AH9" s="171">
        <f>Lámpara!AC40</f>
        <v>44.829471002244986</v>
      </c>
      <c r="AI9" s="171">
        <f>Lámpara!AD40</f>
        <v>48.507547336969047</v>
      </c>
      <c r="AJ9" s="171">
        <f>Lámpara!AE40</f>
        <v>52.672522240587817</v>
      </c>
      <c r="AK9" s="171">
        <f>Lámpara!AF40</f>
        <v>57.44079950784753</v>
      </c>
      <c r="AL9" s="171">
        <f>Lámpara!AG40</f>
        <v>79.684740284960654</v>
      </c>
      <c r="AM9" s="171">
        <f>Lámpara!AH40</f>
        <v>86.729526009251117</v>
      </c>
      <c r="AN9" s="171">
        <f>Lámpara!AI40</f>
        <v>95.746446980541549</v>
      </c>
      <c r="AO9" s="171">
        <f>Lámpara!AJ40</f>
        <v>106.81544409419497</v>
      </c>
      <c r="AP9" s="171">
        <f>Lámpara!AK40</f>
        <v>119.88333029266191</v>
      </c>
      <c r="AQ9" s="171">
        <f>Lámpara!AL40</f>
        <v>134.73238711420782</v>
      </c>
      <c r="AR9" s="171">
        <f>Lámpara!AM40</f>
        <v>150.96368388583974</v>
      </c>
      <c r="AS9" s="171">
        <f>Lámpara!AN40</f>
        <v>168.00531579646056</v>
      </c>
      <c r="AT9" s="171">
        <f>Lámpara!AO40</f>
        <v>185.15452033558145</v>
      </c>
      <c r="AU9" s="171">
        <f>Lámpara!AP40</f>
        <v>201.65754926923626</v>
      </c>
      <c r="AV9" s="171">
        <f>Lámpara!AQ40</f>
        <v>216.82153885392518</v>
      </c>
      <c r="AW9" s="171">
        <f>Lámpara!AR40</f>
        <v>230.13939806566015</v>
      </c>
      <c r="AX9" s="171">
        <f>Lámpara!AS40</f>
        <v>241.39549150834281</v>
      </c>
      <c r="AY9" s="171">
        <f>Lámpara!AT40</f>
        <v>250.71289265976293</v>
      </c>
      <c r="AZ9" s="171">
        <f>Lámpara!AU40</f>
        <v>258.5094884012654</v>
      </c>
      <c r="BA9" s="171">
        <f>Lámpara!AV40</f>
        <v>265.3546152270232</v>
      </c>
      <c r="BB9" s="171">
        <f>Lámpara!AW40</f>
        <v>271.75676947111054</v>
      </c>
      <c r="BC9" s="171">
        <f>Lámpara!AX40</f>
        <v>277.95214549167622</v>
      </c>
      <c r="BD9" s="171">
        <f>Lámpara!AY40</f>
        <v>283.78174394232553</v>
      </c>
      <c r="BE9" s="171">
        <f>Lámpara!AZ40</f>
        <v>288.72341598200353</v>
      </c>
      <c r="BF9" s="171">
        <f>Lámpara!BA40</f>
        <v>292.0839665225609</v>
      </c>
      <c r="BG9" s="171">
        <f>Lámpara!BB40</f>
        <v>293.27986022607195</v>
      </c>
      <c r="BH9" s="171">
        <f>Lámpara!BC40</f>
        <v>292.08396652256079</v>
      </c>
      <c r="BI9" s="171">
        <f>Lámpara!BD40</f>
        <v>288.7234159820033</v>
      </c>
      <c r="BJ9" s="171">
        <f>Lámpara!BE40</f>
        <v>283.78174394232525</v>
      </c>
      <c r="BK9" s="171">
        <f>Lámpara!BF40</f>
        <v>277.95214549167611</v>
      </c>
      <c r="BL9" s="171">
        <f>Lámpara!BG40</f>
        <v>271.75676947111009</v>
      </c>
      <c r="BM9" s="171">
        <f>Lámpara!BH40</f>
        <v>265.35461522702286</v>
      </c>
      <c r="BN9" s="171">
        <f>Lámpara!BI40</f>
        <v>258.509488401265</v>
      </c>
      <c r="BO9" s="171">
        <f>Lámpara!BJ40</f>
        <v>250.71289265976245</v>
      </c>
      <c r="BP9" s="171">
        <f>Lámpara!BK40</f>
        <v>241.39549150834227</v>
      </c>
      <c r="BQ9" s="171">
        <f>Lámpara!BL40</f>
        <v>230.13939806565958</v>
      </c>
      <c r="BR9" s="171">
        <f>Lámpara!BM40</f>
        <v>216.82153885392464</v>
      </c>
      <c r="BS9" s="171">
        <f>Lámpara!BN40</f>
        <v>201.65754926923532</v>
      </c>
      <c r="BT9" s="171">
        <f>Lámpara!BO40</f>
        <v>185.15452033558063</v>
      </c>
      <c r="BU9" s="171">
        <f>Lámpara!BP40</f>
        <v>168.00531579645948</v>
      </c>
      <c r="BV9" s="171">
        <f>Lámpara!BQ40</f>
        <v>150.96368388583892</v>
      </c>
      <c r="BW9" s="171">
        <f>Lámpara!BR40</f>
        <v>134.73238711420711</v>
      </c>
      <c r="BX9" s="171">
        <f>Lámpara!BS40</f>
        <v>119.8833302926612</v>
      </c>
      <c r="BY9" s="171">
        <f>Lámpara!BT40</f>
        <v>106.81544409419445</v>
      </c>
      <c r="BZ9" s="171">
        <f>Lámpara!BU40</f>
        <v>95.746446980540952</v>
      </c>
      <c r="CA9" s="171">
        <f>Lámpara!BV40</f>
        <v>86.729526009250819</v>
      </c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6"/>
        <v>6.4999999999999929</v>
      </c>
      <c r="G10" s="172"/>
      <c r="H10" s="175">
        <f t="shared" si="7"/>
        <v>2.9999999999999996</v>
      </c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>
        <f>Lámpara!N41</f>
        <v>17.325866417055227</v>
      </c>
      <c r="T10" s="171">
        <f>Lámpara!O41</f>
        <v>18.362017725609665</v>
      </c>
      <c r="U10" s="171">
        <f>Lámpara!P41</f>
        <v>19.476909636274751</v>
      </c>
      <c r="V10" s="171">
        <f>Lámpara!Q41</f>
        <v>20.677820172471439</v>
      </c>
      <c r="W10" s="171">
        <f>Lámpara!R41</f>
        <v>21.972884132223118</v>
      </c>
      <c r="X10" s="171">
        <f>Lámpara!S41</f>
        <v>23.37124293612878</v>
      </c>
      <c r="Y10" s="171">
        <f>Lámpara!T41</f>
        <v>24.883236137967316</v>
      </c>
      <c r="Z10" s="171">
        <f>Lámpara!U41</f>
        <v>26.520650069379794</v>
      </c>
      <c r="AA10" s="171">
        <f>Lámpara!V41</f>
        <v>28.297045516530922</v>
      </c>
      <c r="AB10" s="171">
        <f>Lámpara!W41</f>
        <v>30.228195516235033</v>
      </c>
      <c r="AC10" s="171">
        <f>Lámpara!X41</f>
        <v>32.332677504638838</v>
      </c>
      <c r="AD10" s="171">
        <f>Lámpara!Y41</f>
        <v>34.632682851892071</v>
      </c>
      <c r="AE10" s="171">
        <f>Lámpara!Z41</f>
        <v>37.155133679521946</v>
      </c>
      <c r="AF10" s="171">
        <f>Lámpara!AA41</f>
        <v>39.933235177129554</v>
      </c>
      <c r="AG10" s="171">
        <f>Lámpara!AB41</f>
        <v>43.008646156176241</v>
      </c>
      <c r="AH10" s="171">
        <f>Lámpara!AC41</f>
        <v>46.434527865547878</v>
      </c>
      <c r="AI10" s="171">
        <f>Lámpara!AD41</f>
        <v>50.279840104651541</v>
      </c>
      <c r="AJ10" s="171">
        <f>Lámpara!AE41</f>
        <v>54.635406408442975</v>
      </c>
      <c r="AK10" s="171">
        <f>Lámpara!AF41</f>
        <v>59.622482234708635</v>
      </c>
      <c r="AL10" s="171">
        <f>Lámpara!AG41</f>
        <v>82.521774997822163</v>
      </c>
      <c r="AM10" s="171">
        <f>Lámpara!AH41</f>
        <v>89.895276677961775</v>
      </c>
      <c r="AN10" s="171">
        <f>Lámpara!AI41</f>
        <v>99.316467442490747</v>
      </c>
      <c r="AO10" s="171">
        <f>Lámpara!AJ41</f>
        <v>110.87524970643588</v>
      </c>
      <c r="AP10" s="171">
        <f>Lámpara!AK41</f>
        <v>124.52518278855131</v>
      </c>
      <c r="AQ10" s="171">
        <f>Lámpara!AL41</f>
        <v>140.05016462684546</v>
      </c>
      <c r="AR10" s="171">
        <f>Lámpara!AM41</f>
        <v>157.04593576638425</v>
      </c>
      <c r="AS10" s="171">
        <f>Lámpara!AN41</f>
        <v>174.92707984669144</v>
      </c>
      <c r="AT10" s="171">
        <f>Lámpara!AO41</f>
        <v>192.96906331007401</v>
      </c>
      <c r="AU10" s="171">
        <f>Lámpara!AP41</f>
        <v>210.38972770339026</v>
      </c>
      <c r="AV10" s="171">
        <f>Lámpara!AQ41</f>
        <v>226.46471607196867</v>
      </c>
      <c r="AW10" s="171">
        <f>Lámpara!AR41</f>
        <v>240.65749942149981</v>
      </c>
      <c r="AX10" s="171">
        <f>Lámpara!AS41</f>
        <v>252.73062683775413</v>
      </c>
      <c r="AY10" s="171">
        <f>Lámpara!AT41</f>
        <v>262.79710065069065</v>
      </c>
      <c r="AZ10" s="171">
        <f>Lámpara!AU41</f>
        <v>271.27709461637676</v>
      </c>
      <c r="BA10" s="171">
        <f>Lámpara!AV41</f>
        <v>278.75041506440965</v>
      </c>
      <c r="BB10" s="171">
        <f>Lámpara!AW41</f>
        <v>285.73581030181833</v>
      </c>
      <c r="BC10" s="171">
        <f>Lámpara!AX41</f>
        <v>292.46977676629956</v>
      </c>
      <c r="BD10" s="171">
        <f>Lámpara!AY41</f>
        <v>298.77709335691827</v>
      </c>
      <c r="BE10" s="171">
        <f>Lámpara!AZ41</f>
        <v>304.10348402271268</v>
      </c>
      <c r="BF10" s="171">
        <f>Lámpara!BA41</f>
        <v>307.71662478943949</v>
      </c>
      <c r="BG10" s="171">
        <f>Lámpara!BB41</f>
        <v>309.00085294854102</v>
      </c>
      <c r="BH10" s="171">
        <f>Lámpara!BC41</f>
        <v>307.71662478943949</v>
      </c>
      <c r="BI10" s="171">
        <f>Lámpara!BD41</f>
        <v>304.10348402271245</v>
      </c>
      <c r="BJ10" s="171">
        <f>Lámpara!BE41</f>
        <v>298.7770933569181</v>
      </c>
      <c r="BK10" s="171">
        <f>Lámpara!BF41</f>
        <v>292.46977676629922</v>
      </c>
      <c r="BL10" s="171">
        <f>Lámpara!BG41</f>
        <v>285.73581030181799</v>
      </c>
      <c r="BM10" s="171">
        <f>Lámpara!BH41</f>
        <v>278.75041506440931</v>
      </c>
      <c r="BN10" s="171">
        <f>Lámpara!BI41</f>
        <v>271.2770946163763</v>
      </c>
      <c r="BO10" s="171">
        <f>Lámpara!BJ41</f>
        <v>262.79710065069014</v>
      </c>
      <c r="BP10" s="171">
        <f>Lámpara!BK41</f>
        <v>252.73062683775365</v>
      </c>
      <c r="BQ10" s="171">
        <f>Lámpara!BL41</f>
        <v>240.65749942149912</v>
      </c>
      <c r="BR10" s="171">
        <f>Lámpara!BM41</f>
        <v>226.46471607196801</v>
      </c>
      <c r="BS10" s="171">
        <f>Lámpara!BN41</f>
        <v>210.38972770338944</v>
      </c>
      <c r="BT10" s="171">
        <f>Lámpara!BO41</f>
        <v>192.96906331007315</v>
      </c>
      <c r="BU10" s="171">
        <f>Lámpara!BP41</f>
        <v>174.9270798466903</v>
      </c>
      <c r="BV10" s="171">
        <f>Lámpara!BQ41</f>
        <v>157.04593576638334</v>
      </c>
      <c r="BW10" s="171">
        <f>Lámpara!BR41</f>
        <v>140.05016462684466</v>
      </c>
      <c r="BX10" s="171">
        <f>Lámpara!BS41</f>
        <v>124.52518278855058</v>
      </c>
      <c r="BY10" s="171">
        <f>Lámpara!BT41</f>
        <v>110.87524970643531</v>
      </c>
      <c r="BZ10" s="171">
        <f>Lámpara!BU41</f>
        <v>99.316467442490207</v>
      </c>
      <c r="CA10" s="171">
        <f>Lámpara!BV41</f>
        <v>89.895276677961405</v>
      </c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6"/>
        <v>6.3999999999999932</v>
      </c>
      <c r="G11" s="172"/>
      <c r="H11" s="175">
        <f t="shared" si="7"/>
        <v>2.8999999999999995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>
        <f>Lámpara!N42</f>
        <v>17.714816821679253</v>
      </c>
      <c r="T11" s="171">
        <f>Lámpara!O42</f>
        <v>18.780972741700232</v>
      </c>
      <c r="U11" s="171">
        <f>Lámpara!P42</f>
        <v>19.928818631740572</v>
      </c>
      <c r="V11" s="171">
        <f>Lámpara!Q42</f>
        <v>21.165976262786838</v>
      </c>
      <c r="W11" s="171">
        <f>Lámpara!R42</f>
        <v>22.500970138399115</v>
      </c>
      <c r="X11" s="171">
        <f>Lámpara!S42</f>
        <v>23.943384528873242</v>
      </c>
      <c r="Y11" s="171">
        <f>Lámpara!T42</f>
        <v>25.504063624941416</v>
      </c>
      <c r="Z11" s="171">
        <f>Lámpara!U42</f>
        <v>27.195370714753132</v>
      </c>
      <c r="AA11" s="171">
        <f>Lámpara!V42</f>
        <v>29.031528892239141</v>
      </c>
      <c r="AB11" s="171">
        <f>Lámpara!W42</f>
        <v>31.02907525809221</v>
      </c>
      <c r="AC11" s="171">
        <f>Lámpara!X42</f>
        <v>33.207474112444018</v>
      </c>
      <c r="AD11" s="171">
        <f>Lámpara!Y42</f>
        <v>35.589954024099029</v>
      </c>
      <c r="AE11" s="171">
        <f>Lámpara!Z42</f>
        <v>38.204661399334093</v>
      </c>
      <c r="AF11" s="171">
        <f>Lámpara!AA42</f>
        <v>41.086262800063572</v>
      </c>
      <c r="AG11" s="171">
        <f>Lámpara!AB42</f>
        <v>44.278184730909814</v>
      </c>
      <c r="AH11" s="171">
        <f>Lámpara!AC42</f>
        <v>47.835759796992917</v>
      </c>
      <c r="AI11" s="171">
        <f>Lámpara!AD42</f>
        <v>51.830661425330234</v>
      </c>
      <c r="AJ11" s="171">
        <f>Lámpara!AE42</f>
        <v>56.357168363588542</v>
      </c>
      <c r="AK11" s="171">
        <f>Lámpara!AF42</f>
        <v>61.54102146098213</v>
      </c>
      <c r="AL11" s="171">
        <f>Lámpara!AG42</f>
        <v>85.030406602942577</v>
      </c>
      <c r="AM11" s="171">
        <f>Lámpara!AH42</f>
        <v>92.701680801283146</v>
      </c>
      <c r="AN11" s="171">
        <f>Lámpara!AI42</f>
        <v>102.48992388464546</v>
      </c>
      <c r="AO11" s="171">
        <f>Lámpara!AJ42</f>
        <v>114.49447754362188</v>
      </c>
      <c r="AP11" s="171">
        <f>Lámpara!AK42</f>
        <v>128.67551490319607</v>
      </c>
      <c r="AQ11" s="171">
        <f>Lámpara!AL42</f>
        <v>144.81895340254121</v>
      </c>
      <c r="AR11" s="171">
        <f>Lámpara!AM42</f>
        <v>162.51625344532451</v>
      </c>
      <c r="AS11" s="171">
        <f>Lámpara!AN42</f>
        <v>181.17021262137135</v>
      </c>
      <c r="AT11" s="171">
        <f>Lámpara!AO42</f>
        <v>200.03683894797919</v>
      </c>
      <c r="AU11" s="171">
        <f>Lámpara!AP42</f>
        <v>218.30822558924831</v>
      </c>
      <c r="AV11" s="171">
        <f>Lámpara!AQ42</f>
        <v>235.23115534075345</v>
      </c>
      <c r="AW11" s="171">
        <f>Lámpara!AR42</f>
        <v>250.24180716087798</v>
      </c>
      <c r="AX11" s="171">
        <f>Lámpara!AS42</f>
        <v>263.08215064886275</v>
      </c>
      <c r="AY11" s="171">
        <f>Lámpara!AT42</f>
        <v>273.85520409776399</v>
      </c>
      <c r="AZ11" s="171">
        <f>Lámpara!AU42</f>
        <v>282.98244135750946</v>
      </c>
      <c r="BA11" s="171">
        <f>Lámpara!AV42</f>
        <v>291.05251060903942</v>
      </c>
      <c r="BB11" s="171">
        <f>Lámpara!AW42</f>
        <v>298.59283628799835</v>
      </c>
      <c r="BC11" s="171">
        <f>Lámpara!AX42</f>
        <v>305.83940970418519</v>
      </c>
      <c r="BD11" s="171">
        <f>Lámpara!AY42</f>
        <v>312.6011888903351</v>
      </c>
      <c r="BE11" s="171">
        <f>Lámpara!AZ42</f>
        <v>318.29331639014305</v>
      </c>
      <c r="BF11" s="171">
        <f>Lámpara!BA42</f>
        <v>322.14644492700978</v>
      </c>
      <c r="BG11" s="171">
        <f>Lámpara!BB42</f>
        <v>323.51457375546579</v>
      </c>
      <c r="BH11" s="171">
        <f>Lámpara!BC42</f>
        <v>322.14644492700978</v>
      </c>
      <c r="BI11" s="171">
        <f>Lámpara!BD42</f>
        <v>318.29331639014293</v>
      </c>
      <c r="BJ11" s="171">
        <f>Lámpara!BE42</f>
        <v>312.60118889033498</v>
      </c>
      <c r="BK11" s="171">
        <f>Lámpara!BF42</f>
        <v>305.83940970418496</v>
      </c>
      <c r="BL11" s="171">
        <f>Lámpara!BG42</f>
        <v>298.59283628799807</v>
      </c>
      <c r="BM11" s="171">
        <f>Lámpara!BH42</f>
        <v>291.05251060903908</v>
      </c>
      <c r="BN11" s="171">
        <f>Lámpara!BI42</f>
        <v>282.98244135750906</v>
      </c>
      <c r="BO11" s="171">
        <f>Lámpara!BJ42</f>
        <v>273.85520409776348</v>
      </c>
      <c r="BP11" s="171">
        <f>Lámpara!BK42</f>
        <v>263.08215064886224</v>
      </c>
      <c r="BQ11" s="171">
        <f>Lámpara!BL42</f>
        <v>250.24180716087727</v>
      </c>
      <c r="BR11" s="171">
        <f>Lámpara!BM42</f>
        <v>235.23115534075259</v>
      </c>
      <c r="BS11" s="171">
        <f>Lámpara!BN42</f>
        <v>218.30822558924734</v>
      </c>
      <c r="BT11" s="171">
        <f>Lámpara!BO42</f>
        <v>200.03683894797823</v>
      </c>
      <c r="BU11" s="171">
        <f>Lámpara!BP42</f>
        <v>181.17021262137033</v>
      </c>
      <c r="BV11" s="171">
        <f>Lámpara!BQ42</f>
        <v>162.51625344532357</v>
      </c>
      <c r="BW11" s="171">
        <f>Lámpara!BR42</f>
        <v>144.81895340254033</v>
      </c>
      <c r="BX11" s="171">
        <f>Lámpara!BS42</f>
        <v>128.67551490319531</v>
      </c>
      <c r="BY11" s="171">
        <f>Lámpara!BT42</f>
        <v>114.49447754362126</v>
      </c>
      <c r="BZ11" s="171">
        <f>Lámpara!BU42</f>
        <v>102.4899238846449</v>
      </c>
      <c r="CA11" s="171">
        <f>Lámpara!BV42</f>
        <v>92.701680801282805</v>
      </c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6"/>
        <v>6.2999999999999936</v>
      </c>
      <c r="G12" s="172"/>
      <c r="H12" s="175">
        <f t="shared" si="7"/>
        <v>2.7999999999999994</v>
      </c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>
        <f>Lámpara!N43</f>
        <v>18.068657611088078</v>
      </c>
      <c r="T12" s="171">
        <f>Lámpara!O43</f>
        <v>19.161993557755764</v>
      </c>
      <c r="U12" s="171">
        <f>Lámpara!P43</f>
        <v>20.339688728890991</v>
      </c>
      <c r="V12" s="171">
        <f>Lámpara!Q43</f>
        <v>21.609676640081705</v>
      </c>
      <c r="W12" s="171">
        <f>Lámpara!R43</f>
        <v>22.980835381552968</v>
      </c>
      <c r="X12" s="171">
        <f>Lámpara!S43</f>
        <v>24.463151209236496</v>
      </c>
      <c r="Y12" s="171">
        <f>Lámpara!T43</f>
        <v>26.067926576291544</v>
      </c>
      <c r="Z12" s="171">
        <f>Lámpara!U43</f>
        <v>27.808048895010067</v>
      </c>
      <c r="AA12" s="171">
        <f>Lámpara!V43</f>
        <v>29.698343080690481</v>
      </c>
      <c r="AB12" s="171">
        <f>Lámpara!W43</f>
        <v>31.75604061510677</v>
      </c>
      <c r="AC12" s="171">
        <f>Lámpara!X43</f>
        <v>34.001411751764081</v>
      </c>
      <c r="AD12" s="171">
        <f>Lámpara!Y43</f>
        <v>36.458627388805539</v>
      </c>
      <c r="AE12" s="171">
        <f>Lámpara!Z43</f>
        <v>39.156945648435027</v>
      </c>
      <c r="AF12" s="171">
        <f>Lámpara!AA43</f>
        <v>42.132358987858233</v>
      </c>
      <c r="AG12" s="171">
        <f>Lámpara!AB43</f>
        <v>45.429895868409481</v>
      </c>
      <c r="AH12" s="171">
        <f>Lámpara!AC43</f>
        <v>49.106853770897693</v>
      </c>
      <c r="AI12" s="171">
        <f>Lámpara!AD43</f>
        <v>53.237357458090557</v>
      </c>
      <c r="AJ12" s="171">
        <f>Lámpara!AE43</f>
        <v>57.918801030643195</v>
      </c>
      <c r="AK12" s="171">
        <f>Lámpara!AF43</f>
        <v>63.280961815820085</v>
      </c>
      <c r="AL12" s="171">
        <f>Lámpara!AG43</f>
        <v>87.293335771076926</v>
      </c>
      <c r="AM12" s="171">
        <f>Lámpara!AH43</f>
        <v>95.233750118819287</v>
      </c>
      <c r="AN12" s="171">
        <f>Lámpara!AI43</f>
        <v>105.35319136427724</v>
      </c>
      <c r="AO12" s="171">
        <f>Lámpara!AJ43</f>
        <v>117.75963461021732</v>
      </c>
      <c r="AP12" s="171">
        <f>Lámpara!AK43</f>
        <v>132.41946442219015</v>
      </c>
      <c r="AQ12" s="171">
        <f>Lámpara!AL43</f>
        <v>149.12080419203306</v>
      </c>
      <c r="AR12" s="171">
        <f>Lámpara!AM43</f>
        <v>167.45176547950183</v>
      </c>
      <c r="AS12" s="171">
        <f>Lámpara!AN43</f>
        <v>186.80511180049959</v>
      </c>
      <c r="AT12" s="171">
        <f>Lámpara!AO43</f>
        <v>206.41990526394767</v>
      </c>
      <c r="AU12" s="171">
        <f>Lámpara!AP43</f>
        <v>225.4655246153784</v>
      </c>
      <c r="AV12" s="171">
        <f>Lámpara!AQ43</f>
        <v>243.1630246030208</v>
      </c>
      <c r="AW12" s="171">
        <f>Lámpara!AR43</f>
        <v>258.92397307300371</v>
      </c>
      <c r="AX12" s="171">
        <f>Lámpara!AS43</f>
        <v>272.47144624354763</v>
      </c>
      <c r="AY12" s="171">
        <f>Lámpara!AT43</f>
        <v>283.89881959164751</v>
      </c>
      <c r="AZ12" s="171">
        <f>Lámpara!AU43</f>
        <v>293.62788986193436</v>
      </c>
      <c r="BA12" s="171">
        <f>Lámpara!AV43</f>
        <v>302.25434182329315</v>
      </c>
      <c r="BB12" s="171">
        <f>Lámpara!AW43</f>
        <v>310.31250409845757</v>
      </c>
      <c r="BC12" s="171">
        <f>Lámpara!AX43</f>
        <v>318.03706263927279</v>
      </c>
      <c r="BD12" s="171">
        <f>Lámpara!AY43</f>
        <v>325.22193386179794</v>
      </c>
      <c r="BE12" s="171">
        <f>Lámpara!AZ43</f>
        <v>331.25397989276615</v>
      </c>
      <c r="BF12" s="171">
        <f>Lámpara!BA43</f>
        <v>335.32986796527916</v>
      </c>
      <c r="BG12" s="171">
        <f>Lámpara!BB43</f>
        <v>336.77582168164298</v>
      </c>
      <c r="BH12" s="171">
        <f>Lámpara!BC43</f>
        <v>335.32986796527888</v>
      </c>
      <c r="BI12" s="171">
        <f>Lámpara!BD43</f>
        <v>331.2539798927661</v>
      </c>
      <c r="BJ12" s="171">
        <f>Lámpara!BE43</f>
        <v>325.22193386179765</v>
      </c>
      <c r="BK12" s="171">
        <f>Lámpara!BF43</f>
        <v>318.03706263927251</v>
      </c>
      <c r="BL12" s="171">
        <f>Lámpara!BG43</f>
        <v>310.31250409845723</v>
      </c>
      <c r="BM12" s="171">
        <f>Lámpara!BH43</f>
        <v>302.25434182329275</v>
      </c>
      <c r="BN12" s="171">
        <f>Lámpara!BI43</f>
        <v>293.62788986193385</v>
      </c>
      <c r="BO12" s="171">
        <f>Lámpara!BJ43</f>
        <v>283.898819591647</v>
      </c>
      <c r="BP12" s="171">
        <f>Lámpara!BK43</f>
        <v>272.47144624354706</v>
      </c>
      <c r="BQ12" s="171">
        <f>Lámpara!BL43</f>
        <v>258.92397307300297</v>
      </c>
      <c r="BR12" s="171">
        <f>Lámpara!BM43</f>
        <v>243.16302460301998</v>
      </c>
      <c r="BS12" s="171">
        <f>Lámpara!BN43</f>
        <v>225.46552461537769</v>
      </c>
      <c r="BT12" s="171">
        <f>Lámpara!BO43</f>
        <v>206.41990526394673</v>
      </c>
      <c r="BU12" s="171">
        <f>Lámpara!BP43</f>
        <v>186.80511180049834</v>
      </c>
      <c r="BV12" s="171">
        <f>Lámpara!BQ43</f>
        <v>167.45176547950089</v>
      </c>
      <c r="BW12" s="171">
        <f>Lámpara!BR43</f>
        <v>149.12080419203215</v>
      </c>
      <c r="BX12" s="171">
        <f>Lámpara!BS43</f>
        <v>132.41946442218944</v>
      </c>
      <c r="BY12" s="171">
        <f>Lámpara!BT43</f>
        <v>117.75963461021665</v>
      </c>
      <c r="BZ12" s="171">
        <f>Lámpara!BU43</f>
        <v>105.35319136427667</v>
      </c>
      <c r="CA12" s="171">
        <f>Lámpara!BV43</f>
        <v>95.233750118818918</v>
      </c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6"/>
        <v>6.199999999999994</v>
      </c>
      <c r="G13" s="172"/>
      <c r="H13" s="175">
        <f t="shared" si="7"/>
        <v>2.6999999999999993</v>
      </c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>
        <f>Lámpara!N44</f>
        <v>18.403622836732836</v>
      </c>
      <c r="T13" s="171">
        <f>Lámpara!O44</f>
        <v>19.522161840932025</v>
      </c>
      <c r="U13" s="171">
        <f>Lámpara!P44</f>
        <v>20.727496137753761</v>
      </c>
      <c r="V13" s="171">
        <f>Lámpara!Q44</f>
        <v>22.027840382484701</v>
      </c>
      <c r="W13" s="171">
        <f>Lámpara!R44</f>
        <v>23.432391162098252</v>
      </c>
      <c r="X13" s="171">
        <f>Lámpara!S44</f>
        <v>24.951496369822184</v>
      </c>
      <c r="Y13" s="171">
        <f>Lámpara!T44</f>
        <v>26.596870164245185</v>
      </c>
      <c r="Z13" s="171">
        <f>Lámpara!U44</f>
        <v>28.38187013121961</v>
      </c>
      <c r="AA13" s="171">
        <f>Lámpara!V44</f>
        <v>30.321860161161819</v>
      </c>
      <c r="AB13" s="171">
        <f>Lámpara!W44</f>
        <v>32.434692437000308</v>
      </c>
      <c r="AC13" s="171">
        <f>Lámpara!X44</f>
        <v>34.741356105574518</v>
      </c>
      <c r="AD13" s="171">
        <f>Lámpara!Y44</f>
        <v>37.266860547231573</v>
      </c>
      <c r="AE13" s="171">
        <f>Lámpara!Z44</f>
        <v>40.041450328239954</v>
      </c>
      <c r="AF13" s="171">
        <f>Lámpara!AA44</f>
        <v>43.102290691555957</v>
      </c>
      <c r="AG13" s="171">
        <f>Lámpara!AB44</f>
        <v>46.495822117496296</v>
      </c>
      <c r="AH13" s="171">
        <f>Lámpara!AC44</f>
        <v>50.281067447904327</v>
      </c>
      <c r="AI13" s="171">
        <f>Lámpara!AD44</f>
        <v>54.534295449402734</v>
      </c>
      <c r="AJ13" s="171">
        <f>Lámpara!AE44</f>
        <v>59.355614160336508</v>
      </c>
      <c r="AK13" s="171">
        <f>Lámpara!AF44</f>
        <v>64.878303912143551</v>
      </c>
      <c r="AL13" s="171">
        <f>Lámpara!AG44</f>
        <v>89.342148821030847</v>
      </c>
      <c r="AM13" s="171">
        <f>Lámpara!AH44</f>
        <v>97.522250122131922</v>
      </c>
      <c r="AN13" s="171">
        <f>Lámpara!AI44</f>
        <v>107.93514515148239</v>
      </c>
      <c r="AO13" s="171">
        <f>Lámpara!AJ44</f>
        <v>120.69636018920022</v>
      </c>
      <c r="AP13" s="171">
        <f>Lámpara!AK44</f>
        <v>135.77782348745291</v>
      </c>
      <c r="AQ13" s="171">
        <f>Lámpara!AL44</f>
        <v>152.96983407234114</v>
      </c>
      <c r="AR13" s="171">
        <f>Lámpara!AM44</f>
        <v>171.85796310957952</v>
      </c>
      <c r="AS13" s="171">
        <f>Lámpara!AN44</f>
        <v>191.82670839402377</v>
      </c>
      <c r="AT13" s="171">
        <f>Lámpara!AO44</f>
        <v>212.10088701155001</v>
      </c>
      <c r="AU13" s="171">
        <f>Lámpara!AP44</f>
        <v>231.83056224343673</v>
      </c>
      <c r="AV13" s="171">
        <f>Lámpara!AQ44</f>
        <v>250.21469735263074</v>
      </c>
      <c r="AW13" s="171">
        <f>Lámpara!AR44</f>
        <v>266.64349064763303</v>
      </c>
      <c r="AX13" s="171">
        <f>Lámpara!AS44</f>
        <v>280.82331342279986</v>
      </c>
      <c r="AY13" s="171">
        <f>Lámpara!AT44</f>
        <v>292.83857415240942</v>
      </c>
      <c r="AZ13" s="171">
        <f>Lámpara!AU44</f>
        <v>303.11052927734494</v>
      </c>
      <c r="BA13" s="171">
        <f>Lámpara!AV44</f>
        <v>312.2400368043256</v>
      </c>
      <c r="BB13" s="171">
        <f>Lámpara!AW44</f>
        <v>320.76648434071723</v>
      </c>
      <c r="BC13" s="171">
        <f>Lámpara!AX44</f>
        <v>328.92257601629507</v>
      </c>
      <c r="BD13" s="171">
        <f>Lámpara!AY44</f>
        <v>336.4884485648555</v>
      </c>
      <c r="BE13" s="171">
        <f>Lámpara!AZ44</f>
        <v>342.82582785787599</v>
      </c>
      <c r="BF13" s="171">
        <f>Lámpara!BA44</f>
        <v>347.10143382153223</v>
      </c>
      <c r="BG13" s="171">
        <f>Lámpara!BB44</f>
        <v>348.61709369406702</v>
      </c>
      <c r="BH13" s="171">
        <f>Lámpara!BC44</f>
        <v>347.10143382153223</v>
      </c>
      <c r="BI13" s="171">
        <f>Lámpara!BD44</f>
        <v>342.82582785787577</v>
      </c>
      <c r="BJ13" s="171">
        <f>Lámpara!BE44</f>
        <v>336.48844856485528</v>
      </c>
      <c r="BK13" s="171">
        <f>Lámpara!BF44</f>
        <v>328.92257601629456</v>
      </c>
      <c r="BL13" s="171">
        <f>Lámpara!BG44</f>
        <v>320.76648434071689</v>
      </c>
      <c r="BM13" s="171">
        <f>Lámpara!BH44</f>
        <v>312.2400368043252</v>
      </c>
      <c r="BN13" s="171">
        <f>Lámpara!BI44</f>
        <v>303.1105292773446</v>
      </c>
      <c r="BO13" s="171">
        <f>Lámpara!BJ44</f>
        <v>292.83857415240897</v>
      </c>
      <c r="BP13" s="171">
        <f>Lámpara!BK44</f>
        <v>280.82331342279929</v>
      </c>
      <c r="BQ13" s="171">
        <f>Lámpara!BL44</f>
        <v>266.64349064763229</v>
      </c>
      <c r="BR13" s="171">
        <f>Lámpara!BM44</f>
        <v>250.21469735262991</v>
      </c>
      <c r="BS13" s="171">
        <f>Lámpara!BN44</f>
        <v>231.83056224343571</v>
      </c>
      <c r="BT13" s="171">
        <f>Lámpara!BO44</f>
        <v>212.10088701154902</v>
      </c>
      <c r="BU13" s="171">
        <f>Lámpara!BP44</f>
        <v>191.82670839402252</v>
      </c>
      <c r="BV13" s="171">
        <f>Lámpara!BQ44</f>
        <v>171.85796310957858</v>
      </c>
      <c r="BW13" s="171">
        <f>Lámpara!BR44</f>
        <v>152.96983407234023</v>
      </c>
      <c r="BX13" s="171">
        <f>Lámpara!BS44</f>
        <v>135.77782348745205</v>
      </c>
      <c r="BY13" s="171">
        <f>Lámpara!BT44</f>
        <v>120.69636018919955</v>
      </c>
      <c r="BZ13" s="171">
        <f>Lámpara!BU44</f>
        <v>107.93514515148175</v>
      </c>
      <c r="CA13" s="171">
        <f>Lámpara!BV44</f>
        <v>97.522250122131595</v>
      </c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6"/>
        <v>6.0999999999999943</v>
      </c>
      <c r="G14" s="172"/>
      <c r="H14" s="175">
        <f t="shared" si="7"/>
        <v>2.5999999999999992</v>
      </c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>
        <f>Lámpara!N45</f>
        <v>18.713738473305312</v>
      </c>
      <c r="T14" s="171">
        <f>Lámpara!O45</f>
        <v>19.855037923534308</v>
      </c>
      <c r="U14" s="171">
        <f>Lámpara!P45</f>
        <v>21.085286463095333</v>
      </c>
      <c r="V14" s="171">
        <f>Lámpara!Q45</f>
        <v>22.412942844379614</v>
      </c>
      <c r="W14" s="171">
        <f>Lámpara!R45</f>
        <v>23.847479631493524</v>
      </c>
      <c r="X14" s="171">
        <f>Lámpara!S45</f>
        <v>25.39955741087779</v>
      </c>
      <c r="Y14" s="171">
        <f>Lámpara!T45</f>
        <v>27.081245518656889</v>
      </c>
      <c r="Z14" s="171">
        <f>Lámpara!U45</f>
        <v>28.906306164708667</v>
      </c>
      <c r="AA14" s="171">
        <f>Lámpara!V45</f>
        <v>30.890565832914621</v>
      </c>
      <c r="AB14" s="171">
        <f>Lámpara!W45</f>
        <v>33.052407875672955</v>
      </c>
      <c r="AC14" s="171">
        <f>Lámpara!X45</f>
        <v>35.413434631136063</v>
      </c>
      <c r="AD14" s="171">
        <f>Lámpara!Y45</f>
        <v>37.999368082527155</v>
      </c>
      <c r="AE14" s="171">
        <f>Lámpara!Z45</f>
        <v>40.841287772870039</v>
      </c>
      <c r="AF14" s="171">
        <f>Lámpara!AA45</f>
        <v>43.977347246864213</v>
      </c>
      <c r="AG14" s="171">
        <f>Lámpara!AB45</f>
        <v>47.455171149354946</v>
      </c>
      <c r="AH14" s="171">
        <f>Lámpara!AC45</f>
        <v>51.335221839894835</v>
      </c>
      <c r="AI14" s="171">
        <f>Lámpara!AD45</f>
        <v>55.695547397634833</v>
      </c>
      <c r="AJ14" s="171">
        <f>Lámpara!AE45</f>
        <v>60.638496253943217</v>
      </c>
      <c r="AK14" s="171">
        <f>Lámpara!AF45</f>
        <v>66.300225944480957</v>
      </c>
      <c r="AL14" s="171">
        <f>Lámpara!AG45</f>
        <v>91.135532936132108</v>
      </c>
      <c r="AM14" s="171">
        <f>Lámpara!AH45</f>
        <v>99.5201549193267</v>
      </c>
      <c r="AN14" s="171">
        <f>Lámpara!AI45</f>
        <v>110.18174614521571</v>
      </c>
      <c r="AO14" s="171">
        <f>Lámpara!AJ45</f>
        <v>123.24204091467165</v>
      </c>
      <c r="AP14" s="171">
        <f>Lámpara!AK45</f>
        <v>138.67759382677738</v>
      </c>
      <c r="AQ14" s="171">
        <f>Lámpara!AL45</f>
        <v>156.2806461043628</v>
      </c>
      <c r="AR14" s="171">
        <f>Lámpara!AM45</f>
        <v>175.63492338662616</v>
      </c>
      <c r="AS14" s="171">
        <f>Lámpara!AN45</f>
        <v>196.11844644418673</v>
      </c>
      <c r="AT14" s="171">
        <f>Lámpara!AO45</f>
        <v>216.94467693823225</v>
      </c>
      <c r="AU14" s="171">
        <f>Lámpara!AP45</f>
        <v>237.24812870805849</v>
      </c>
      <c r="AV14" s="171">
        <f>Lámpara!AQ45</f>
        <v>256.20982759983406</v>
      </c>
      <c r="AW14" s="171">
        <f>Lámpara!AR45</f>
        <v>273.20244097818193</v>
      </c>
      <c r="AX14" s="171">
        <f>Lámpara!AS45</f>
        <v>287.91839768375132</v>
      </c>
      <c r="AY14" s="171">
        <f>Lámpara!AT45</f>
        <v>300.43426414772267</v>
      </c>
      <c r="AZ14" s="171">
        <f>Lámpara!AU45</f>
        <v>311.17016362528915</v>
      </c>
      <c r="BA14" s="171">
        <f>Lámpara!AV45</f>
        <v>320.73039193596458</v>
      </c>
      <c r="BB14" s="171">
        <f>Lámpara!AW45</f>
        <v>329.65767162427107</v>
      </c>
      <c r="BC14" s="171">
        <f>Lámpara!AX45</f>
        <v>338.18235045330982</v>
      </c>
      <c r="BD14" s="171">
        <f>Lámpara!AY45</f>
        <v>346.07267190765839</v>
      </c>
      <c r="BE14" s="171">
        <f>Lámpara!AZ45</f>
        <v>352.66930935191039</v>
      </c>
      <c r="BF14" s="171">
        <f>Lámpara!BA45</f>
        <v>357.1141284811369</v>
      </c>
      <c r="BG14" s="171">
        <f>Lámpara!BB45</f>
        <v>358.68878078432942</v>
      </c>
      <c r="BH14" s="171">
        <f>Lámpara!BC45</f>
        <v>357.11412848113662</v>
      </c>
      <c r="BI14" s="171">
        <f>Lámpara!BD45</f>
        <v>352.66930935191016</v>
      </c>
      <c r="BJ14" s="171">
        <f>Lámpara!BE45</f>
        <v>346.0726719076581</v>
      </c>
      <c r="BK14" s="171">
        <f>Lámpara!BF45</f>
        <v>338.18235045330937</v>
      </c>
      <c r="BL14" s="171">
        <f>Lámpara!BG45</f>
        <v>329.65767162427039</v>
      </c>
      <c r="BM14" s="171">
        <f>Lámpara!BH45</f>
        <v>320.73039193596412</v>
      </c>
      <c r="BN14" s="171">
        <f>Lámpara!BI45</f>
        <v>311.17016362528869</v>
      </c>
      <c r="BO14" s="171">
        <f>Lámpara!BJ45</f>
        <v>300.4342641477221</v>
      </c>
      <c r="BP14" s="171">
        <f>Lámpara!BK45</f>
        <v>287.91839768375053</v>
      </c>
      <c r="BQ14" s="171">
        <f>Lámpara!BL45</f>
        <v>273.20244097818102</v>
      </c>
      <c r="BR14" s="171">
        <f>Lámpara!BM45</f>
        <v>256.20982759983326</v>
      </c>
      <c r="BS14" s="171">
        <f>Lámpara!BN45</f>
        <v>237.24812870805744</v>
      </c>
      <c r="BT14" s="171">
        <f>Lámpara!BO45</f>
        <v>216.9446769382312</v>
      </c>
      <c r="BU14" s="171">
        <f>Lámpara!BP45</f>
        <v>196.11844644418554</v>
      </c>
      <c r="BV14" s="171">
        <f>Lámpara!BQ45</f>
        <v>175.63492338662522</v>
      </c>
      <c r="BW14" s="171">
        <f>Lámpara!BR45</f>
        <v>156.28064610436189</v>
      </c>
      <c r="BX14" s="171">
        <f>Lámpara!BS45</f>
        <v>138.67759382677659</v>
      </c>
      <c r="BY14" s="171">
        <f>Lámpara!BT45</f>
        <v>123.24204091467102</v>
      </c>
      <c r="BZ14" s="171">
        <f>Lámpara!BU45</f>
        <v>110.18174614521506</v>
      </c>
      <c r="CA14" s="171">
        <f>Lámpara!BV45</f>
        <v>99.52015491932633</v>
      </c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6"/>
        <v>5.9999999999999947</v>
      </c>
      <c r="G15" s="172"/>
      <c r="H15" s="175">
        <f t="shared" si="7"/>
        <v>2.4999999999999991</v>
      </c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>
        <f>Lámpara!N46</f>
        <v>18.973637607432615</v>
      </c>
      <c r="T15" s="171">
        <f>Lámpara!O46</f>
        <v>20.133621170125934</v>
      </c>
      <c r="U15" s="171">
        <f>Lámpara!P46</f>
        <v>21.384288816262981</v>
      </c>
      <c r="V15" s="171">
        <f>Lámpara!Q46</f>
        <v>22.734292553419593</v>
      </c>
      <c r="W15" s="171">
        <f>Lámpara!R46</f>
        <v>24.19332299968211</v>
      </c>
      <c r="X15" s="171">
        <f>Lámpara!S46</f>
        <v>25.772287275901522</v>
      </c>
      <c r="Y15" s="171">
        <f>Lámpara!T46</f>
        <v>27.483534105207895</v>
      </c>
      <c r="Z15" s="171">
        <f>Lámpara!U46</f>
        <v>29.341143189384457</v>
      </c>
      <c r="AA15" s="171">
        <f>Lámpara!V46</f>
        <v>31.361303006941302</v>
      </c>
      <c r="AB15" s="171">
        <f>Lámpara!W46</f>
        <v>33.562811328948072</v>
      </c>
      <c r="AC15" s="171">
        <f>Lámpara!X46</f>
        <v>35.96774732746529</v>
      </c>
      <c r="AD15" s="171">
        <f>Lámpara!Y46</f>
        <v>38.602385095214409</v>
      </c>
      <c r="AE15" s="171">
        <f>Lámpara!Z46</f>
        <v>41.498448469770693</v>
      </c>
      <c r="AF15" s="171">
        <f>Lámpara!AA46</f>
        <v>44.694850187163318</v>
      </c>
      <c r="AG15" s="171">
        <f>Lámpara!AB46</f>
        <v>48.240120109499991</v>
      </c>
      <c r="AH15" s="171">
        <f>Lámpara!AC46</f>
        <v>52.195815293784861</v>
      </c>
      <c r="AI15" s="171">
        <f>Lámpara!AD46</f>
        <v>56.6413296126292</v>
      </c>
      <c r="AJ15" s="171">
        <f>Lámpara!AE46</f>
        <v>61.680696859714892</v>
      </c>
      <c r="AK15" s="171">
        <f>Lámpara!AF46</f>
        <v>67.45222772693684</v>
      </c>
      <c r="AL15" s="171">
        <f>Lámpara!AG46</f>
        <v>92.566948369282102</v>
      </c>
      <c r="AM15" s="171">
        <f>Lámpara!AH46</f>
        <v>101.1107556145887</v>
      </c>
      <c r="AN15" s="171">
        <f>Lámpara!AI46</f>
        <v>111.96463146969933</v>
      </c>
      <c r="AO15" s="171">
        <f>Lámpara!AJ46</f>
        <v>125.25494093095084</v>
      </c>
      <c r="AP15" s="171">
        <f>Lámpara!AK46</f>
        <v>140.96172608383546</v>
      </c>
      <c r="AQ15" s="171">
        <f>Lámpara!AL46</f>
        <v>158.87875921321</v>
      </c>
      <c r="AR15" s="171">
        <f>Lámpara!AM46</f>
        <v>178.58852011529862</v>
      </c>
      <c r="AS15" s="171">
        <f>Lámpara!AN46</f>
        <v>199.46436939707272</v>
      </c>
      <c r="AT15" s="171">
        <f>Lámpara!AO46</f>
        <v>220.71148791763665</v>
      </c>
      <c r="AU15" s="171">
        <f>Lámpara!AP46</f>
        <v>241.45296162404412</v>
      </c>
      <c r="AV15" s="171">
        <f>Lámpara!AQ46</f>
        <v>260.85654070477108</v>
      </c>
      <c r="AW15" s="171">
        <f>Lámpara!AR46</f>
        <v>278.28180420853107</v>
      </c>
      <c r="AX15" s="171">
        <f>Lámpara!AS46</f>
        <v>293.41061640775865</v>
      </c>
      <c r="AY15" s="171">
        <f>Lámpara!AT46</f>
        <v>306.31336569983671</v>
      </c>
      <c r="AZ15" s="171">
        <f>Lámpara!AU46</f>
        <v>317.40886141453444</v>
      </c>
      <c r="BA15" s="171">
        <f>Lámpara!AV46</f>
        <v>327.30341072343344</v>
      </c>
      <c r="BB15" s="171">
        <f>Lámpara!AW46</f>
        <v>336.54165983212857</v>
      </c>
      <c r="BC15" s="171">
        <f>Lámpara!AX46</f>
        <v>345.35169319095633</v>
      </c>
      <c r="BD15" s="171">
        <f>Lámpara!AY46</f>
        <v>353.4924814123284</v>
      </c>
      <c r="BE15" s="171">
        <f>Lámpara!AZ46</f>
        <v>360.28871162539383</v>
      </c>
      <c r="BF15" s="171">
        <f>Lámpara!BA46</f>
        <v>364.86353481203366</v>
      </c>
      <c r="BG15" s="171">
        <f>Lámpara!BB46</f>
        <v>366.48346155306501</v>
      </c>
      <c r="BH15" s="171">
        <f>Lámpara!BC46</f>
        <v>364.86353481203338</v>
      </c>
      <c r="BI15" s="171">
        <f>Lámpara!BD46</f>
        <v>360.2887116253936</v>
      </c>
      <c r="BJ15" s="171">
        <f>Lámpara!BE46</f>
        <v>353.49248141232789</v>
      </c>
      <c r="BK15" s="171">
        <f>Lámpara!BF46</f>
        <v>345.35169319095587</v>
      </c>
      <c r="BL15" s="171">
        <f>Lámpara!BG46</f>
        <v>336.541659832128</v>
      </c>
      <c r="BM15" s="171">
        <f>Lámpara!BH46</f>
        <v>327.30341072343305</v>
      </c>
      <c r="BN15" s="171">
        <f>Lámpara!BI46</f>
        <v>317.4088614145337</v>
      </c>
      <c r="BO15" s="171">
        <f>Lámpara!BJ46</f>
        <v>306.31336569983603</v>
      </c>
      <c r="BP15" s="171">
        <f>Lámpara!BK46</f>
        <v>293.4106164077578</v>
      </c>
      <c r="BQ15" s="171">
        <f>Lámpara!BL46</f>
        <v>278.28180420853016</v>
      </c>
      <c r="BR15" s="171">
        <f>Lámpara!BM46</f>
        <v>260.85654070477017</v>
      </c>
      <c r="BS15" s="171">
        <f>Lámpara!BN46</f>
        <v>241.45296162404321</v>
      </c>
      <c r="BT15" s="171">
        <f>Lámpara!BO46</f>
        <v>220.71148791763551</v>
      </c>
      <c r="BU15" s="171">
        <f>Lámpara!BP46</f>
        <v>199.46436939707141</v>
      </c>
      <c r="BV15" s="171">
        <f>Lámpara!BQ46</f>
        <v>178.58852011529765</v>
      </c>
      <c r="BW15" s="171">
        <f>Lámpara!BR46</f>
        <v>158.87875921320909</v>
      </c>
      <c r="BX15" s="171">
        <f>Lámpara!BS46</f>
        <v>140.96172608383461</v>
      </c>
      <c r="BY15" s="171">
        <f>Lámpara!BT46</f>
        <v>125.25494093095016</v>
      </c>
      <c r="BZ15" s="171">
        <f>Lámpara!BU46</f>
        <v>111.9646314696987</v>
      </c>
      <c r="CA15" s="171">
        <f>Lámpara!BV46</f>
        <v>101.11075561458827</v>
      </c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6"/>
        <v>5.899999999999995</v>
      </c>
      <c r="G16" s="172"/>
      <c r="H16" s="175">
        <f t="shared" si="7"/>
        <v>2.399999999999999</v>
      </c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>
        <f>Lámpara!N47</f>
        <v>19.149088516477594</v>
      </c>
      <c r="T16" s="171">
        <f>Lámpara!O47</f>
        <v>20.321512976014482</v>
      </c>
      <c r="U16" s="171">
        <f>Lámpara!P47</f>
        <v>21.585761716826148</v>
      </c>
      <c r="V16" s="171">
        <f>Lámpara!Q47</f>
        <v>22.950612156155874</v>
      </c>
      <c r="W16" s="171">
        <f>Lámpara!R47</f>
        <v>24.425896199283525</v>
      </c>
      <c r="X16" s="171">
        <f>Lámpara!S47</f>
        <v>26.022680448955398</v>
      </c>
      <c r="Y16" s="171">
        <f>Lámpara!T47</f>
        <v>27.753494047081766</v>
      </c>
      <c r="Z16" s="171">
        <f>Lámpara!U47</f>
        <v>29.632621332866744</v>
      </c>
      <c r="AA16" s="171">
        <f>Lámpara!V47</f>
        <v>31.676483622376796</v>
      </c>
      <c r="AB16" s="171">
        <f>Lámpara!W47</f>
        <v>33.904144633640797</v>
      </c>
      <c r="AC16" s="171">
        <f>Lámpara!X47</f>
        <v>36.337988761818515</v>
      </c>
      <c r="AD16" s="171">
        <f>Lámpara!Y47</f>
        <v>39.004642505719595</v>
      </c>
      <c r="AE16" s="171">
        <f>Lámpara!Z47</f>
        <v>41.936239652207895</v>
      </c>
      <c r="AF16" s="171">
        <f>Lámpara!AA47</f>
        <v>45.172174304477927</v>
      </c>
      <c r="AG16" s="171">
        <f>Lámpara!AB47</f>
        <v>48.761548083939132</v>
      </c>
      <c r="AH16" s="171">
        <f>Lámpara!AC47</f>
        <v>52.766606645016743</v>
      </c>
      <c r="AI16" s="171">
        <f>Lámpara!AD47</f>
        <v>57.26758676208609</v>
      </c>
      <c r="AJ16" s="171">
        <f>Lámpara!AE47</f>
        <v>62.369573216414302</v>
      </c>
      <c r="AK16" s="171">
        <f>Lámpara!AF47</f>
        <v>68.212213734587493</v>
      </c>
      <c r="AL16" s="171">
        <f>Lámpara!AG47</f>
        <v>93.501358049378737</v>
      </c>
      <c r="AM16" s="171">
        <f>Lámpara!AH47</f>
        <v>102.14713609309325</v>
      </c>
      <c r="AN16" s="171">
        <f>Lámpara!AI47</f>
        <v>113.12356247681556</v>
      </c>
      <c r="AO16" s="171">
        <f>Lámpara!AJ47</f>
        <v>126.55986514455304</v>
      </c>
      <c r="AP16" s="171">
        <f>Lámpara!AK47</f>
        <v>142.43825687286684</v>
      </c>
      <c r="AQ16" s="171">
        <f>Lámpara!AL47</f>
        <v>160.55348946624883</v>
      </c>
      <c r="AR16" s="171">
        <f>Lámpara!AM47</f>
        <v>180.48732498676762</v>
      </c>
      <c r="AS16" s="171">
        <f>Lámpara!AN47</f>
        <v>201.61031161564185</v>
      </c>
      <c r="AT16" s="171">
        <f>Lámpara!AO47</f>
        <v>223.12258611700952</v>
      </c>
      <c r="AU16" s="171">
        <f>Lámpara!AP47</f>
        <v>244.14023554729482</v>
      </c>
      <c r="AV16" s="171">
        <f>Lámpara!AQ47</f>
        <v>263.82283888739164</v>
      </c>
      <c r="AW16" s="171">
        <f>Lámpara!AR47</f>
        <v>281.52186806581517</v>
      </c>
      <c r="AX16" s="171">
        <f>Lámpara!AS47</f>
        <v>296.91257197621007</v>
      </c>
      <c r="AY16" s="171">
        <f>Lámpara!AT47</f>
        <v>310.06136147978981</v>
      </c>
      <c r="AZ16" s="171">
        <f>Lámpara!AU47</f>
        <v>321.38601123168178</v>
      </c>
      <c r="BA16" s="171">
        <f>Lámpara!AV47</f>
        <v>331.49380969054118</v>
      </c>
      <c r="BB16" s="171">
        <f>Lámpara!AW47</f>
        <v>340.93032341301489</v>
      </c>
      <c r="BC16" s="171">
        <f>Lámpara!AX47</f>
        <v>349.92199419197652</v>
      </c>
      <c r="BD16" s="171">
        <f>Lámpara!AY47</f>
        <v>358.22186437155915</v>
      </c>
      <c r="BE16" s="171">
        <f>Lámpara!AZ47</f>
        <v>365.14459855010176</v>
      </c>
      <c r="BF16" s="171">
        <f>Lámpara!BA47</f>
        <v>369.80169031437038</v>
      </c>
      <c r="BG16" s="171">
        <f>Lámpara!BB47</f>
        <v>371.45024380170469</v>
      </c>
      <c r="BH16" s="171">
        <f>Lámpara!BC47</f>
        <v>369.80169031437015</v>
      </c>
      <c r="BI16" s="171">
        <f>Lámpara!BD47</f>
        <v>365.14459855010153</v>
      </c>
      <c r="BJ16" s="171">
        <f>Lámpara!BE47</f>
        <v>358.22186437155864</v>
      </c>
      <c r="BK16" s="171">
        <f>Lámpara!BF47</f>
        <v>349.92199419197624</v>
      </c>
      <c r="BL16" s="171">
        <f>Lámpara!BG47</f>
        <v>340.93032341301432</v>
      </c>
      <c r="BM16" s="171">
        <f>Lámpara!BH47</f>
        <v>331.49380969054067</v>
      </c>
      <c r="BN16" s="171">
        <f>Lámpara!BI47</f>
        <v>321.38601123168132</v>
      </c>
      <c r="BO16" s="171">
        <f>Lámpara!BJ47</f>
        <v>310.06136147978935</v>
      </c>
      <c r="BP16" s="171">
        <f>Lámpara!BK47</f>
        <v>296.91257197620939</v>
      </c>
      <c r="BQ16" s="171">
        <f>Lámpara!BL47</f>
        <v>281.52186806581432</v>
      </c>
      <c r="BR16" s="171">
        <f>Lámpara!BM47</f>
        <v>263.82283888739067</v>
      </c>
      <c r="BS16" s="171">
        <f>Lámpara!BN47</f>
        <v>244.14023554729391</v>
      </c>
      <c r="BT16" s="171">
        <f>Lámpara!BO47</f>
        <v>223.12258611700852</v>
      </c>
      <c r="BU16" s="171">
        <f>Lámpara!BP47</f>
        <v>201.6103116156406</v>
      </c>
      <c r="BV16" s="171">
        <f>Lámpara!BQ47</f>
        <v>180.48732498676659</v>
      </c>
      <c r="BW16" s="171">
        <f>Lámpara!BR47</f>
        <v>160.55348946624778</v>
      </c>
      <c r="BX16" s="171">
        <f>Lámpara!BS47</f>
        <v>142.43825687286602</v>
      </c>
      <c r="BY16" s="171">
        <f>Lámpara!BT47</f>
        <v>126.55986514455239</v>
      </c>
      <c r="BZ16" s="171">
        <f>Lámpara!BU47</f>
        <v>113.12356247681493</v>
      </c>
      <c r="CA16" s="171">
        <f>Lámpara!BV47</f>
        <v>102.14713609309283</v>
      </c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6"/>
        <v>5.7999999999999954</v>
      </c>
      <c r="G17" s="172"/>
      <c r="H17" s="175">
        <f t="shared" si="7"/>
        <v>2.2999999999999989</v>
      </c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>
        <f>Lámpara!N48</f>
        <v>19.211299823560172</v>
      </c>
      <c r="T17" s="171">
        <f>Lámpara!O48</f>
        <v>20.38810616303391</v>
      </c>
      <c r="U17" s="171">
        <f>Lámpara!P48</f>
        <v>21.657135757988772</v>
      </c>
      <c r="V17" s="171">
        <f>Lámpara!Q48</f>
        <v>23.027209625233933</v>
      </c>
      <c r="W17" s="171">
        <f>Lámpara!R48</f>
        <v>24.508208750440676</v>
      </c>
      <c r="X17" s="171">
        <f>Lámpara!S48</f>
        <v>26.111255090049987</v>
      </c>
      <c r="Y17" s="171">
        <f>Lámpara!T48</f>
        <v>27.848940349002039</v>
      </c>
      <c r="Z17" s="171">
        <f>Lámpara!U48</f>
        <v>29.735619756744075</v>
      </c>
      <c r="AA17" s="171">
        <f>Lámpara!V48</f>
        <v>31.787795200023048</v>
      </c>
      <c r="AB17" s="171">
        <f>Lámpara!W48</f>
        <v>34.024622312709106</v>
      </c>
      <c r="AC17" s="171">
        <f>Lámpara!X48</f>
        <v>36.468590837306948</v>
      </c>
      <c r="AD17" s="171">
        <f>Lámpara!Y48</f>
        <v>39.146448720705976</v>
      </c>
      <c r="AE17" s="171">
        <f>Lámpara!Z48</f>
        <v>42.090470789173139</v>
      </c>
      <c r="AF17" s="171">
        <f>Lámpara!AA48</f>
        <v>45.340216443603815</v>
      </c>
      <c r="AG17" s="171">
        <f>Lámpara!AB48</f>
        <v>48.944983235553835</v>
      </c>
      <c r="AH17" s="171">
        <f>Lámpara!AC48</f>
        <v>52.96725225836051</v>
      </c>
      <c r="AI17" s="171">
        <f>Lámpara!AD48</f>
        <v>57.487547802840304</v>
      </c>
      <c r="AJ17" s="171">
        <f>Lámpara!AE48</f>
        <v>62.611312283050964</v>
      </c>
      <c r="AK17" s="171">
        <f>Lámpara!AF48</f>
        <v>68.478647326054102</v>
      </c>
      <c r="AL17" s="171">
        <f>Lámpara!AG48</f>
        <v>93.827194230748148</v>
      </c>
      <c r="AM17" s="171">
        <f>Lámpara!AH48</f>
        <v>102.5081806128193</v>
      </c>
      <c r="AN17" s="171">
        <f>Lámpara!AI48</f>
        <v>113.5268071427995</v>
      </c>
      <c r="AO17" s="171">
        <f>Lámpara!AJ48</f>
        <v>127.01327085863684</v>
      </c>
      <c r="AP17" s="171">
        <f>Lámpara!AK48</f>
        <v>142.95052171099846</v>
      </c>
      <c r="AQ17" s="171">
        <f>Lámpara!AL48</f>
        <v>161.13364854429176</v>
      </c>
      <c r="AR17" s="171">
        <f>Lámpara!AM48</f>
        <v>181.14417923078173</v>
      </c>
      <c r="AS17" s="171">
        <f>Lámpara!AN48</f>
        <v>202.35172143076755</v>
      </c>
      <c r="AT17" s="171">
        <f>Lámpara!AO48</f>
        <v>223.9547170629225</v>
      </c>
      <c r="AU17" s="171">
        <f>Lámpara!AP48</f>
        <v>245.06689496484233</v>
      </c>
      <c r="AV17" s="171">
        <f>Lámpara!AQ48</f>
        <v>264.84507373234106</v>
      </c>
      <c r="AW17" s="171">
        <f>Lámpara!AR48</f>
        <v>282.63797739188516</v>
      </c>
      <c r="AX17" s="171">
        <f>Lámpara!AS48</f>
        <v>298.11859963676227</v>
      </c>
      <c r="AY17" s="171">
        <f>Lámpara!AT48</f>
        <v>311.35197570294486</v>
      </c>
      <c r="AZ17" s="171">
        <f>Lámpara!AU48</f>
        <v>322.75548908660477</v>
      </c>
      <c r="BA17" s="171">
        <f>Lámpara!AV48</f>
        <v>332.93671211838017</v>
      </c>
      <c r="BB17" s="171">
        <f>Lámpara!AW48</f>
        <v>342.44147320290853</v>
      </c>
      <c r="BC17" s="171">
        <f>Lámpara!AX48</f>
        <v>351.49561293955662</v>
      </c>
      <c r="BD17" s="171">
        <f>Lámpara!AY48</f>
        <v>359.85013056932348</v>
      </c>
      <c r="BE17" s="171">
        <f>Lámpara!AZ48</f>
        <v>366.81627209863183</v>
      </c>
      <c r="BF17" s="171">
        <f>Lámpara!BA48</f>
        <v>371.50156883843067</v>
      </c>
      <c r="BG17" s="171">
        <f>Lámpara!BB48</f>
        <v>373.15993236027163</v>
      </c>
      <c r="BH17" s="171">
        <f>Lámpara!BC48</f>
        <v>371.50156883843061</v>
      </c>
      <c r="BI17" s="171">
        <f>Lámpara!BD48</f>
        <v>366.81627209863188</v>
      </c>
      <c r="BJ17" s="171">
        <f>Lámpara!BE48</f>
        <v>359.85013056932291</v>
      </c>
      <c r="BK17" s="171">
        <f>Lámpara!BF48</f>
        <v>351.49561293955617</v>
      </c>
      <c r="BL17" s="171">
        <f>Lámpara!BG48</f>
        <v>342.44147320290801</v>
      </c>
      <c r="BM17" s="171">
        <f>Lámpara!BH48</f>
        <v>332.93671211837977</v>
      </c>
      <c r="BN17" s="171">
        <f>Lámpara!BI48</f>
        <v>322.75548908660431</v>
      </c>
      <c r="BO17" s="171">
        <f>Lámpara!BJ48</f>
        <v>311.35197570294423</v>
      </c>
      <c r="BP17" s="171">
        <f>Lámpara!BK48</f>
        <v>298.11859963676164</v>
      </c>
      <c r="BQ17" s="171">
        <f>Lámpara!BL48</f>
        <v>282.63797739188425</v>
      </c>
      <c r="BR17" s="171">
        <f>Lámpara!BM48</f>
        <v>264.84507373234004</v>
      </c>
      <c r="BS17" s="171">
        <f>Lámpara!BN48</f>
        <v>245.06689496484134</v>
      </c>
      <c r="BT17" s="171">
        <f>Lámpara!BO48</f>
        <v>223.95471706292136</v>
      </c>
      <c r="BU17" s="171">
        <f>Lámpara!BP48</f>
        <v>202.35172143076619</v>
      </c>
      <c r="BV17" s="171">
        <f>Lámpara!BQ48</f>
        <v>181.14417923078068</v>
      </c>
      <c r="BW17" s="171">
        <f>Lámpara!BR48</f>
        <v>161.13364854429085</v>
      </c>
      <c r="BX17" s="171">
        <f>Lámpara!BS48</f>
        <v>142.95052171099763</v>
      </c>
      <c r="BY17" s="171">
        <f>Lámpara!BT48</f>
        <v>127.01327085863616</v>
      </c>
      <c r="BZ17" s="171">
        <f>Lámpara!BU48</f>
        <v>113.52680714279889</v>
      </c>
      <c r="CA17" s="171">
        <f>Lámpara!BV48</f>
        <v>102.50818061281889</v>
      </c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6"/>
        <v>5.6999999999999957</v>
      </c>
      <c r="G18" s="172"/>
      <c r="H18" s="175">
        <f t="shared" si="7"/>
        <v>2.1999999999999988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>
        <f>Lámpara!N49</f>
        <v>19.149088516477576</v>
      </c>
      <c r="T18" s="171">
        <f>Lámpara!O49</f>
        <v>20.321512976014482</v>
      </c>
      <c r="U18" s="171">
        <f>Lámpara!P49</f>
        <v>21.585761716826145</v>
      </c>
      <c r="V18" s="171">
        <f>Lámpara!Q49</f>
        <v>22.950612156155856</v>
      </c>
      <c r="W18" s="171">
        <f>Lámpara!R49</f>
        <v>24.425896199283503</v>
      </c>
      <c r="X18" s="171">
        <f>Lámpara!S49</f>
        <v>26.022680448955381</v>
      </c>
      <c r="Y18" s="171">
        <f>Lámpara!T49</f>
        <v>27.753494047081762</v>
      </c>
      <c r="Z18" s="171">
        <f>Lámpara!U49</f>
        <v>29.632621332866741</v>
      </c>
      <c r="AA18" s="171">
        <f>Lámpara!V49</f>
        <v>31.676483622376793</v>
      </c>
      <c r="AB18" s="171">
        <f>Lámpara!W49</f>
        <v>33.904144633640797</v>
      </c>
      <c r="AC18" s="171">
        <f>Lámpara!X49</f>
        <v>36.337988761818515</v>
      </c>
      <c r="AD18" s="171">
        <f>Lámpara!Y49</f>
        <v>39.004642505719588</v>
      </c>
      <c r="AE18" s="171">
        <f>Lámpara!Z49</f>
        <v>41.936239652207895</v>
      </c>
      <c r="AF18" s="171">
        <f>Lámpara!AA49</f>
        <v>45.17217430447792</v>
      </c>
      <c r="AG18" s="171">
        <f>Lámpara!AB49</f>
        <v>48.761548083939132</v>
      </c>
      <c r="AH18" s="171">
        <f>Lámpara!AC49</f>
        <v>52.766606645016736</v>
      </c>
      <c r="AI18" s="171">
        <f>Lámpara!AD49</f>
        <v>57.26758676208609</v>
      </c>
      <c r="AJ18" s="171">
        <f>Lámpara!AE49</f>
        <v>62.369573216414295</v>
      </c>
      <c r="AK18" s="171">
        <f>Lámpara!AF49</f>
        <v>68.212213734587493</v>
      </c>
      <c r="AL18" s="171">
        <f>Lámpara!AG49</f>
        <v>93.501358049378723</v>
      </c>
      <c r="AM18" s="171">
        <f>Lámpara!AH49</f>
        <v>102.14713609309325</v>
      </c>
      <c r="AN18" s="171">
        <f>Lámpara!AI49</f>
        <v>113.12356247681556</v>
      </c>
      <c r="AO18" s="171">
        <f>Lámpara!AJ49</f>
        <v>126.55986514455304</v>
      </c>
      <c r="AP18" s="171">
        <f>Lámpara!AK49</f>
        <v>142.43825687286684</v>
      </c>
      <c r="AQ18" s="171">
        <f>Lámpara!AL49</f>
        <v>160.55348946624881</v>
      </c>
      <c r="AR18" s="171">
        <f>Lámpara!AM49</f>
        <v>180.48732498676762</v>
      </c>
      <c r="AS18" s="171">
        <f>Lámpara!AN49</f>
        <v>201.61031161564182</v>
      </c>
      <c r="AT18" s="171">
        <f>Lámpara!AO49</f>
        <v>223.12258611700952</v>
      </c>
      <c r="AU18" s="171">
        <f>Lámpara!AP49</f>
        <v>244.14023554729482</v>
      </c>
      <c r="AV18" s="171">
        <f>Lámpara!AQ49</f>
        <v>263.82283888739141</v>
      </c>
      <c r="AW18" s="171">
        <f>Lámpara!AR49</f>
        <v>281.52186806581517</v>
      </c>
      <c r="AX18" s="171">
        <f>Lámpara!AS49</f>
        <v>296.91257197621007</v>
      </c>
      <c r="AY18" s="171">
        <f>Lámpara!AT49</f>
        <v>310.0613614797897</v>
      </c>
      <c r="AZ18" s="171">
        <f>Lámpara!AU49</f>
        <v>321.38601123168178</v>
      </c>
      <c r="BA18" s="171">
        <f>Lámpara!AV49</f>
        <v>331.49380969054113</v>
      </c>
      <c r="BB18" s="171">
        <f>Lámpara!AW49</f>
        <v>340.93032341301466</v>
      </c>
      <c r="BC18" s="171">
        <f>Lámpara!AX49</f>
        <v>349.92199419197652</v>
      </c>
      <c r="BD18" s="171">
        <f>Lámpara!AY49</f>
        <v>358.22186437155887</v>
      </c>
      <c r="BE18" s="171">
        <f>Lámpara!AZ49</f>
        <v>365.14459855010153</v>
      </c>
      <c r="BF18" s="171">
        <f>Lámpara!BA49</f>
        <v>369.80169031437015</v>
      </c>
      <c r="BG18" s="171">
        <f>Lámpara!BB49</f>
        <v>371.45024380170463</v>
      </c>
      <c r="BH18" s="171">
        <f>Lámpara!BC49</f>
        <v>369.80169031437009</v>
      </c>
      <c r="BI18" s="171">
        <f>Lámpara!BD49</f>
        <v>365.14459855010125</v>
      </c>
      <c r="BJ18" s="171">
        <f>Lámpara!BE49</f>
        <v>358.22186437155858</v>
      </c>
      <c r="BK18" s="171">
        <f>Lámpara!BF49</f>
        <v>349.92199419197624</v>
      </c>
      <c r="BL18" s="171">
        <f>Lámpara!BG49</f>
        <v>340.93032341301409</v>
      </c>
      <c r="BM18" s="171">
        <f>Lámpara!BH49</f>
        <v>331.49380969054044</v>
      </c>
      <c r="BN18" s="171">
        <f>Lámpara!BI49</f>
        <v>321.3860112316811</v>
      </c>
      <c r="BO18" s="171">
        <f>Lámpara!BJ49</f>
        <v>310.06136147978907</v>
      </c>
      <c r="BP18" s="171">
        <f>Lámpara!BK49</f>
        <v>296.91257197620939</v>
      </c>
      <c r="BQ18" s="171">
        <f>Lámpara!BL49</f>
        <v>281.52186806581415</v>
      </c>
      <c r="BR18" s="171">
        <f>Lámpara!BM49</f>
        <v>263.82283888739056</v>
      </c>
      <c r="BS18" s="171">
        <f>Lámpara!BN49</f>
        <v>244.14023554729383</v>
      </c>
      <c r="BT18" s="171">
        <f>Lámpara!BO49</f>
        <v>223.12258611700841</v>
      </c>
      <c r="BU18" s="171">
        <f>Lámpara!BP49</f>
        <v>201.61031161564057</v>
      </c>
      <c r="BV18" s="171">
        <f>Lámpara!BQ49</f>
        <v>180.48732498676659</v>
      </c>
      <c r="BW18" s="171">
        <f>Lámpara!BR49</f>
        <v>160.55348946624775</v>
      </c>
      <c r="BX18" s="171">
        <f>Lámpara!BS49</f>
        <v>142.43825687286602</v>
      </c>
      <c r="BY18" s="171">
        <f>Lámpara!BT49</f>
        <v>126.55986514455232</v>
      </c>
      <c r="BZ18" s="171">
        <f>Lámpara!BU49</f>
        <v>113.1235624768149</v>
      </c>
      <c r="CA18" s="171">
        <f>Lámpara!BV49</f>
        <v>102.1471360930928</v>
      </c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6"/>
        <v>5.5999999999999961</v>
      </c>
      <c r="G19" s="172"/>
      <c r="H19" s="175">
        <f t="shared" si="7"/>
        <v>2.0999999999999988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>
        <f>Lámpara!N50</f>
        <v>18.9736376074326</v>
      </c>
      <c r="T19" s="171">
        <f>Lámpara!O50</f>
        <v>20.133621170125924</v>
      </c>
      <c r="U19" s="171">
        <f>Lámpara!P50</f>
        <v>21.384288816262973</v>
      </c>
      <c r="V19" s="171">
        <f>Lámpara!Q50</f>
        <v>22.734292553419575</v>
      </c>
      <c r="W19" s="171">
        <f>Lámpara!R50</f>
        <v>24.193322999682081</v>
      </c>
      <c r="X19" s="171">
        <f>Lámpara!S50</f>
        <v>25.772287275901494</v>
      </c>
      <c r="Y19" s="171">
        <f>Lámpara!T50</f>
        <v>27.483534105207877</v>
      </c>
      <c r="Z19" s="171">
        <f>Lámpara!U50</f>
        <v>29.341143189384439</v>
      </c>
      <c r="AA19" s="171">
        <f>Lámpara!V50</f>
        <v>31.361303006941288</v>
      </c>
      <c r="AB19" s="171">
        <f>Lámpara!W50</f>
        <v>33.562811328948051</v>
      </c>
      <c r="AC19" s="171">
        <f>Lámpara!X50</f>
        <v>35.967747327465247</v>
      </c>
      <c r="AD19" s="171">
        <f>Lámpara!Y50</f>
        <v>38.602385095214387</v>
      </c>
      <c r="AE19" s="171">
        <f>Lámpara!Z50</f>
        <v>41.498448469770665</v>
      </c>
      <c r="AF19" s="171">
        <f>Lámpara!AA50</f>
        <v>44.69485018716329</v>
      </c>
      <c r="AG19" s="171">
        <f>Lámpara!AB50</f>
        <v>48.240120109499941</v>
      </c>
      <c r="AH19" s="171">
        <f>Lámpara!AC50</f>
        <v>52.195815293784833</v>
      </c>
      <c r="AI19" s="171">
        <f>Lámpara!AD50</f>
        <v>56.641329612629164</v>
      </c>
      <c r="AJ19" s="171">
        <f>Lámpara!AE50</f>
        <v>61.680696859714828</v>
      </c>
      <c r="AK19" s="171">
        <f>Lámpara!AF50</f>
        <v>67.452227726936798</v>
      </c>
      <c r="AL19" s="171">
        <f>Lámpara!AG50</f>
        <v>92.566948369282073</v>
      </c>
      <c r="AM19" s="171">
        <f>Lámpara!AH50</f>
        <v>101.11075561458864</v>
      </c>
      <c r="AN19" s="171">
        <f>Lámpara!AI50</f>
        <v>111.96463146969927</v>
      </c>
      <c r="AO19" s="171">
        <f>Lámpara!AJ50</f>
        <v>125.2549409309508</v>
      </c>
      <c r="AP19" s="171">
        <f>Lámpara!AK50</f>
        <v>140.9617260838354</v>
      </c>
      <c r="AQ19" s="171">
        <f>Lámpara!AL50</f>
        <v>158.87875921320992</v>
      </c>
      <c r="AR19" s="171">
        <f>Lámpara!AM50</f>
        <v>178.58852011529856</v>
      </c>
      <c r="AS19" s="171">
        <f>Lámpara!AN50</f>
        <v>199.4643693970726</v>
      </c>
      <c r="AT19" s="171">
        <f>Lámpara!AO50</f>
        <v>220.71148791763648</v>
      </c>
      <c r="AU19" s="171">
        <f>Lámpara!AP50</f>
        <v>241.45296162404404</v>
      </c>
      <c r="AV19" s="171">
        <f>Lámpara!AQ50</f>
        <v>260.85654070477091</v>
      </c>
      <c r="AW19" s="171">
        <f>Lámpara!AR50</f>
        <v>278.28180420853079</v>
      </c>
      <c r="AX19" s="171">
        <f>Lámpara!AS50</f>
        <v>293.41061640775831</v>
      </c>
      <c r="AY19" s="171">
        <f>Lámpara!AT50</f>
        <v>306.31336569983637</v>
      </c>
      <c r="AZ19" s="171">
        <f>Lámpara!AU50</f>
        <v>317.4088614145341</v>
      </c>
      <c r="BA19" s="171">
        <f>Lámpara!AV50</f>
        <v>327.30341072343322</v>
      </c>
      <c r="BB19" s="171">
        <f>Lámpara!AW50</f>
        <v>336.54165983212846</v>
      </c>
      <c r="BC19" s="171">
        <f>Lámpara!AX50</f>
        <v>345.35169319095598</v>
      </c>
      <c r="BD19" s="171">
        <f>Lámpara!AY50</f>
        <v>353.49248141232806</v>
      </c>
      <c r="BE19" s="171">
        <f>Lámpara!AZ50</f>
        <v>360.28871162539349</v>
      </c>
      <c r="BF19" s="171">
        <f>Lámpara!BA50</f>
        <v>364.86353481203332</v>
      </c>
      <c r="BG19" s="171">
        <f>Lámpara!BB50</f>
        <v>366.4834615530649</v>
      </c>
      <c r="BH19" s="171">
        <f>Lámpara!BC50</f>
        <v>364.86353481203298</v>
      </c>
      <c r="BI19" s="171">
        <f>Lámpara!BD50</f>
        <v>360.28871162539326</v>
      </c>
      <c r="BJ19" s="171">
        <f>Lámpara!BE50</f>
        <v>353.49248141232778</v>
      </c>
      <c r="BK19" s="171">
        <f>Lámpara!BF50</f>
        <v>345.35169319095547</v>
      </c>
      <c r="BL19" s="171">
        <f>Lámpara!BG50</f>
        <v>336.54165983212778</v>
      </c>
      <c r="BM19" s="171">
        <f>Lámpara!BH50</f>
        <v>327.30341072343271</v>
      </c>
      <c r="BN19" s="171">
        <f>Lámpara!BI50</f>
        <v>317.40886141453342</v>
      </c>
      <c r="BO19" s="171">
        <f>Lámpara!BJ50</f>
        <v>306.31336569983574</v>
      </c>
      <c r="BP19" s="171">
        <f>Lámpara!BK50</f>
        <v>293.41061640775774</v>
      </c>
      <c r="BQ19" s="171">
        <f>Lámpara!BL50</f>
        <v>278.28180420852999</v>
      </c>
      <c r="BR19" s="171">
        <f>Lámpara!BM50</f>
        <v>260.85654070477</v>
      </c>
      <c r="BS19" s="171">
        <f>Lámpara!BN50</f>
        <v>241.45296162404301</v>
      </c>
      <c r="BT19" s="171">
        <f>Lámpara!BO50</f>
        <v>220.71148791763534</v>
      </c>
      <c r="BU19" s="171">
        <f>Lámpara!BP50</f>
        <v>199.46436939707132</v>
      </c>
      <c r="BV19" s="171">
        <f>Lámpara!BQ50</f>
        <v>178.58852011529754</v>
      </c>
      <c r="BW19" s="171">
        <f>Lámpara!BR50</f>
        <v>158.87875921320898</v>
      </c>
      <c r="BX19" s="171">
        <f>Lámpara!BS50</f>
        <v>140.96172608383455</v>
      </c>
      <c r="BY19" s="171">
        <f>Lámpara!BT50</f>
        <v>125.2549409309501</v>
      </c>
      <c r="BZ19" s="171">
        <f>Lámpara!BU50</f>
        <v>111.9646314696986</v>
      </c>
      <c r="CA19" s="171">
        <f>Lámpara!BV50</f>
        <v>101.11075561458817</v>
      </c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6"/>
        <v>5.4999999999999964</v>
      </c>
      <c r="G20" s="172"/>
      <c r="H20" s="175">
        <f t="shared" si="7"/>
        <v>1.9999999999999987</v>
      </c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>
        <f>Lámpara!N51</f>
        <v>18.713738473305302</v>
      </c>
      <c r="T20" s="171">
        <f>Lámpara!O51</f>
        <v>19.855037923534294</v>
      </c>
      <c r="U20" s="171">
        <f>Lámpara!P51</f>
        <v>21.085286463095322</v>
      </c>
      <c r="V20" s="171">
        <f>Lámpara!Q51</f>
        <v>22.412942844379604</v>
      </c>
      <c r="W20" s="171">
        <f>Lámpara!R51</f>
        <v>23.84747963149351</v>
      </c>
      <c r="X20" s="171">
        <f>Lámpara!S51</f>
        <v>25.39955741087778</v>
      </c>
      <c r="Y20" s="171">
        <f>Lámpara!T51</f>
        <v>27.081245518656875</v>
      </c>
      <c r="Z20" s="171">
        <f>Lámpara!U51</f>
        <v>28.906306164708628</v>
      </c>
      <c r="AA20" s="171">
        <f>Lámpara!V51</f>
        <v>30.890565832914582</v>
      </c>
      <c r="AB20" s="171">
        <f>Lámpara!W51</f>
        <v>33.052407875672934</v>
      </c>
      <c r="AC20" s="171">
        <f>Lámpara!X51</f>
        <v>35.41343463113602</v>
      </c>
      <c r="AD20" s="171">
        <f>Lámpara!Y51</f>
        <v>37.999368082527113</v>
      </c>
      <c r="AE20" s="171">
        <f>Lámpara!Z51</f>
        <v>40.841287772869997</v>
      </c>
      <c r="AF20" s="171">
        <f>Lámpara!AA51</f>
        <v>43.977347246864142</v>
      </c>
      <c r="AG20" s="171">
        <f>Lámpara!AB51</f>
        <v>47.455171149354896</v>
      </c>
      <c r="AH20" s="171">
        <f>Lámpara!AC51</f>
        <v>51.335221839894785</v>
      </c>
      <c r="AI20" s="171">
        <f>Lámpara!AD51</f>
        <v>55.695547397634776</v>
      </c>
      <c r="AJ20" s="171">
        <f>Lámpara!AE51</f>
        <v>60.63849625394316</v>
      </c>
      <c r="AK20" s="171">
        <f>Lámpara!AF51</f>
        <v>66.300225944480886</v>
      </c>
      <c r="AL20" s="171">
        <f>Lámpara!AG51</f>
        <v>91.135532936131995</v>
      </c>
      <c r="AM20" s="171">
        <f>Lámpara!AH51</f>
        <v>99.5201549193266</v>
      </c>
      <c r="AN20" s="171">
        <f>Lámpara!AI51</f>
        <v>110.18174614521557</v>
      </c>
      <c r="AO20" s="171">
        <f>Lámpara!AJ51</f>
        <v>123.24204091467153</v>
      </c>
      <c r="AP20" s="171">
        <f>Lámpara!AK51</f>
        <v>138.6775938267773</v>
      </c>
      <c r="AQ20" s="171">
        <f>Lámpara!AL51</f>
        <v>156.28064610436272</v>
      </c>
      <c r="AR20" s="171">
        <f>Lámpara!AM51</f>
        <v>175.63492338662607</v>
      </c>
      <c r="AS20" s="171">
        <f>Lámpara!AN51</f>
        <v>196.11844644418662</v>
      </c>
      <c r="AT20" s="171">
        <f>Lámpara!AO51</f>
        <v>216.94467693823208</v>
      </c>
      <c r="AU20" s="171">
        <f>Lámpara!AP51</f>
        <v>237.24812870805818</v>
      </c>
      <c r="AV20" s="171">
        <f>Lámpara!AQ51</f>
        <v>256.20982759983389</v>
      </c>
      <c r="AW20" s="171">
        <f>Lámpara!AR51</f>
        <v>273.20244097818158</v>
      </c>
      <c r="AX20" s="171">
        <f>Lámpara!AS51</f>
        <v>287.91839768375092</v>
      </c>
      <c r="AY20" s="171">
        <f>Lámpara!AT51</f>
        <v>300.43426414772239</v>
      </c>
      <c r="AZ20" s="171">
        <f>Lámpara!AU51</f>
        <v>311.17016362528892</v>
      </c>
      <c r="BA20" s="171">
        <f>Lámpara!AV51</f>
        <v>320.73039193596435</v>
      </c>
      <c r="BB20" s="171">
        <f>Lámpara!AW51</f>
        <v>329.65767162427079</v>
      </c>
      <c r="BC20" s="171">
        <f>Lámpara!AX51</f>
        <v>338.18235045330948</v>
      </c>
      <c r="BD20" s="171">
        <f>Lámpara!AY51</f>
        <v>346.07267190765805</v>
      </c>
      <c r="BE20" s="171">
        <f>Lámpara!AZ51</f>
        <v>352.66930935190982</v>
      </c>
      <c r="BF20" s="171">
        <f>Lámpara!BA51</f>
        <v>357.11412848113633</v>
      </c>
      <c r="BG20" s="171">
        <f>Lámpara!BB51</f>
        <v>358.68878078432886</v>
      </c>
      <c r="BH20" s="171">
        <f>Lámpara!BC51</f>
        <v>357.11412848113628</v>
      </c>
      <c r="BI20" s="171">
        <f>Lámpara!BD51</f>
        <v>352.66930935190982</v>
      </c>
      <c r="BJ20" s="171">
        <f>Lámpara!BE51</f>
        <v>346.07267190765788</v>
      </c>
      <c r="BK20" s="171">
        <f>Lámpara!BF51</f>
        <v>338.18235045330914</v>
      </c>
      <c r="BL20" s="171">
        <f>Lámpara!BG51</f>
        <v>329.65767162427022</v>
      </c>
      <c r="BM20" s="171">
        <f>Lámpara!BH51</f>
        <v>320.73039193596395</v>
      </c>
      <c r="BN20" s="171">
        <f>Lámpara!BI51</f>
        <v>311.17016362528841</v>
      </c>
      <c r="BO20" s="171">
        <f>Lámpara!BJ51</f>
        <v>300.43426414772176</v>
      </c>
      <c r="BP20" s="171">
        <f>Lámpara!BK51</f>
        <v>287.91839768375036</v>
      </c>
      <c r="BQ20" s="171">
        <f>Lámpara!BL51</f>
        <v>273.20244097818085</v>
      </c>
      <c r="BR20" s="171">
        <f>Lámpara!BM51</f>
        <v>256.20982759983303</v>
      </c>
      <c r="BS20" s="171">
        <f>Lámpara!BN51</f>
        <v>237.24812870805727</v>
      </c>
      <c r="BT20" s="171">
        <f>Lámpara!BO51</f>
        <v>216.94467693823097</v>
      </c>
      <c r="BU20" s="171">
        <f>Lámpara!BP51</f>
        <v>196.11844644418539</v>
      </c>
      <c r="BV20" s="171">
        <f>Lámpara!BQ51</f>
        <v>175.63492338662505</v>
      </c>
      <c r="BW20" s="171">
        <f>Lámpara!BR51</f>
        <v>156.28064610436178</v>
      </c>
      <c r="BX20" s="171">
        <f>Lámpara!BS51</f>
        <v>138.67759382677647</v>
      </c>
      <c r="BY20" s="171">
        <f>Lámpara!BT51</f>
        <v>123.24204091467087</v>
      </c>
      <c r="BZ20" s="171">
        <f>Lámpara!BU51</f>
        <v>110.18174614521494</v>
      </c>
      <c r="CA20" s="171">
        <f>Lámpara!BV51</f>
        <v>99.520154919326188</v>
      </c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6"/>
        <v>5.3999999999999968</v>
      </c>
      <c r="G21" s="172"/>
      <c r="H21" s="175">
        <f t="shared" si="7"/>
        <v>1.8999999999999986</v>
      </c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>
        <f>Lámpara!N52</f>
        <v>18.403622836732811</v>
      </c>
      <c r="T21" s="171">
        <f>Lámpara!O52</f>
        <v>19.522161840931997</v>
      </c>
      <c r="U21" s="171">
        <f>Lámpara!P52</f>
        <v>20.727496137753732</v>
      </c>
      <c r="V21" s="171">
        <f>Lámpara!Q52</f>
        <v>22.02784038248468</v>
      </c>
      <c r="W21" s="171">
        <f>Lámpara!R52</f>
        <v>23.43239116209822</v>
      </c>
      <c r="X21" s="171">
        <f>Lámpara!S52</f>
        <v>24.951496369822156</v>
      </c>
      <c r="Y21" s="171">
        <f>Lámpara!T52</f>
        <v>26.59687016424515</v>
      </c>
      <c r="Z21" s="171">
        <f>Lámpara!U52</f>
        <v>28.381870131219589</v>
      </c>
      <c r="AA21" s="171">
        <f>Lámpara!V52</f>
        <v>30.321860161161801</v>
      </c>
      <c r="AB21" s="171">
        <f>Lámpara!W52</f>
        <v>32.434692437000258</v>
      </c>
      <c r="AC21" s="171">
        <f>Lámpara!X52</f>
        <v>34.741356105574475</v>
      </c>
      <c r="AD21" s="171">
        <f>Lámpara!Y52</f>
        <v>37.266860547231531</v>
      </c>
      <c r="AE21" s="171">
        <f>Lámpara!Z52</f>
        <v>40.041450328239911</v>
      </c>
      <c r="AF21" s="171">
        <f>Lámpara!AA52</f>
        <v>43.102290691555901</v>
      </c>
      <c r="AG21" s="171">
        <f>Lámpara!AB52</f>
        <v>46.495822117496239</v>
      </c>
      <c r="AH21" s="171">
        <f>Lámpara!AC52</f>
        <v>50.281067447904285</v>
      </c>
      <c r="AI21" s="171">
        <f>Lámpara!AD52</f>
        <v>54.534295449402656</v>
      </c>
      <c r="AJ21" s="171">
        <f>Lámpara!AE52</f>
        <v>59.355614160336444</v>
      </c>
      <c r="AK21" s="171">
        <f>Lámpara!AF52</f>
        <v>64.87830391214348</v>
      </c>
      <c r="AL21" s="171">
        <f>Lámpara!AG52</f>
        <v>89.342148821030719</v>
      </c>
      <c r="AM21" s="171">
        <f>Lámpara!AH52</f>
        <v>97.522250122131879</v>
      </c>
      <c r="AN21" s="171">
        <f>Lámpara!AI52</f>
        <v>107.93514515148227</v>
      </c>
      <c r="AO21" s="171">
        <f>Lámpara!AJ52</f>
        <v>120.69636018920011</v>
      </c>
      <c r="AP21" s="171">
        <f>Lámpara!AK52</f>
        <v>135.77782348745274</v>
      </c>
      <c r="AQ21" s="171">
        <f>Lámpara!AL52</f>
        <v>152.969834072341</v>
      </c>
      <c r="AR21" s="171">
        <f>Lámpara!AM52</f>
        <v>171.85796310957937</v>
      </c>
      <c r="AS21" s="171">
        <f>Lámpara!AN52</f>
        <v>191.82670839402348</v>
      </c>
      <c r="AT21" s="171">
        <f>Lámpara!AO52</f>
        <v>212.1008870115497</v>
      </c>
      <c r="AU21" s="171">
        <f>Lámpara!AP52</f>
        <v>231.83056224343639</v>
      </c>
      <c r="AV21" s="171">
        <f>Lámpara!AQ52</f>
        <v>250.21469735263057</v>
      </c>
      <c r="AW21" s="171">
        <f>Lámpara!AR52</f>
        <v>266.64349064763286</v>
      </c>
      <c r="AX21" s="171">
        <f>Lámpara!AS52</f>
        <v>280.82331342279952</v>
      </c>
      <c r="AY21" s="171">
        <f>Lámpara!AT52</f>
        <v>292.83857415240925</v>
      </c>
      <c r="AZ21" s="171">
        <f>Lámpara!AU52</f>
        <v>303.11052927734454</v>
      </c>
      <c r="BA21" s="171">
        <f>Lámpara!AV52</f>
        <v>312.24003680432526</v>
      </c>
      <c r="BB21" s="171">
        <f>Lámpara!AW52</f>
        <v>320.76648434071677</v>
      </c>
      <c r="BC21" s="171">
        <f>Lámpara!AX52</f>
        <v>328.92257601629444</v>
      </c>
      <c r="BD21" s="171">
        <f>Lámpara!AY52</f>
        <v>336.48844856485493</v>
      </c>
      <c r="BE21" s="171">
        <f>Lámpara!AZ52</f>
        <v>342.82582785787537</v>
      </c>
      <c r="BF21" s="171">
        <f>Lámpara!BA52</f>
        <v>347.10143382153183</v>
      </c>
      <c r="BG21" s="171">
        <f>Lámpara!BB52</f>
        <v>348.6170936940664</v>
      </c>
      <c r="BH21" s="171">
        <f>Lámpara!BC52</f>
        <v>347.10143382153183</v>
      </c>
      <c r="BI21" s="171">
        <f>Lámpara!BD52</f>
        <v>342.82582785787514</v>
      </c>
      <c r="BJ21" s="171">
        <f>Lámpara!BE52</f>
        <v>336.48844856485482</v>
      </c>
      <c r="BK21" s="171">
        <f>Lámpara!BF52</f>
        <v>328.92257601629399</v>
      </c>
      <c r="BL21" s="171">
        <f>Lámpara!BG52</f>
        <v>320.76648434071637</v>
      </c>
      <c r="BM21" s="171">
        <f>Lámpara!BH52</f>
        <v>312.24003680432469</v>
      </c>
      <c r="BN21" s="171">
        <f>Lámpara!BI52</f>
        <v>303.11052927734409</v>
      </c>
      <c r="BO21" s="171">
        <f>Lámpara!BJ52</f>
        <v>292.83857415240863</v>
      </c>
      <c r="BP21" s="171">
        <f>Lámpara!BK52</f>
        <v>280.82331342279895</v>
      </c>
      <c r="BQ21" s="171">
        <f>Lámpara!BL52</f>
        <v>266.64349064763206</v>
      </c>
      <c r="BR21" s="171">
        <f>Lámpara!BM52</f>
        <v>250.21469735262963</v>
      </c>
      <c r="BS21" s="171">
        <f>Lámpara!BN52</f>
        <v>231.83056224343537</v>
      </c>
      <c r="BT21" s="171">
        <f>Lámpara!BO52</f>
        <v>212.10088701154862</v>
      </c>
      <c r="BU21" s="171">
        <f>Lámpara!BP52</f>
        <v>191.82670839402226</v>
      </c>
      <c r="BV21" s="171">
        <f>Lámpara!BQ52</f>
        <v>171.85796310957835</v>
      </c>
      <c r="BW21" s="171">
        <f>Lámpara!BR52</f>
        <v>152.96983407234009</v>
      </c>
      <c r="BX21" s="171">
        <f>Lámpara!BS52</f>
        <v>135.77782348745194</v>
      </c>
      <c r="BY21" s="171">
        <f>Lámpara!BT52</f>
        <v>120.6963601891994</v>
      </c>
      <c r="BZ21" s="171">
        <f>Lámpara!BU52</f>
        <v>107.93514515148159</v>
      </c>
      <c r="CA21" s="171">
        <f>Lámpara!BV52</f>
        <v>97.522250122131439</v>
      </c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6"/>
        <v>5.2999999999999972</v>
      </c>
      <c r="G22" s="172"/>
      <c r="H22" s="175">
        <f t="shared" si="7"/>
        <v>1.7999999999999985</v>
      </c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>
        <f>Lámpara!N53</f>
        <v>18.068657611088046</v>
      </c>
      <c r="T22" s="171">
        <f>Lámpara!O53</f>
        <v>19.161993557755729</v>
      </c>
      <c r="U22" s="171">
        <f>Lámpara!P53</f>
        <v>20.339688728890959</v>
      </c>
      <c r="V22" s="171">
        <f>Lámpara!Q53</f>
        <v>21.60967664008167</v>
      </c>
      <c r="W22" s="171">
        <f>Lámpara!R53</f>
        <v>22.980835381552929</v>
      </c>
      <c r="X22" s="171">
        <f>Lámpara!S53</f>
        <v>24.463151209236454</v>
      </c>
      <c r="Y22" s="171">
        <f>Lámpara!T53</f>
        <v>26.067926576291505</v>
      </c>
      <c r="Z22" s="171">
        <f>Lámpara!U53</f>
        <v>27.808048895010039</v>
      </c>
      <c r="AA22" s="171">
        <f>Lámpara!V53</f>
        <v>29.698343080690428</v>
      </c>
      <c r="AB22" s="171">
        <f>Lámpara!W53</f>
        <v>31.75604061510672</v>
      </c>
      <c r="AC22" s="171">
        <f>Lámpara!X53</f>
        <v>34.001411751764039</v>
      </c>
      <c r="AD22" s="171">
        <f>Lámpara!Y53</f>
        <v>36.458627388805482</v>
      </c>
      <c r="AE22" s="171">
        <f>Lámpara!Z53</f>
        <v>39.156945648434991</v>
      </c>
      <c r="AF22" s="171">
        <f>Lámpara!AA53</f>
        <v>42.132358987858169</v>
      </c>
      <c r="AG22" s="171">
        <f>Lámpara!AB53</f>
        <v>45.42989586840941</v>
      </c>
      <c r="AH22" s="171">
        <f>Lámpara!AC53</f>
        <v>49.106853770897622</v>
      </c>
      <c r="AI22" s="171">
        <f>Lámpara!AD53</f>
        <v>53.237357458090479</v>
      </c>
      <c r="AJ22" s="171">
        <f>Lámpara!AE53</f>
        <v>57.918801030643095</v>
      </c>
      <c r="AK22" s="171">
        <f>Lámpara!AF53</f>
        <v>63.280961815819978</v>
      </c>
      <c r="AL22" s="171">
        <f>Lámpara!AG53</f>
        <v>87.293335771076841</v>
      </c>
      <c r="AM22" s="171">
        <f>Lámpara!AH53</f>
        <v>95.233750118819174</v>
      </c>
      <c r="AN22" s="171">
        <f>Lámpara!AI53</f>
        <v>105.35319136427714</v>
      </c>
      <c r="AO22" s="171">
        <f>Lámpara!AJ53</f>
        <v>117.75963461021705</v>
      </c>
      <c r="AP22" s="171">
        <f>Lámpara!AK53</f>
        <v>132.41946442218995</v>
      </c>
      <c r="AQ22" s="171">
        <f>Lámpara!AL53</f>
        <v>149.12080419203281</v>
      </c>
      <c r="AR22" s="171">
        <f>Lámpara!AM53</f>
        <v>167.4517654795016</v>
      </c>
      <c r="AS22" s="171">
        <f>Lámpara!AN53</f>
        <v>186.80511180049925</v>
      </c>
      <c r="AT22" s="171">
        <f>Lámpara!AO53</f>
        <v>206.41990526394736</v>
      </c>
      <c r="AU22" s="171">
        <f>Lámpara!AP53</f>
        <v>225.46552461537814</v>
      </c>
      <c r="AV22" s="171">
        <f>Lámpara!AQ53</f>
        <v>243.16302460302032</v>
      </c>
      <c r="AW22" s="171">
        <f>Lámpara!AR53</f>
        <v>258.9239730730032</v>
      </c>
      <c r="AX22" s="171">
        <f>Lámpara!AS53</f>
        <v>272.47144624354718</v>
      </c>
      <c r="AY22" s="171">
        <f>Lámpara!AT53</f>
        <v>283.89881959164683</v>
      </c>
      <c r="AZ22" s="171">
        <f>Lámpara!AU53</f>
        <v>293.62788986193385</v>
      </c>
      <c r="BA22" s="171">
        <f>Lámpara!AV53</f>
        <v>302.25434182329269</v>
      </c>
      <c r="BB22" s="171">
        <f>Lámpara!AW53</f>
        <v>310.31250409845705</v>
      </c>
      <c r="BC22" s="171">
        <f>Lámpara!AX53</f>
        <v>318.03706263927234</v>
      </c>
      <c r="BD22" s="171">
        <f>Lámpara!AY53</f>
        <v>325.22193386179708</v>
      </c>
      <c r="BE22" s="171">
        <f>Lámpara!AZ53</f>
        <v>331.25397989276541</v>
      </c>
      <c r="BF22" s="171">
        <f>Lámpara!BA53</f>
        <v>335.32986796527837</v>
      </c>
      <c r="BG22" s="171">
        <f>Lámpara!BB53</f>
        <v>336.7758216816423</v>
      </c>
      <c r="BH22" s="171">
        <f>Lámpara!BC53</f>
        <v>335.32986796527814</v>
      </c>
      <c r="BI22" s="171">
        <f>Lámpara!BD53</f>
        <v>331.25397989276519</v>
      </c>
      <c r="BJ22" s="171">
        <f>Lámpara!BE53</f>
        <v>325.22193386179697</v>
      </c>
      <c r="BK22" s="171">
        <f>Lámpara!BF53</f>
        <v>318.03706263927188</v>
      </c>
      <c r="BL22" s="171">
        <f>Lámpara!BG53</f>
        <v>310.31250409845637</v>
      </c>
      <c r="BM22" s="171">
        <f>Lámpara!BH53</f>
        <v>302.25434182329212</v>
      </c>
      <c r="BN22" s="171">
        <f>Lámpara!BI53</f>
        <v>293.6278898619334</v>
      </c>
      <c r="BO22" s="171">
        <f>Lámpara!BJ53</f>
        <v>283.89881959164637</v>
      </c>
      <c r="BP22" s="171">
        <f>Lámpara!BK53</f>
        <v>272.47144624354661</v>
      </c>
      <c r="BQ22" s="171">
        <f>Lámpara!BL53</f>
        <v>258.9239730730024</v>
      </c>
      <c r="BR22" s="171">
        <f>Lámpara!BM53</f>
        <v>243.16302460301949</v>
      </c>
      <c r="BS22" s="171">
        <f>Lámpara!BN53</f>
        <v>225.46552461537721</v>
      </c>
      <c r="BT22" s="171">
        <f>Lámpara!BO53</f>
        <v>206.41990526394628</v>
      </c>
      <c r="BU22" s="171">
        <f>Lámpara!BP53</f>
        <v>186.80511180049808</v>
      </c>
      <c r="BV22" s="171">
        <f>Lámpara!BQ53</f>
        <v>167.45176547950061</v>
      </c>
      <c r="BW22" s="171">
        <f>Lámpara!BR53</f>
        <v>149.1208041920319</v>
      </c>
      <c r="BX22" s="171">
        <f>Lámpara!BS53</f>
        <v>132.41946442218918</v>
      </c>
      <c r="BY22" s="171">
        <f>Lámpara!BT53</f>
        <v>117.75963461021649</v>
      </c>
      <c r="BZ22" s="171">
        <f>Lámpara!BU53</f>
        <v>105.3531913642765</v>
      </c>
      <c r="CA22" s="171">
        <f>Lámpara!BV53</f>
        <v>95.23375011881879</v>
      </c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6"/>
        <v>5.1999999999999975</v>
      </c>
      <c r="G23" s="172"/>
      <c r="H23" s="175">
        <f t="shared" si="7"/>
        <v>1.6999999999999984</v>
      </c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>
        <f>Lámpara!N54</f>
        <v>17.714816821679229</v>
      </c>
      <c r="T23" s="171">
        <f>Lámpara!O54</f>
        <v>18.780972741700207</v>
      </c>
      <c r="U23" s="171">
        <f>Lámpara!P54</f>
        <v>19.928818631740555</v>
      </c>
      <c r="V23" s="171">
        <f>Lámpara!Q54</f>
        <v>21.16597626278681</v>
      </c>
      <c r="W23" s="171">
        <f>Lámpara!R54</f>
        <v>22.50097013839909</v>
      </c>
      <c r="X23" s="171">
        <f>Lámpara!S54</f>
        <v>23.94338452887321</v>
      </c>
      <c r="Y23" s="171">
        <f>Lámpara!T54</f>
        <v>25.504063624941388</v>
      </c>
      <c r="Z23" s="171">
        <f>Lámpara!U54</f>
        <v>27.195370714753093</v>
      </c>
      <c r="AA23" s="171">
        <f>Lámpara!V54</f>
        <v>29.031528892239109</v>
      </c>
      <c r="AB23" s="171">
        <f>Lámpara!W54</f>
        <v>31.029075258092195</v>
      </c>
      <c r="AC23" s="171">
        <f>Lámpara!X54</f>
        <v>33.207474112443961</v>
      </c>
      <c r="AD23" s="171">
        <f>Lámpara!Y54</f>
        <v>35.589954024098986</v>
      </c>
      <c r="AE23" s="171">
        <f>Lámpara!Z54</f>
        <v>38.20466139933405</v>
      </c>
      <c r="AF23" s="171">
        <f>Lámpara!AA54</f>
        <v>41.08626280006353</v>
      </c>
      <c r="AG23" s="171">
        <f>Lámpara!AB54</f>
        <v>44.278184730909771</v>
      </c>
      <c r="AH23" s="171">
        <f>Lámpara!AC54</f>
        <v>47.835759796992875</v>
      </c>
      <c r="AI23" s="171">
        <f>Lámpara!AD54</f>
        <v>51.830661425330184</v>
      </c>
      <c r="AJ23" s="171">
        <f>Lámpara!AE54</f>
        <v>56.357168363588471</v>
      </c>
      <c r="AK23" s="171">
        <f>Lámpara!AF54</f>
        <v>61.541021460982066</v>
      </c>
      <c r="AL23" s="171">
        <f>Lámpara!AG54</f>
        <v>85.030406602942463</v>
      </c>
      <c r="AM23" s="171">
        <f>Lámpara!AH54</f>
        <v>92.701680801283032</v>
      </c>
      <c r="AN23" s="171">
        <f>Lámpara!AI54</f>
        <v>102.48992388464532</v>
      </c>
      <c r="AO23" s="171">
        <f>Lámpara!AJ54</f>
        <v>114.49447754362173</v>
      </c>
      <c r="AP23" s="171">
        <f>Lámpara!AK54</f>
        <v>128.67551490319585</v>
      </c>
      <c r="AQ23" s="171">
        <f>Lámpara!AL54</f>
        <v>144.81895340254096</v>
      </c>
      <c r="AR23" s="171">
        <f>Lámpara!AM54</f>
        <v>162.51625344532425</v>
      </c>
      <c r="AS23" s="171">
        <f>Lámpara!AN54</f>
        <v>181.17021262137104</v>
      </c>
      <c r="AT23" s="171">
        <f>Lámpara!AO54</f>
        <v>200.03683894797885</v>
      </c>
      <c r="AU23" s="171">
        <f>Lámpara!AP54</f>
        <v>218.30822558924791</v>
      </c>
      <c r="AV23" s="171">
        <f>Lámpara!AQ54</f>
        <v>235.23115534075308</v>
      </c>
      <c r="AW23" s="171">
        <f>Lámpara!AR54</f>
        <v>250.24180716087753</v>
      </c>
      <c r="AX23" s="171">
        <f>Lámpara!AS54</f>
        <v>263.08215064886218</v>
      </c>
      <c r="AY23" s="171">
        <f>Lámpara!AT54</f>
        <v>273.85520409776342</v>
      </c>
      <c r="AZ23" s="171">
        <f>Lámpara!AU54</f>
        <v>282.98244135750889</v>
      </c>
      <c r="BA23" s="171">
        <f>Lámpara!AV54</f>
        <v>291.05251060903885</v>
      </c>
      <c r="BB23" s="171">
        <f>Lámpara!AW54</f>
        <v>298.59283628799773</v>
      </c>
      <c r="BC23" s="171">
        <f>Lámpara!AX54</f>
        <v>305.83940970418462</v>
      </c>
      <c r="BD23" s="171">
        <f>Lámpara!AY54</f>
        <v>312.60118889033447</v>
      </c>
      <c r="BE23" s="171">
        <f>Lámpara!AZ54</f>
        <v>318.29331639014237</v>
      </c>
      <c r="BF23" s="171">
        <f>Lámpara!BA54</f>
        <v>322.1464449270091</v>
      </c>
      <c r="BG23" s="171">
        <f>Lámpara!BB54</f>
        <v>323.51457375546511</v>
      </c>
      <c r="BH23" s="171">
        <f>Lámpara!BC54</f>
        <v>322.14644492700887</v>
      </c>
      <c r="BI23" s="171">
        <f>Lámpara!BD54</f>
        <v>318.29331639014214</v>
      </c>
      <c r="BJ23" s="171">
        <f>Lámpara!BE54</f>
        <v>312.60118889033436</v>
      </c>
      <c r="BK23" s="171">
        <f>Lámpara!BF54</f>
        <v>305.83940970418416</v>
      </c>
      <c r="BL23" s="171">
        <f>Lámpara!BG54</f>
        <v>298.59283628799722</v>
      </c>
      <c r="BM23" s="171">
        <f>Lámpara!BH54</f>
        <v>291.05251060903845</v>
      </c>
      <c r="BN23" s="171">
        <f>Lámpara!BI54</f>
        <v>282.98244135750849</v>
      </c>
      <c r="BO23" s="171">
        <f>Lámpara!BJ54</f>
        <v>273.85520409776296</v>
      </c>
      <c r="BP23" s="171">
        <f>Lámpara!BK54</f>
        <v>263.08215064886167</v>
      </c>
      <c r="BQ23" s="171">
        <f>Lámpara!BL54</f>
        <v>250.24180716087685</v>
      </c>
      <c r="BR23" s="171">
        <f>Lámpara!BM54</f>
        <v>235.23115534075228</v>
      </c>
      <c r="BS23" s="171">
        <f>Lámpara!BN54</f>
        <v>218.30822558924706</v>
      </c>
      <c r="BT23" s="171">
        <f>Lámpara!BO54</f>
        <v>200.03683894797791</v>
      </c>
      <c r="BU23" s="171">
        <f>Lámpara!BP54</f>
        <v>181.1702126213699</v>
      </c>
      <c r="BV23" s="171">
        <f>Lámpara!BQ54</f>
        <v>162.51625344532334</v>
      </c>
      <c r="BW23" s="171">
        <f>Lámpara!BR54</f>
        <v>144.81895340254019</v>
      </c>
      <c r="BX23" s="171">
        <f>Lámpara!BS54</f>
        <v>128.67551490319516</v>
      </c>
      <c r="BY23" s="171">
        <f>Lámpara!BT54</f>
        <v>114.4944775436211</v>
      </c>
      <c r="BZ23" s="171">
        <f>Lámpara!BU54</f>
        <v>102.48992388464477</v>
      </c>
      <c r="CA23" s="171">
        <f>Lámpara!BV54</f>
        <v>92.701680801282663</v>
      </c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6"/>
        <v>5.0999999999999979</v>
      </c>
      <c r="G24" s="172"/>
      <c r="H24" s="175">
        <f t="shared" si="7"/>
        <v>1.5999999999999983</v>
      </c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>
        <f>Lámpara!N55</f>
        <v>17.325866417055209</v>
      </c>
      <c r="T24" s="171">
        <f>Lámpara!O55</f>
        <v>18.362017725609643</v>
      </c>
      <c r="U24" s="171">
        <f>Lámpara!P55</f>
        <v>19.47690963627473</v>
      </c>
      <c r="V24" s="171">
        <f>Lámpara!Q55</f>
        <v>20.677820172471414</v>
      </c>
      <c r="W24" s="171">
        <f>Lámpara!R55</f>
        <v>21.97288413222309</v>
      </c>
      <c r="X24" s="171">
        <f>Lámpara!S55</f>
        <v>23.371242936128755</v>
      </c>
      <c r="Y24" s="171">
        <f>Lámpara!T55</f>
        <v>24.883236137967284</v>
      </c>
      <c r="Z24" s="171">
        <f>Lámpara!U55</f>
        <v>26.520650069379762</v>
      </c>
      <c r="AA24" s="171">
        <f>Lámpara!V55</f>
        <v>28.29704551653089</v>
      </c>
      <c r="AB24" s="171">
        <f>Lámpara!W55</f>
        <v>30.228195516234997</v>
      </c>
      <c r="AC24" s="171">
        <f>Lámpara!X55</f>
        <v>32.332677504638781</v>
      </c>
      <c r="AD24" s="171">
        <f>Lámpara!Y55</f>
        <v>34.632682851892035</v>
      </c>
      <c r="AE24" s="171">
        <f>Lámpara!Z55</f>
        <v>37.155133679521889</v>
      </c>
      <c r="AF24" s="171">
        <f>Lámpara!AA55</f>
        <v>39.933235177129482</v>
      </c>
      <c r="AG24" s="171">
        <f>Lámpara!AB55</f>
        <v>43.008646156176191</v>
      </c>
      <c r="AH24" s="171">
        <f>Lámpara!AC55</f>
        <v>46.434527865547821</v>
      </c>
      <c r="AI24" s="171">
        <f>Lámpara!AD55</f>
        <v>50.279840104651456</v>
      </c>
      <c r="AJ24" s="171">
        <f>Lámpara!AE55</f>
        <v>54.635406408442897</v>
      </c>
      <c r="AK24" s="171">
        <f>Lámpara!AF55</f>
        <v>59.622482234708507</v>
      </c>
      <c r="AL24" s="171">
        <f>Lámpara!AG55</f>
        <v>82.52177499782205</v>
      </c>
      <c r="AM24" s="171">
        <f>Lámpara!AH55</f>
        <v>89.895276677961604</v>
      </c>
      <c r="AN24" s="171">
        <f>Lámpara!AI55</f>
        <v>99.316467442490563</v>
      </c>
      <c r="AO24" s="171">
        <f>Lámpara!AJ55</f>
        <v>110.87524970643571</v>
      </c>
      <c r="AP24" s="171">
        <f>Lámpara!AK55</f>
        <v>124.52518278855108</v>
      </c>
      <c r="AQ24" s="171">
        <f>Lámpara!AL55</f>
        <v>140.05016462684526</v>
      </c>
      <c r="AR24" s="171">
        <f>Lámpara!AM55</f>
        <v>157.04593576638391</v>
      </c>
      <c r="AS24" s="171">
        <f>Lámpara!AN55</f>
        <v>174.9270798466911</v>
      </c>
      <c r="AT24" s="171">
        <f>Lámpara!AO55</f>
        <v>192.96906331007364</v>
      </c>
      <c r="AU24" s="171">
        <f>Lámpara!AP55</f>
        <v>210.38972770338989</v>
      </c>
      <c r="AV24" s="171">
        <f>Lámpara!AQ55</f>
        <v>226.46471607196827</v>
      </c>
      <c r="AW24" s="171">
        <f>Lámpara!AR55</f>
        <v>240.65749942149938</v>
      </c>
      <c r="AX24" s="171">
        <f>Lámpara!AS55</f>
        <v>252.73062683775362</v>
      </c>
      <c r="AY24" s="171">
        <f>Lámpara!AT55</f>
        <v>262.79710065069008</v>
      </c>
      <c r="AZ24" s="171">
        <f>Lámpara!AU55</f>
        <v>271.27709461637608</v>
      </c>
      <c r="BA24" s="171">
        <f>Lámpara!AV55</f>
        <v>278.75041506440908</v>
      </c>
      <c r="BB24" s="171">
        <f>Lámpara!AW55</f>
        <v>285.73581030181765</v>
      </c>
      <c r="BC24" s="171">
        <f>Lámpara!AX55</f>
        <v>292.46977676629899</v>
      </c>
      <c r="BD24" s="171">
        <f>Lámpara!AY55</f>
        <v>298.7770933569177</v>
      </c>
      <c r="BE24" s="171">
        <f>Lámpara!AZ55</f>
        <v>304.10348402271183</v>
      </c>
      <c r="BF24" s="171">
        <f>Lámpara!BA55</f>
        <v>307.71662478943887</v>
      </c>
      <c r="BG24" s="171">
        <f>Lámpara!BB55</f>
        <v>309.00085294854046</v>
      </c>
      <c r="BH24" s="171">
        <f>Lámpara!BC55</f>
        <v>307.71662478943864</v>
      </c>
      <c r="BI24" s="171">
        <f>Lámpara!BD55</f>
        <v>304.10348402271165</v>
      </c>
      <c r="BJ24" s="171">
        <f>Lámpara!BE55</f>
        <v>298.77709335691753</v>
      </c>
      <c r="BK24" s="171">
        <f>Lámpara!BF55</f>
        <v>292.46977676629859</v>
      </c>
      <c r="BL24" s="171">
        <f>Lámpara!BG55</f>
        <v>285.73581030181737</v>
      </c>
      <c r="BM24" s="171">
        <f>Lámpara!BH55</f>
        <v>278.75041506440874</v>
      </c>
      <c r="BN24" s="171">
        <f>Lámpara!BI55</f>
        <v>271.27709461637573</v>
      </c>
      <c r="BO24" s="171">
        <f>Lámpara!BJ55</f>
        <v>262.79710065068963</v>
      </c>
      <c r="BP24" s="171">
        <f>Lámpara!BK55</f>
        <v>252.73062683775299</v>
      </c>
      <c r="BQ24" s="171">
        <f>Lámpara!BL55</f>
        <v>240.65749942149856</v>
      </c>
      <c r="BR24" s="171">
        <f>Lámpara!BM55</f>
        <v>226.4647160719675</v>
      </c>
      <c r="BS24" s="171">
        <f>Lámpara!BN55</f>
        <v>210.38972770338901</v>
      </c>
      <c r="BT24" s="171">
        <f>Lámpara!BO55</f>
        <v>192.96906331007278</v>
      </c>
      <c r="BU24" s="171">
        <f>Lámpara!BP55</f>
        <v>174.92707984668991</v>
      </c>
      <c r="BV24" s="171">
        <f>Lámpara!BQ55</f>
        <v>157.04593576638302</v>
      </c>
      <c r="BW24" s="171">
        <f>Lámpara!BR55</f>
        <v>140.05016462684443</v>
      </c>
      <c r="BX24" s="171">
        <f>Lámpara!BS55</f>
        <v>124.52518278855044</v>
      </c>
      <c r="BY24" s="171">
        <f>Lámpara!BT55</f>
        <v>110.87524970643513</v>
      </c>
      <c r="BZ24" s="171">
        <f>Lámpara!BU55</f>
        <v>99.316467442490094</v>
      </c>
      <c r="CA24" s="171">
        <f>Lámpara!BV55</f>
        <v>89.895276677961277</v>
      </c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6"/>
        <v>4.9999999999999982</v>
      </c>
      <c r="G25" s="172"/>
      <c r="H25" s="175">
        <f t="shared" si="7"/>
        <v>1.4999999999999982</v>
      </c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>
        <f>Lámpara!N56</f>
        <v>16.86880747947254</v>
      </c>
      <c r="T25" s="171">
        <f>Lámpara!O56</f>
        <v>17.870333077729057</v>
      </c>
      <c r="U25" s="171">
        <f>Lámpara!P56</f>
        <v>18.947257729520711</v>
      </c>
      <c r="V25" s="171">
        <f>Lámpara!Q56</f>
        <v>20.106477487328558</v>
      </c>
      <c r="W25" s="171">
        <f>Lámpara!R56</f>
        <v>21.355695157045744</v>
      </c>
      <c r="X25" s="171">
        <f>Lámpara!S56</f>
        <v>22.703562471101577</v>
      </c>
      <c r="Y25" s="171">
        <f>Lámpara!T56</f>
        <v>24.159862377834859</v>
      </c>
      <c r="Z25" s="171">
        <f>Lámpara!U56</f>
        <v>25.735746453876057</v>
      </c>
      <c r="AA25" s="171">
        <f>Lámpara!V56</f>
        <v>27.444048678741531</v>
      </c>
      <c r="AB25" s="171">
        <f>Lámpara!W56</f>
        <v>29.299705712594463</v>
      </c>
      <c r="AC25" s="171">
        <f>Lámpara!X56</f>
        <v>31.320326535060531</v>
      </c>
      <c r="AD25" s="171">
        <f>Lámpara!Y56</f>
        <v>33.526972463537497</v>
      </c>
      <c r="AE25" s="171">
        <f>Lámpara!Z56</f>
        <v>35.945234477305185</v>
      </c>
      <c r="AF25" s="171">
        <f>Lámpara!AA56</f>
        <v>38.606731668174909</v>
      </c>
      <c r="AG25" s="171">
        <f>Lámpara!AB56</f>
        <v>41.551207037764264</v>
      </c>
      <c r="AH25" s="171">
        <f>Lámpara!AC56</f>
        <v>44.829471002244887</v>
      </c>
      <c r="AI25" s="171">
        <f>Lámpara!AD56</f>
        <v>48.507547336968919</v>
      </c>
      <c r="AJ25" s="171">
        <f>Lámpara!AE56</f>
        <v>52.67252224058771</v>
      </c>
      <c r="AK25" s="171">
        <f>Lámpara!AF56</f>
        <v>57.440799507847409</v>
      </c>
      <c r="AL25" s="171">
        <f>Lámpara!AG56</f>
        <v>79.684740284960483</v>
      </c>
      <c r="AM25" s="171">
        <f>Lámpara!AH56</f>
        <v>86.729526009250918</v>
      </c>
      <c r="AN25" s="171">
        <f>Lámpara!AI56</f>
        <v>95.746446980541279</v>
      </c>
      <c r="AO25" s="171">
        <f>Lámpara!AJ56</f>
        <v>106.81544409419473</v>
      </c>
      <c r="AP25" s="171">
        <f>Lámpara!AK56</f>
        <v>119.88333029266161</v>
      </c>
      <c r="AQ25" s="171">
        <f>Lámpara!AL56</f>
        <v>134.73238711420757</v>
      </c>
      <c r="AR25" s="171">
        <f>Lámpara!AM56</f>
        <v>150.96368388583949</v>
      </c>
      <c r="AS25" s="171">
        <f>Lámpara!AN56</f>
        <v>168.0053157964602</v>
      </c>
      <c r="AT25" s="171">
        <f>Lámpara!AO56</f>
        <v>185.15452033558105</v>
      </c>
      <c r="AU25" s="171">
        <f>Lámpara!AP56</f>
        <v>201.65754926923577</v>
      </c>
      <c r="AV25" s="171">
        <f>Lámpara!AQ56</f>
        <v>216.82153885392472</v>
      </c>
      <c r="AW25" s="171">
        <f>Lámpara!AR56</f>
        <v>230.13939806565958</v>
      </c>
      <c r="AX25" s="171">
        <f>Lámpara!AS56</f>
        <v>241.39549150834213</v>
      </c>
      <c r="AY25" s="171">
        <f>Lámpara!AT56</f>
        <v>250.71289265976216</v>
      </c>
      <c r="AZ25" s="171">
        <f>Lámpara!AU56</f>
        <v>258.5094884012646</v>
      </c>
      <c r="BA25" s="171">
        <f>Lámpara!AV56</f>
        <v>265.35461522702241</v>
      </c>
      <c r="BB25" s="171">
        <f>Lámpara!AW56</f>
        <v>271.75676947110981</v>
      </c>
      <c r="BC25" s="171">
        <f>Lámpara!AX56</f>
        <v>277.95214549167548</v>
      </c>
      <c r="BD25" s="171">
        <f>Lámpara!AY56</f>
        <v>283.78174394232462</v>
      </c>
      <c r="BE25" s="171">
        <f>Lámpara!AZ56</f>
        <v>288.72341598200256</v>
      </c>
      <c r="BF25" s="171">
        <f>Lámpara!BA56</f>
        <v>292.0839665225601</v>
      </c>
      <c r="BG25" s="171">
        <f>Lámpara!BB56</f>
        <v>293.27986022607109</v>
      </c>
      <c r="BH25" s="171">
        <f>Lámpara!BC56</f>
        <v>292.08396652255988</v>
      </c>
      <c r="BI25" s="171">
        <f>Lámpara!BD56</f>
        <v>288.72341598200239</v>
      </c>
      <c r="BJ25" s="171">
        <f>Lámpara!BE56</f>
        <v>283.7817439423244</v>
      </c>
      <c r="BK25" s="171">
        <f>Lámpara!BF56</f>
        <v>277.95214549167525</v>
      </c>
      <c r="BL25" s="171">
        <f>Lámpara!BG56</f>
        <v>271.75676947110935</v>
      </c>
      <c r="BM25" s="171">
        <f>Lámpara!BH56</f>
        <v>265.35461522702212</v>
      </c>
      <c r="BN25" s="171">
        <f>Lámpara!BI56</f>
        <v>258.50948840126426</v>
      </c>
      <c r="BO25" s="171">
        <f>Lámpara!BJ56</f>
        <v>250.71289265976196</v>
      </c>
      <c r="BP25" s="171">
        <f>Lámpara!BK56</f>
        <v>241.39549150834176</v>
      </c>
      <c r="BQ25" s="171">
        <f>Lámpara!BL56</f>
        <v>230.13939806565898</v>
      </c>
      <c r="BR25" s="171">
        <f>Lámpara!BM56</f>
        <v>216.82153885392401</v>
      </c>
      <c r="BS25" s="171">
        <f>Lámpara!BN56</f>
        <v>201.65754926923495</v>
      </c>
      <c r="BT25" s="171">
        <f>Lámpara!BO56</f>
        <v>185.15452033558017</v>
      </c>
      <c r="BU25" s="171">
        <f>Lámpara!BP56</f>
        <v>168.00531579645917</v>
      </c>
      <c r="BV25" s="171">
        <f>Lámpara!BQ56</f>
        <v>150.96368388583861</v>
      </c>
      <c r="BW25" s="171">
        <f>Lámpara!BR56</f>
        <v>134.73238711420674</v>
      </c>
      <c r="BX25" s="171">
        <f>Lámpara!BS56</f>
        <v>119.88333029266092</v>
      </c>
      <c r="BY25" s="171">
        <f>Lámpara!BT56</f>
        <v>106.81544409419418</v>
      </c>
      <c r="BZ25" s="171">
        <f>Lámpara!BU56</f>
        <v>95.746446980540767</v>
      </c>
      <c r="CA25" s="171">
        <f>Lámpara!BV56</f>
        <v>86.729526009250591</v>
      </c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6"/>
        <v>4.8999999999999986</v>
      </c>
      <c r="G26" s="172"/>
      <c r="H26" s="175">
        <f t="shared" si="7"/>
        <v>1.3999999999999981</v>
      </c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>
        <f>Lámpara!N57</f>
        <v>16.305008184133861</v>
      </c>
      <c r="T26" s="171">
        <f>Lámpara!O57</f>
        <v>17.26523876985074</v>
      </c>
      <c r="U26" s="171">
        <f>Lámpara!P57</f>
        <v>18.297012161629805</v>
      </c>
      <c r="V26" s="171">
        <f>Lámpara!Q57</f>
        <v>19.406798045412287</v>
      </c>
      <c r="W26" s="171">
        <f>Lámpara!R57</f>
        <v>20.601818950213197</v>
      </c>
      <c r="X26" s="171">
        <f>Lámpara!S57</f>
        <v>21.890184423931803</v>
      </c>
      <c r="Y26" s="171">
        <f>Lámpara!T57</f>
        <v>23.28106373955314</v>
      </c>
      <c r="Z26" s="171">
        <f>Lámpara!U57</f>
        <v>24.784911655257631</v>
      </c>
      <c r="AA26" s="171">
        <f>Lámpara!V57</f>
        <v>26.413767778681478</v>
      </c>
      <c r="AB26" s="171">
        <f>Lámpara!W57</f>
        <v>28.181658681385493</v>
      </c>
      <c r="AC26" s="171">
        <f>Lámpara!X57</f>
        <v>30.105144170275437</v>
      </c>
      <c r="AD26" s="171">
        <f>Lámpara!Y57</f>
        <v>32.204066602033514</v>
      </c>
      <c r="AE26" s="171">
        <f>Lámpara!Z57</f>
        <v>34.502587017561702</v>
      </c>
      <c r="AF26" s="171">
        <f>Lámpara!AA57</f>
        <v>37.030627252219368</v>
      </c>
      <c r="AG26" s="171">
        <f>Lámpara!AB57</f>
        <v>39.825887324613845</v>
      </c>
      <c r="AH26" s="171">
        <f>Lámpara!AC57</f>
        <v>42.936678214731401</v>
      </c>
      <c r="AI26" s="171">
        <f>Lámpara!AD57</f>
        <v>46.425909611465698</v>
      </c>
      <c r="AJ26" s="171">
        <f>Lámpara!AE57</f>
        <v>50.376711001224059</v>
      </c>
      <c r="AK26" s="171">
        <f>Lámpara!AF57</f>
        <v>54.900356437294711</v>
      </c>
      <c r="AL26" s="171">
        <f>Lámpara!AG57</f>
        <v>76.425585718816549</v>
      </c>
      <c r="AM26" s="171">
        <f>Lámpara!AH57</f>
        <v>83.108217413364315</v>
      </c>
      <c r="AN26" s="171">
        <f>Lámpara!AI57</f>
        <v>91.682155179852828</v>
      </c>
      <c r="AO26" s="171">
        <f>Lámpara!AJ57</f>
        <v>102.2171376827696</v>
      </c>
      <c r="AP26" s="171">
        <f>Lámpara!AK57</f>
        <v>114.65335960792991</v>
      </c>
      <c r="AQ26" s="171">
        <f>Lámpara!AL57</f>
        <v>128.77208864692244</v>
      </c>
      <c r="AR26" s="171">
        <f>Lámpara!AM57</f>
        <v>144.18086381563242</v>
      </c>
      <c r="AS26" s="171">
        <f>Lámpara!AN57</f>
        <v>160.32295998007388</v>
      </c>
      <c r="AT26" s="171">
        <f>Lámpara!AO57</f>
        <v>176.51946579588198</v>
      </c>
      <c r="AU26" s="171">
        <f>Lámpara!AP57</f>
        <v>192.04730431603141</v>
      </c>
      <c r="AV26" s="171">
        <f>Lámpara!AQ57</f>
        <v>206.24721999114712</v>
      </c>
      <c r="AW26" s="171">
        <f>Lámpara!AR57</f>
        <v>218.64316607412306</v>
      </c>
      <c r="AX26" s="171">
        <f>Lámpara!AS57</f>
        <v>229.0421188438456</v>
      </c>
      <c r="AY26" s="171">
        <f>Lámpara!AT57</f>
        <v>237.57707743395687</v>
      </c>
      <c r="AZ26" s="171">
        <f>Lámpara!AU57</f>
        <v>244.6626722035829</v>
      </c>
      <c r="BA26" s="171">
        <f>Lámpara!AV57</f>
        <v>250.85634586311932</v>
      </c>
      <c r="BB26" s="171">
        <f>Lámpara!AW57</f>
        <v>256.65498924770543</v>
      </c>
      <c r="BC26" s="171">
        <f>Lámpara!AX57</f>
        <v>262.29371106886805</v>
      </c>
      <c r="BD26" s="171">
        <f>Lámpara!AY57</f>
        <v>267.62979807797745</v>
      </c>
      <c r="BE26" s="171">
        <f>Lámpara!AZ57</f>
        <v>272.17407417091368</v>
      </c>
      <c r="BF26" s="171">
        <f>Lámpara!BA57</f>
        <v>275.27370629330733</v>
      </c>
      <c r="BG26" s="171">
        <f>Lámpara!BB57</f>
        <v>276.37835046699661</v>
      </c>
      <c r="BH26" s="171">
        <f>Lámpara!BC57</f>
        <v>275.27370629330733</v>
      </c>
      <c r="BI26" s="171">
        <f>Lámpara!BD57</f>
        <v>272.17407417091368</v>
      </c>
      <c r="BJ26" s="171">
        <f>Lámpara!BE57</f>
        <v>267.62979807797734</v>
      </c>
      <c r="BK26" s="171">
        <f>Lámpara!BF57</f>
        <v>262.29371106886776</v>
      </c>
      <c r="BL26" s="171">
        <f>Lámpara!BG57</f>
        <v>256.65498924770515</v>
      </c>
      <c r="BM26" s="171">
        <f>Lámpara!BH57</f>
        <v>250.85634586311897</v>
      </c>
      <c r="BN26" s="171">
        <f>Lámpara!BI57</f>
        <v>244.66267220358245</v>
      </c>
      <c r="BO26" s="171">
        <f>Lámpara!BJ57</f>
        <v>237.57707743395667</v>
      </c>
      <c r="BP26" s="171">
        <f>Lámpara!BK57</f>
        <v>229.04211884384515</v>
      </c>
      <c r="BQ26" s="171">
        <f>Lámpara!BL57</f>
        <v>218.64316607412243</v>
      </c>
      <c r="BR26" s="171">
        <f>Lámpara!BM57</f>
        <v>206.24721999114658</v>
      </c>
      <c r="BS26" s="171">
        <f>Lámpara!BN57</f>
        <v>192.0473043160307</v>
      </c>
      <c r="BT26" s="171">
        <f>Lámpara!BO57</f>
        <v>176.51946579588125</v>
      </c>
      <c r="BU26" s="171">
        <f>Lámpara!BP57</f>
        <v>160.32295998007302</v>
      </c>
      <c r="BV26" s="171">
        <f>Lámpara!BQ57</f>
        <v>144.18086381563157</v>
      </c>
      <c r="BW26" s="171">
        <f>Lámpara!BR57</f>
        <v>128.77208864692167</v>
      </c>
      <c r="BX26" s="171">
        <f>Lámpara!BS57</f>
        <v>114.65335960792922</v>
      </c>
      <c r="BY26" s="171">
        <f>Lámpara!BT57</f>
        <v>102.21713768276909</v>
      </c>
      <c r="BZ26" s="171">
        <f>Lámpara!BU57</f>
        <v>91.682155179852302</v>
      </c>
      <c r="CA26" s="171">
        <f>Lámpara!BV57</f>
        <v>83.108217413363988</v>
      </c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6"/>
        <v>4.7999999999999989</v>
      </c>
      <c r="G27" s="172"/>
      <c r="H27" s="175">
        <f t="shared" si="7"/>
        <v>1.299999999999998</v>
      </c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>
        <f>Lámpara!N58</f>
        <v>15.602850311646511</v>
      </c>
      <c r="T27" s="171">
        <f>Lámpara!O58</f>
        <v>16.51357653541179</v>
      </c>
      <c r="U27" s="171">
        <f>Lámpara!P58</f>
        <v>17.491397961000509</v>
      </c>
      <c r="V27" s="171">
        <f>Lámpara!Q58</f>
        <v>18.542312002227746</v>
      </c>
      <c r="W27" s="171">
        <f>Lámpara!R58</f>
        <v>19.673011768424491</v>
      </c>
      <c r="X27" s="171">
        <f>Lámpara!S58</f>
        <v>20.891012125011255</v>
      </c>
      <c r="Y27" s="171">
        <f>Lámpara!T58</f>
        <v>22.2048127078173</v>
      </c>
      <c r="Z27" s="171">
        <f>Lámpara!U58</f>
        <v>23.624111924787467</v>
      </c>
      <c r="AA27" s="171">
        <f>Lámpara!V58</f>
        <v>25.160091791714272</v>
      </c>
      <c r="AB27" s="171">
        <f>Lámpara!W58</f>
        <v>26.825801725695833</v>
      </c>
      <c r="AC27" s="171">
        <f>Lámpara!X58</f>
        <v>28.636681204592858</v>
      </c>
      <c r="AD27" s="171">
        <f>Lámpara!Y58</f>
        <v>30.611277968835441</v>
      </c>
      <c r="AE27" s="171">
        <f>Lámpara!Z58</f>
        <v>32.772242271593811</v>
      </c>
      <c r="AF27" s="171">
        <f>Lámpara!AA58</f>
        <v>35.147711482226555</v>
      </c>
      <c r="AG27" s="171">
        <f>Lámpara!AB58</f>
        <v>37.773247151318301</v>
      </c>
      <c r="AH27" s="171">
        <f>Lámpara!AC58</f>
        <v>40.694553994062161</v>
      </c>
      <c r="AI27" s="171">
        <f>Lámpara!AD58</f>
        <v>43.971304643215859</v>
      </c>
      <c r="AJ27" s="171">
        <f>Lámpara!AE58</f>
        <v>47.682525430303421</v>
      </c>
      <c r="AK27" s="171">
        <f>Lámpara!AF58</f>
        <v>51.934179786459417</v>
      </c>
      <c r="AL27" s="171">
        <f>Lámpara!AG58</f>
        <v>72.681841245449519</v>
      </c>
      <c r="AM27" s="171">
        <f>Lámpara!AH58</f>
        <v>78.969034914931697</v>
      </c>
      <c r="AN27" s="171">
        <f>Lámpara!AI58</f>
        <v>87.062614892885122</v>
      </c>
      <c r="AO27" s="171">
        <f>Lámpara!AJ58</f>
        <v>97.022143532733011</v>
      </c>
      <c r="AP27" s="171">
        <f>Lámpara!AK58</f>
        <v>108.78156068122883</v>
      </c>
      <c r="AQ27" s="171">
        <f>Lámpara!AL58</f>
        <v>122.1218860779412</v>
      </c>
      <c r="AR27" s="171">
        <f>Lámpara!AM58</f>
        <v>136.65831621064262</v>
      </c>
      <c r="AS27" s="171">
        <f>Lámpara!AN58</f>
        <v>151.85086508064185</v>
      </c>
      <c r="AT27" s="171">
        <f>Lámpara!AO58</f>
        <v>167.04626792058147</v>
      </c>
      <c r="AU27" s="171">
        <f>Lámpara!AP58</f>
        <v>181.5539317636684</v>
      </c>
      <c r="AV27" s="171">
        <f>Lámpara!AQ58</f>
        <v>194.74976738426045</v>
      </c>
      <c r="AW27" s="171">
        <f>Lámpara!AR58</f>
        <v>206.18980954631209</v>
      </c>
      <c r="AX27" s="171">
        <f>Lámpara!AS58</f>
        <v>215.70397855114848</v>
      </c>
      <c r="AY27" s="171">
        <f>Lámpara!AT58</f>
        <v>223.43479525914</v>
      </c>
      <c r="AZ27" s="171">
        <f>Lámpara!AU58</f>
        <v>229.79264613263112</v>
      </c>
      <c r="BA27" s="171">
        <f>Lámpara!AV58</f>
        <v>235.32181486574808</v>
      </c>
      <c r="BB27" s="171">
        <f>Lámpara!AW58</f>
        <v>240.50640791741932</v>
      </c>
      <c r="BC27" s="171">
        <f>Lámpara!AX58</f>
        <v>245.57965467570259</v>
      </c>
      <c r="BD27" s="171">
        <f>Lámpara!AY58</f>
        <v>250.41485241027078</v>
      </c>
      <c r="BE27" s="171">
        <f>Lámpara!AZ58</f>
        <v>254.55597545353936</v>
      </c>
      <c r="BF27" s="171">
        <f>Lámpara!BA58</f>
        <v>257.39096921400818</v>
      </c>
      <c r="BG27" s="171">
        <f>Lámpara!BB58</f>
        <v>258.40307177035157</v>
      </c>
      <c r="BH27" s="171">
        <f>Lámpara!BC58</f>
        <v>257.39096921400812</v>
      </c>
      <c r="BI27" s="171">
        <f>Lámpara!BD58</f>
        <v>254.5559754535393</v>
      </c>
      <c r="BJ27" s="171">
        <f>Lámpara!BE58</f>
        <v>250.41485241027047</v>
      </c>
      <c r="BK27" s="171">
        <f>Lámpara!BF58</f>
        <v>245.57965467570239</v>
      </c>
      <c r="BL27" s="171">
        <f>Lámpara!BG58</f>
        <v>240.50640791741907</v>
      </c>
      <c r="BM27" s="171">
        <f>Lámpara!BH58</f>
        <v>235.32181486574785</v>
      </c>
      <c r="BN27" s="171">
        <f>Lámpara!BI58</f>
        <v>229.79264613263075</v>
      </c>
      <c r="BO27" s="171">
        <f>Lámpara!BJ58</f>
        <v>223.43479525913963</v>
      </c>
      <c r="BP27" s="171">
        <f>Lámpara!BK58</f>
        <v>215.70397855114803</v>
      </c>
      <c r="BQ27" s="171">
        <f>Lámpara!BL58</f>
        <v>206.18980954631147</v>
      </c>
      <c r="BR27" s="171">
        <f>Lámpara!BM58</f>
        <v>194.74976738425988</v>
      </c>
      <c r="BS27" s="171">
        <f>Lámpara!BN58</f>
        <v>181.55393176366775</v>
      </c>
      <c r="BT27" s="171">
        <f>Lámpara!BO58</f>
        <v>167.0462679205807</v>
      </c>
      <c r="BU27" s="171">
        <f>Lámpara!BP58</f>
        <v>151.85086508064092</v>
      </c>
      <c r="BV27" s="171">
        <f>Lámpara!BQ58</f>
        <v>136.65831621064189</v>
      </c>
      <c r="BW27" s="171">
        <f>Lámpara!BR58</f>
        <v>122.12188607794053</v>
      </c>
      <c r="BX27" s="171">
        <f>Lámpara!BS58</f>
        <v>108.7815606812282</v>
      </c>
      <c r="BY27" s="171">
        <f>Lámpara!BT58</f>
        <v>97.022143532732485</v>
      </c>
      <c r="BZ27" s="171">
        <f>Lámpara!BU58</f>
        <v>87.062614892884653</v>
      </c>
      <c r="CA27" s="171">
        <f>Lámpara!BV58</f>
        <v>78.969034914931413</v>
      </c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6"/>
        <v>4.6999999999999993</v>
      </c>
      <c r="G28" s="172"/>
      <c r="H28" s="175">
        <f t="shared" si="7"/>
        <v>1.199999999999998</v>
      </c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>
        <f>Lámpara!N59</f>
        <v>14.747922626122204</v>
      </c>
      <c r="T28" s="171">
        <f>Lámpara!O59</f>
        <v>15.600480239039531</v>
      </c>
      <c r="U28" s="171">
        <f>Lámpara!P59</f>
        <v>16.515102302771204</v>
      </c>
      <c r="V28" s="171">
        <f>Lámpara!Q59</f>
        <v>17.497273922256024</v>
      </c>
      <c r="W28" s="171">
        <f>Lámpara!R59</f>
        <v>18.553116777895678</v>
      </c>
      <c r="X28" s="171">
        <f>Lámpara!S59</f>
        <v>19.689507184490022</v>
      </c>
      <c r="Y28" s="171">
        <f>Lámpara!T59</f>
        <v>20.914229577608349</v>
      </c>
      <c r="Z28" s="171">
        <f>Lámpara!U59</f>
        <v>22.23617897291037</v>
      </c>
      <c r="AA28" s="171">
        <f>Lámpara!V59</f>
        <v>23.665631537848082</v>
      </c>
      <c r="AB28" s="171">
        <f>Lámpara!W59</f>
        <v>25.214610364671426</v>
      </c>
      <c r="AC28" s="171">
        <f>Lámpara!X59</f>
        <v>26.897384828368171</v>
      </c>
      <c r="AD28" s="171">
        <f>Lámpara!Y59</f>
        <v>28.731157949421355</v>
      </c>
      <c r="AE28" s="171">
        <f>Lámpara!Z59</f>
        <v>30.737018919909129</v>
      </c>
      <c r="AF28" s="171">
        <f>Lámpara!AA59</f>
        <v>32.941270128885186</v>
      </c>
      <c r="AG28" s="171">
        <f>Lámpara!AB59</f>
        <v>35.377283426547628</v>
      </c>
      <c r="AH28" s="171">
        <f>Lámpara!AC59</f>
        <v>38.088104182338917</v>
      </c>
      <c r="AI28" s="171">
        <f>Lámpara!AD59</f>
        <v>41.130110920879368</v>
      </c>
      <c r="AJ28" s="171">
        <f>Lámpara!AE59</f>
        <v>44.578162237019271</v>
      </c>
      <c r="AK28" s="171">
        <f>Lámpara!AF59</f>
        <v>48.532833277110136</v>
      </c>
      <c r="AL28" s="171">
        <f>Lámpara!AG59</f>
        <v>68.452704569138561</v>
      </c>
      <c r="AM28" s="171">
        <f>Lámpara!AH59</f>
        <v>74.315687244212157</v>
      </c>
      <c r="AN28" s="171">
        <f>Lámpara!AI59</f>
        <v>81.897452013276592</v>
      </c>
      <c r="AO28" s="171">
        <f>Lámpara!AJ59</f>
        <v>91.247647377936801</v>
      </c>
      <c r="AP28" s="171">
        <f>Lámpara!AK59</f>
        <v>102.29451509320766</v>
      </c>
      <c r="AQ28" s="171">
        <f>Lámpara!AL59</f>
        <v>114.81970337602242</v>
      </c>
      <c r="AR28" s="171">
        <f>Lámpara!AM59</f>
        <v>128.44724018184266</v>
      </c>
      <c r="AS28" s="171">
        <f>Lámpara!AN59</f>
        <v>142.65526579712053</v>
      </c>
      <c r="AT28" s="171">
        <f>Lámpara!AO59</f>
        <v>156.81761211340154</v>
      </c>
      <c r="AU28" s="171">
        <f>Lámpara!AP59</f>
        <v>170.27748230427366</v>
      </c>
      <c r="AV28" s="171">
        <f>Lámpara!AQ59</f>
        <v>182.44691367208671</v>
      </c>
      <c r="AW28" s="171">
        <f>Lámpara!AR59</f>
        <v>192.91445844238379</v>
      </c>
      <c r="AX28" s="171">
        <f>Lámpara!AS59</f>
        <v>201.53281860864638</v>
      </c>
      <c r="AY28" s="171">
        <f>Lámpara!AT59</f>
        <v>208.4533344700491</v>
      </c>
      <c r="AZ28" s="171">
        <f>Lámpara!AU59</f>
        <v>214.08108665523179</v>
      </c>
      <c r="BA28" s="171">
        <f>Lámpara!AV59</f>
        <v>218.94602072302391</v>
      </c>
      <c r="BB28" s="171">
        <f>Lámpara!AW59</f>
        <v>223.5183798937332</v>
      </c>
      <c r="BC28" s="171">
        <f>Lámpara!AX59</f>
        <v>228.02865679626507</v>
      </c>
      <c r="BD28" s="171">
        <f>Lámpara!AY59</f>
        <v>232.36553239387544</v>
      </c>
      <c r="BE28" s="171">
        <f>Lámpara!AZ59</f>
        <v>236.10567822879139</v>
      </c>
      <c r="BF28" s="171">
        <f>Lámpara!BA59</f>
        <v>238.67748579835592</v>
      </c>
      <c r="BG28" s="171">
        <f>Lámpara!BB59</f>
        <v>239.5975568672682</v>
      </c>
      <c r="BH28" s="171">
        <f>Lámpara!BC59</f>
        <v>238.6774857983558</v>
      </c>
      <c r="BI28" s="171">
        <f>Lámpara!BD59</f>
        <v>236.10567822879128</v>
      </c>
      <c r="BJ28" s="171">
        <f>Lámpara!BE59</f>
        <v>232.36553239387527</v>
      </c>
      <c r="BK28" s="171">
        <f>Lámpara!BF59</f>
        <v>228.0286567962649</v>
      </c>
      <c r="BL28" s="171">
        <f>Lámpara!BG59</f>
        <v>223.51837989373286</v>
      </c>
      <c r="BM28" s="171">
        <f>Lámpara!BH59</f>
        <v>218.94602072302382</v>
      </c>
      <c r="BN28" s="171">
        <f>Lámpara!BI59</f>
        <v>214.08108665523139</v>
      </c>
      <c r="BO28" s="171">
        <f>Lámpara!BJ59</f>
        <v>208.45333447004873</v>
      </c>
      <c r="BP28" s="171">
        <f>Lámpara!BK59</f>
        <v>201.53281860864607</v>
      </c>
      <c r="BQ28" s="171">
        <f>Lámpara!BL59</f>
        <v>192.91445844238328</v>
      </c>
      <c r="BR28" s="171">
        <f>Lámpara!BM59</f>
        <v>182.44691367208625</v>
      </c>
      <c r="BS28" s="171">
        <f>Lámpara!BN59</f>
        <v>170.27748230427304</v>
      </c>
      <c r="BT28" s="171">
        <f>Lámpara!BO59</f>
        <v>156.81761211340074</v>
      </c>
      <c r="BU28" s="171">
        <f>Lámpara!BP59</f>
        <v>142.65526579711971</v>
      </c>
      <c r="BV28" s="171">
        <f>Lámpara!BQ59</f>
        <v>128.44724018184192</v>
      </c>
      <c r="BW28" s="171">
        <f>Lámpara!BR59</f>
        <v>114.81970337602178</v>
      </c>
      <c r="BX28" s="171">
        <f>Lámpara!BS59</f>
        <v>102.29451509320718</v>
      </c>
      <c r="BY28" s="171">
        <f>Lámpara!BT59</f>
        <v>91.247647377936389</v>
      </c>
      <c r="BZ28" s="171">
        <f>Lámpara!BU59</f>
        <v>81.897452013276123</v>
      </c>
      <c r="CA28" s="171">
        <f>Lámpara!BV59</f>
        <v>74.315687244211873</v>
      </c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6"/>
        <v>4.5999999999999996</v>
      </c>
      <c r="G29" s="172"/>
      <c r="H29" s="175">
        <f t="shared" si="7"/>
        <v>1.0999999999999979</v>
      </c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>
        <f>Lámpara!N60</f>
        <v>13.748288811399975</v>
      </c>
      <c r="T29" s="171">
        <f>Lámpara!O60</f>
        <v>14.534896926643881</v>
      </c>
      <c r="U29" s="171">
        <f>Lámpara!P60</f>
        <v>15.378060844766866</v>
      </c>
      <c r="V29" s="171">
        <f>Lámpara!Q60</f>
        <v>16.282726747415634</v>
      </c>
      <c r="W29" s="171">
        <f>Lámpara!R60</f>
        <v>17.254418064918106</v>
      </c>
      <c r="X29" s="171">
        <f>Lámpara!S60</f>
        <v>18.29934587520054</v>
      </c>
      <c r="Y29" s="171">
        <f>Lámpara!T60</f>
        <v>19.42455328205153</v>
      </c>
      <c r="Z29" s="171">
        <f>Lámpara!U60</f>
        <v>20.638106835966415</v>
      </c>
      <c r="AA29" s="171">
        <f>Lámpara!V60</f>
        <v>21.949353431921441</v>
      </c>
      <c r="AB29" s="171">
        <f>Lámpara!W60</f>
        <v>23.369268734268097</v>
      </c>
      <c r="AC29" s="171">
        <f>Lámpara!X60</f>
        <v>24.910933974589639</v>
      </c>
      <c r="AD29" s="171">
        <f>Lámpara!Y60</f>
        <v>26.590193259716287</v>
      </c>
      <c r="AE29" s="171">
        <f>Lámpara!Z60</f>
        <v>28.426565157144317</v>
      </c>
      <c r="AF29" s="171">
        <f>Lámpara!AA60</f>
        <v>30.44451285887758</v>
      </c>
      <c r="AG29" s="171">
        <f>Lámpara!AB60</f>
        <v>32.675220202803736</v>
      </c>
      <c r="AH29" s="171">
        <f>Lámpara!AC60</f>
        <v>35.159081087776713</v>
      </c>
      <c r="AI29" s="171">
        <f>Lámpara!AD60</f>
        <v>37.94919386314433</v>
      </c>
      <c r="AJ29" s="171">
        <f>Lámpara!AE60</f>
        <v>41.116268703705025</v>
      </c>
      <c r="AK29" s="171">
        <f>Lámpara!AF60</f>
        <v>44.755515868894776</v>
      </c>
      <c r="AL29" s="171">
        <f>Lámpara!AG60</f>
        <v>63.81026517446869</v>
      </c>
      <c r="AM29" s="171">
        <f>Lámpara!AH60</f>
        <v>69.229319152547802</v>
      </c>
      <c r="AN29" s="171">
        <f>Lámpara!AI60</f>
        <v>76.278423338618268</v>
      </c>
      <c r="AO29" s="171">
        <f>Lámpara!AJ60</f>
        <v>84.997767351540048</v>
      </c>
      <c r="AP29" s="171">
        <f>Lámpara!AK60</f>
        <v>95.310590253361397</v>
      </c>
      <c r="AQ29" s="171">
        <f>Lámpara!AL60</f>
        <v>107.00009298369355</v>
      </c>
      <c r="AR29" s="171">
        <f>Lámpara!AM60</f>
        <v>119.70022909472081</v>
      </c>
      <c r="AS29" s="171">
        <f>Lámpara!AN60</f>
        <v>132.9084169402233</v>
      </c>
      <c r="AT29" s="171">
        <f>Lámpara!AO60</f>
        <v>146.02663665859944</v>
      </c>
      <c r="AU29" s="171">
        <f>Lámpara!AP60</f>
        <v>158.43266121984715</v>
      </c>
      <c r="AV29" s="171">
        <f>Lámpara!AQ60</f>
        <v>169.57499520000871</v>
      </c>
      <c r="AW29" s="171">
        <f>Lámpara!AR60</f>
        <v>179.07453319298781</v>
      </c>
      <c r="AX29" s="171">
        <f>Lámpara!AS60</f>
        <v>186.80609353146104</v>
      </c>
      <c r="AY29" s="171">
        <f>Lámpara!AT60</f>
        <v>192.92881574435299</v>
      </c>
      <c r="AZ29" s="171">
        <f>Lámpara!AU60</f>
        <v>197.84129881186627</v>
      </c>
      <c r="BA29" s="171">
        <f>Lámpara!AV60</f>
        <v>202.05800048865251</v>
      </c>
      <c r="BB29" s="171">
        <f>Lámpara!AW60</f>
        <v>206.03426424070031</v>
      </c>
      <c r="BC29" s="171">
        <f>Lámpara!AX60</f>
        <v>209.99689160025639</v>
      </c>
      <c r="BD29" s="171">
        <f>Lámpara!AY60</f>
        <v>213.84898265088367</v>
      </c>
      <c r="BE29" s="171">
        <f>Lámpara!AZ60</f>
        <v>217.19888609203343</v>
      </c>
      <c r="BF29" s="171">
        <f>Lámpara!BA60</f>
        <v>219.5144514890747</v>
      </c>
      <c r="BG29" s="171">
        <f>Lámpara!BB60</f>
        <v>220.34489908991966</v>
      </c>
      <c r="BH29" s="171">
        <f>Lámpara!BC60</f>
        <v>219.51445148907462</v>
      </c>
      <c r="BI29" s="171">
        <f>Lámpara!BD60</f>
        <v>217.19888609203338</v>
      </c>
      <c r="BJ29" s="171">
        <f>Lámpara!BE60</f>
        <v>213.84898265088361</v>
      </c>
      <c r="BK29" s="171">
        <f>Lámpara!BF60</f>
        <v>209.99689160025608</v>
      </c>
      <c r="BL29" s="171">
        <f>Lámpara!BG60</f>
        <v>206.03426424070003</v>
      </c>
      <c r="BM29" s="171">
        <f>Lámpara!BH60</f>
        <v>202.0580004886524</v>
      </c>
      <c r="BN29" s="171">
        <f>Lámpara!BI60</f>
        <v>197.84129881186604</v>
      </c>
      <c r="BO29" s="171">
        <f>Lámpara!BJ60</f>
        <v>192.92881574435285</v>
      </c>
      <c r="BP29" s="171">
        <f>Lámpara!BK60</f>
        <v>186.80609353146076</v>
      </c>
      <c r="BQ29" s="171">
        <f>Lámpara!BL60</f>
        <v>179.0745331929875</v>
      </c>
      <c r="BR29" s="171">
        <f>Lámpara!BM60</f>
        <v>169.57499520000829</v>
      </c>
      <c r="BS29" s="171">
        <f>Lámpara!BN60</f>
        <v>158.43266121984655</v>
      </c>
      <c r="BT29" s="171">
        <f>Lámpara!BO60</f>
        <v>146.02663665859879</v>
      </c>
      <c r="BU29" s="171">
        <f>Lámpara!BP60</f>
        <v>132.90841694022257</v>
      </c>
      <c r="BV29" s="171">
        <f>Lámpara!BQ60</f>
        <v>119.70022909472019</v>
      </c>
      <c r="BW29" s="171">
        <f>Lámpara!BR60</f>
        <v>107.00009298369295</v>
      </c>
      <c r="BX29" s="171">
        <f>Lámpara!BS60</f>
        <v>95.310590253360857</v>
      </c>
      <c r="BY29" s="171">
        <f>Lámpara!BT60</f>
        <v>84.997767351539622</v>
      </c>
      <c r="BZ29" s="171">
        <f>Lámpara!BU60</f>
        <v>76.278423338617856</v>
      </c>
      <c r="CA29" s="171">
        <f>Lámpara!BV60</f>
        <v>69.229319152547561</v>
      </c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6"/>
        <v>4.5</v>
      </c>
      <c r="G30" s="172"/>
      <c r="H30" s="175">
        <f t="shared" si="7"/>
        <v>0.99999999999999789</v>
      </c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>
        <f>Lámpara!N61</f>
        <v>12.634267204545212</v>
      </c>
      <c r="T30" s="171">
        <f>Lámpara!O61</f>
        <v>13.349279640504596</v>
      </c>
      <c r="U30" s="171">
        <f>Lámpara!P61</f>
        <v>14.115049765025006</v>
      </c>
      <c r="V30" s="171">
        <f>Lámpara!Q61</f>
        <v>14.935977171048844</v>
      </c>
      <c r="W30" s="171">
        <f>Lámpara!R61</f>
        <v>15.816981147157614</v>
      </c>
      <c r="X30" s="171">
        <f>Lámpara!S61</f>
        <v>16.763603945981995</v>
      </c>
      <c r="Y30" s="171">
        <f>Lámpara!T61</f>
        <v>17.782146673589914</v>
      </c>
      <c r="Z30" s="171">
        <f>Lámpara!U61</f>
        <v>18.879850386798335</v>
      </c>
      <c r="AA30" s="171">
        <f>Lámpara!V61</f>
        <v>20.065140130799964</v>
      </c>
      <c r="AB30" s="171">
        <f>Lámpara!W61</f>
        <v>21.347956927438297</v>
      </c>
      <c r="AC30" s="171">
        <f>Lámpara!X61</f>
        <v>22.740213015343951</v>
      </c>
      <c r="AD30" s="171">
        <f>Lámpara!Y61</f>
        <v>24.256420182677992</v>
      </c>
      <c r="AE30" s="171">
        <f>Lámpara!Z61</f>
        <v>25.914561547509571</v>
      </c>
      <c r="AF30" s="171">
        <f>Lámpara!AA61</f>
        <v>27.737306025824765</v>
      </c>
      <c r="AG30" s="171">
        <f>Lámpara!AB61</f>
        <v>29.753705281143507</v>
      </c>
      <c r="AH30" s="171">
        <f>Lámpara!AC61</f>
        <v>32.001569664382941</v>
      </c>
      <c r="AI30" s="171">
        <f>Lámpara!AD61</f>
        <v>34.530798558258724</v>
      </c>
      <c r="AJ30" s="171">
        <f>Lámpara!AE61</f>
        <v>37.408049581479609</v>
      </c>
      <c r="AK30" s="171">
        <f>Lámpara!AF61</f>
        <v>40.723280485091799</v>
      </c>
      <c r="AL30" s="171">
        <f>Lámpara!AG61</f>
        <v>58.891614901117066</v>
      </c>
      <c r="AM30" s="171">
        <f>Lámpara!AH61</f>
        <v>63.85948626051497</v>
      </c>
      <c r="AN30" s="171">
        <f>Lámpara!AI61</f>
        <v>70.369116070310696</v>
      </c>
      <c r="AO30" s="171">
        <f>Lámpara!AJ61</f>
        <v>78.451829710436527</v>
      </c>
      <c r="AP30" s="171">
        <f>Lámpara!AK61</f>
        <v>88.026637560282353</v>
      </c>
      <c r="AQ30" s="171">
        <f>Lámpara!AL61</f>
        <v>98.879202266347008</v>
      </c>
      <c r="AR30" s="171">
        <f>Lámpara!AM61</f>
        <v>110.6543573015239</v>
      </c>
      <c r="AS30" s="171">
        <f>Lámpara!AN61</f>
        <v>122.8696662091826</v>
      </c>
      <c r="AT30" s="171">
        <f>Lámpara!AO61</f>
        <v>134.955879119885</v>
      </c>
      <c r="AU30" s="171">
        <f>Lámpara!AP61</f>
        <v>146.32556532156499</v>
      </c>
      <c r="AV30" s="171">
        <f>Lámpara!AQ61</f>
        <v>156.46343179194477</v>
      </c>
      <c r="AW30" s="171">
        <f>Lámpara!AR61</f>
        <v>165.02195885587241</v>
      </c>
      <c r="AX30" s="171">
        <f>Lámpara!AS61</f>
        <v>171.89694541031764</v>
      </c>
      <c r="AY30" s="171">
        <f>Lámpara!AT61</f>
        <v>177.25401358552782</v>
      </c>
      <c r="AZ30" s="171">
        <f>Lámpara!AU61</f>
        <v>181.48399235926786</v>
      </c>
      <c r="BA30" s="171">
        <f>Lámpara!AV61</f>
        <v>185.08471538095108</v>
      </c>
      <c r="BB30" s="171">
        <f>Lámpara!AW61</f>
        <v>188.49561547631387</v>
      </c>
      <c r="BC30" s="171">
        <f>Lámpara!AX61</f>
        <v>191.93875962625751</v>
      </c>
      <c r="BD30" s="171">
        <f>Lámpara!AY61</f>
        <v>195.33041736597636</v>
      </c>
      <c r="BE30" s="171">
        <f>Lámpara!AZ61</f>
        <v>198.30912634015849</v>
      </c>
      <c r="BF30" s="171">
        <f>Lámpara!BA61</f>
        <v>200.38067064024449</v>
      </c>
      <c r="BG30" s="171">
        <f>Lámpara!BB61</f>
        <v>201.12571624206637</v>
      </c>
      <c r="BH30" s="171">
        <f>Lámpara!BC61</f>
        <v>200.38067064024443</v>
      </c>
      <c r="BI30" s="171">
        <f>Lámpara!BD61</f>
        <v>198.30912634015846</v>
      </c>
      <c r="BJ30" s="171">
        <f>Lámpara!BE61</f>
        <v>195.33041736597627</v>
      </c>
      <c r="BK30" s="171">
        <f>Lámpara!BF61</f>
        <v>191.93875962625722</v>
      </c>
      <c r="BL30" s="171">
        <f>Lámpara!BG61</f>
        <v>188.49561547631376</v>
      </c>
      <c r="BM30" s="171">
        <f>Lámpara!BH61</f>
        <v>185.084715380951</v>
      </c>
      <c r="BN30" s="171">
        <f>Lámpara!BI61</f>
        <v>181.48399235926766</v>
      </c>
      <c r="BO30" s="171">
        <f>Lámpara!BJ61</f>
        <v>177.25401358552776</v>
      </c>
      <c r="BP30" s="171">
        <f>Lámpara!BK61</f>
        <v>171.89694541031736</v>
      </c>
      <c r="BQ30" s="171">
        <f>Lámpara!BL61</f>
        <v>165.02195885587204</v>
      </c>
      <c r="BR30" s="171">
        <f>Lámpara!BM61</f>
        <v>156.46343179194434</v>
      </c>
      <c r="BS30" s="171">
        <f>Lámpara!BN61</f>
        <v>146.3255653215644</v>
      </c>
      <c r="BT30" s="171">
        <f>Lámpara!BO61</f>
        <v>134.9558791198844</v>
      </c>
      <c r="BU30" s="171">
        <f>Lámpara!BP61</f>
        <v>122.86966620918184</v>
      </c>
      <c r="BV30" s="171">
        <f>Lámpara!BQ61</f>
        <v>110.65435730152332</v>
      </c>
      <c r="BW30" s="171">
        <f>Lámpara!BR61</f>
        <v>98.879202266346454</v>
      </c>
      <c r="BX30" s="171">
        <f>Lámpara!BS61</f>
        <v>88.026637560281884</v>
      </c>
      <c r="BY30" s="171">
        <f>Lámpara!BT61</f>
        <v>78.451829710436115</v>
      </c>
      <c r="BZ30" s="171">
        <f>Lámpara!BU61</f>
        <v>70.369116070310312</v>
      </c>
      <c r="CA30" s="171">
        <f>Lámpara!BV61</f>
        <v>63.859486260514736</v>
      </c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6"/>
        <v>4.4000000000000004</v>
      </c>
      <c r="G31" s="172"/>
      <c r="H31" s="175">
        <f t="shared" si="7"/>
        <v>0.89999999999999791</v>
      </c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>
        <f>Lámpara!N62</f>
        <v>11.453729171768318</v>
      </c>
      <c r="T31" s="171">
        <f>Lámpara!O62</f>
        <v>12.094539393842142</v>
      </c>
      <c r="U31" s="171">
        <f>Lámpara!P62</f>
        <v>12.780259584433299</v>
      </c>
      <c r="V31" s="171">
        <f>Lámpara!Q62</f>
        <v>13.51475627805898</v>
      </c>
      <c r="W31" s="171">
        <f>Lámpara!R62</f>
        <v>14.302361777170191</v>
      </c>
      <c r="X31" s="171">
        <f>Lámpara!S62</f>
        <v>15.147970938182034</v>
      </c>
      <c r="Y31" s="171">
        <f>Lámpara!T62</f>
        <v>16.057169305312819</v>
      </c>
      <c r="Z31" s="171">
        <f>Lámpara!U62</f>
        <v>17.0364047062365</v>
      </c>
      <c r="AA31" s="171">
        <f>Lámpara!V62</f>
        <v>18.09321934096614</v>
      </c>
      <c r="AB31" s="171">
        <f>Lámpara!W62</f>
        <v>19.236566332611055</v>
      </c>
      <c r="AC31" s="171">
        <f>Lámpara!X62</f>
        <v>20.477244492029048</v>
      </c>
      <c r="AD31" s="171">
        <f>Lámpara!Y62</f>
        <v>21.828498834668927</v>
      </c>
      <c r="AE31" s="171">
        <f>Lámpara!Z62</f>
        <v>23.306853788639568</v>
      </c>
      <c r="AF31" s="171">
        <f>Lámpara!AA62</f>
        <v>24.933273279395831</v>
      </c>
      <c r="AG31" s="171">
        <f>Lámpara!AB62</f>
        <v>26.734780031890697</v>
      </c>
      <c r="AH31" s="171">
        <f>Lámpara!AC62</f>
        <v>28.746719656646381</v>
      </c>
      <c r="AI31" s="171">
        <f>Lámpara!AD62</f>
        <v>31.015928953826215</v>
      </c>
      <c r="AJ31" s="171">
        <f>Lámpara!AE62</f>
        <v>33.605169700197777</v>
      </c>
      <c r="AK31" s="171">
        <f>Lámpara!AF62</f>
        <v>36.599328353588788</v>
      </c>
      <c r="AL31" s="171">
        <f>Lámpara!AG62</f>
        <v>53.877309532197977</v>
      </c>
      <c r="AM31" s="171">
        <f>Lámpara!AH62</f>
        <v>58.400716398332158</v>
      </c>
      <c r="AN31" s="171">
        <f>Lámpara!AI62</f>
        <v>64.379454391340474</v>
      </c>
      <c r="AO31" s="171">
        <f>Lámpara!AJ62</f>
        <v>71.83666463337677</v>
      </c>
      <c r="AP31" s="171">
        <f>Lámpara!AK62</f>
        <v>80.687924538308394</v>
      </c>
      <c r="AQ31" s="171">
        <f>Lámpara!AL62</f>
        <v>90.722198091282209</v>
      </c>
      <c r="AR31" s="171">
        <f>Lámpara!AM62</f>
        <v>101.59596906287489</v>
      </c>
      <c r="AS31" s="171">
        <f>Lámpara!AN62</f>
        <v>112.84750241416128</v>
      </c>
      <c r="AT31" s="171">
        <f>Lámpara!AO62</f>
        <v>123.93650886866465</v>
      </c>
      <c r="AU31" s="171">
        <f>Lámpara!AP62</f>
        <v>134.3100607581658</v>
      </c>
      <c r="AV31" s="171">
        <f>Lámpara!AQ62</f>
        <v>143.48825101361899</v>
      </c>
      <c r="AW31" s="171">
        <f>Lámpara!AR62</f>
        <v>151.15387954356703</v>
      </c>
      <c r="AX31" s="171">
        <f>Lámpara!AS62</f>
        <v>157.22219552261635</v>
      </c>
      <c r="AY31" s="171">
        <f>Lámpara!AT62</f>
        <v>161.86375539648662</v>
      </c>
      <c r="AZ31" s="171">
        <f>Lámpara!AU62</f>
        <v>165.4602616745083</v>
      </c>
      <c r="BA31" s="171">
        <f>Lámpara!AV62</f>
        <v>168.49182781889152</v>
      </c>
      <c r="BB31" s="171">
        <f>Lámpara!AW62</f>
        <v>171.38101615651146</v>
      </c>
      <c r="BC31" s="171">
        <f>Lámpara!AX62</f>
        <v>174.34407378732428</v>
      </c>
      <c r="BD31" s="171">
        <f>Lámpara!AY62</f>
        <v>177.30899171366238</v>
      </c>
      <c r="BE31" s="171">
        <f>Lámpara!AZ62</f>
        <v>179.94266521766284</v>
      </c>
      <c r="BF31" s="171">
        <f>Lámpara!BA62</f>
        <v>181.78689166637068</v>
      </c>
      <c r="BG31" s="171">
        <f>Lámpara!BB62</f>
        <v>182.45229138561444</v>
      </c>
      <c r="BH31" s="171">
        <f>Lámpara!BC62</f>
        <v>181.78689166637068</v>
      </c>
      <c r="BI31" s="171">
        <f>Lámpara!BD62</f>
        <v>179.94266521766284</v>
      </c>
      <c r="BJ31" s="171">
        <f>Lámpara!BE62</f>
        <v>177.30899171366229</v>
      </c>
      <c r="BK31" s="171">
        <f>Lámpara!BF62</f>
        <v>174.34407378732411</v>
      </c>
      <c r="BL31" s="171">
        <f>Lámpara!BG62</f>
        <v>171.38101615651132</v>
      </c>
      <c r="BM31" s="171">
        <f>Lámpara!BH62</f>
        <v>168.49182781889132</v>
      </c>
      <c r="BN31" s="171">
        <f>Lámpara!BI62</f>
        <v>165.46026167450808</v>
      </c>
      <c r="BO31" s="171">
        <f>Lámpara!BJ62</f>
        <v>161.86375539648654</v>
      </c>
      <c r="BP31" s="171">
        <f>Lámpara!BK62</f>
        <v>157.22219552261615</v>
      </c>
      <c r="BQ31" s="171">
        <f>Lámpara!BL62</f>
        <v>151.15387954356669</v>
      </c>
      <c r="BR31" s="171">
        <f>Lámpara!BM62</f>
        <v>143.48825101361857</v>
      </c>
      <c r="BS31" s="171">
        <f>Lámpara!BN62</f>
        <v>134.31006075816532</v>
      </c>
      <c r="BT31" s="171">
        <f>Lámpara!BO62</f>
        <v>123.93650886866408</v>
      </c>
      <c r="BU31" s="171">
        <f>Lámpara!BP62</f>
        <v>112.84750241416064</v>
      </c>
      <c r="BV31" s="171">
        <f>Lámpara!BQ62</f>
        <v>101.59596906287437</v>
      </c>
      <c r="BW31" s="171">
        <f>Lámpara!BR62</f>
        <v>90.722198091281641</v>
      </c>
      <c r="BX31" s="171">
        <f>Lámpara!BS62</f>
        <v>80.687924538307968</v>
      </c>
      <c r="BY31" s="171">
        <f>Lámpara!BT62</f>
        <v>71.836664633376429</v>
      </c>
      <c r="BZ31" s="171">
        <f>Lámpara!BU62</f>
        <v>64.379454391340133</v>
      </c>
      <c r="CA31" s="171">
        <f>Lámpara!BV62</f>
        <v>58.400716398331966</v>
      </c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6"/>
        <v>4.3000000000000007</v>
      </c>
      <c r="G32" s="172"/>
      <c r="H32" s="175">
        <f t="shared" si="7"/>
        <v>0.79999999999999793</v>
      </c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>
        <f>Lámpara!N63</f>
        <v>10.26476961467508</v>
      </c>
      <c r="T32" s="171">
        <f>Lámpara!O63</f>
        <v>10.832236611875055</v>
      </c>
      <c r="U32" s="171">
        <f>Lámpara!P63</f>
        <v>11.438968856951929</v>
      </c>
      <c r="V32" s="171">
        <f>Lámpara!Q63</f>
        <v>12.088333347081685</v>
      </c>
      <c r="W32" s="171">
        <f>Lámpara!R63</f>
        <v>12.784113976012375</v>
      </c>
      <c r="X32" s="171">
        <f>Lámpara!S63</f>
        <v>13.530602522273888</v>
      </c>
      <c r="Y32" s="171">
        <f>Lámpara!T63</f>
        <v>14.332719780272869</v>
      </c>
      <c r="Z32" s="171">
        <f>Lámpara!U63</f>
        <v>15.196178474856909</v>
      </c>
      <c r="AA32" s="171">
        <f>Lámpara!V63</f>
        <v>16.127704287504628</v>
      </c>
      <c r="AB32" s="171">
        <f>Lámpara!W63</f>
        <v>17.135337917487639</v>
      </c>
      <c r="AC32" s="171">
        <f>Lámpara!X63</f>
        <v>18.228850377514558</v>
      </c>
      <c r="AD32" s="171">
        <f>Lámpara!Y63</f>
        <v>19.420316760332732</v>
      </c>
      <c r="AE32" s="171">
        <f>Lámpara!Z63</f>
        <v>20.724912011156466</v>
      </c>
      <c r="AF32" s="171">
        <f>Lámpara!AA63</f>
        <v>22.162017872983139</v>
      </c>
      <c r="AG32" s="171">
        <f>Lámpara!AB63</f>
        <v>23.756765976301743</v>
      </c>
      <c r="AH32" s="171">
        <f>Lámpara!AC63</f>
        <v>25.542191867298971</v>
      </c>
      <c r="AI32" s="171">
        <f>Lámpara!AD63</f>
        <v>27.562243746764437</v>
      </c>
      <c r="AJ32" s="171">
        <f>Lámpara!AE63</f>
        <v>29.875984559264566</v>
      </c>
      <c r="AK32" s="171">
        <f>Lámpara!AF63</f>
        <v>32.563455431365114</v>
      </c>
      <c r="AL32" s="171">
        <f>Lámpara!AG63</f>
        <v>48.963846460417855</v>
      </c>
      <c r="AM32" s="171">
        <f>Lámpara!AH63</f>
        <v>53.062956028552676</v>
      </c>
      <c r="AN32" s="171">
        <f>Lámpara!AI63</f>
        <v>58.533991413905284</v>
      </c>
      <c r="AO32" s="171">
        <f>Lámpara!AJ63</f>
        <v>65.392626008589303</v>
      </c>
      <c r="AP32" s="171">
        <f>Lámpara!AK63</f>
        <v>73.551774982049935</v>
      </c>
      <c r="AQ32" s="171">
        <f>Lámpara!AL63</f>
        <v>82.804435353354307</v>
      </c>
      <c r="AR32" s="171">
        <f>Lámpara!AM63</f>
        <v>92.8193045450342</v>
      </c>
      <c r="AS32" s="171">
        <f>Lámpara!AN63</f>
        <v>103.15559433798798</v>
      </c>
      <c r="AT32" s="171">
        <f>Lámpara!AO63</f>
        <v>113.30176475961929</v>
      </c>
      <c r="AU32" s="171">
        <f>Lámpara!AP63</f>
        <v>122.73863872338011</v>
      </c>
      <c r="AV32" s="171">
        <f>Lámpara!AQ63</f>
        <v>131.02041533161028</v>
      </c>
      <c r="AW32" s="171">
        <f>Lámpara!AR63</f>
        <v>137.85854405958059</v>
      </c>
      <c r="AX32" s="171">
        <f>Lámpara!AS63</f>
        <v>143.1859076578904</v>
      </c>
      <c r="AY32" s="171">
        <f>Lámpara!AT63</f>
        <v>147.17631250177377</v>
      </c>
      <c r="AZ32" s="171">
        <f>Lámpara!AU63</f>
        <v>150.20098439170698</v>
      </c>
      <c r="BA32" s="171">
        <f>Lámpara!AV63</f>
        <v>152.72131678601181</v>
      </c>
      <c r="BB32" s="171">
        <f>Lámpara!AW63</f>
        <v>155.14214559499879</v>
      </c>
      <c r="BC32" s="171">
        <f>Lámpara!AX63</f>
        <v>157.67284169185427</v>
      </c>
      <c r="BD32" s="171">
        <f>Lámpara!AY63</f>
        <v>160.25157518205367</v>
      </c>
      <c r="BE32" s="171">
        <f>Lámpara!AZ63</f>
        <v>162.5715590268494</v>
      </c>
      <c r="BF32" s="171">
        <f>Lámpara!BA63</f>
        <v>164.20842542830303</v>
      </c>
      <c r="BG32" s="171">
        <f>Lámpara!BB63</f>
        <v>164.80104723469492</v>
      </c>
      <c r="BH32" s="171">
        <f>Lámpara!BC63</f>
        <v>164.20842542830303</v>
      </c>
      <c r="BI32" s="171">
        <f>Lámpara!BD63</f>
        <v>162.57155902684934</v>
      </c>
      <c r="BJ32" s="171">
        <f>Lámpara!BE63</f>
        <v>160.25157518205359</v>
      </c>
      <c r="BK32" s="171">
        <f>Lámpara!BF63</f>
        <v>157.67284169185413</v>
      </c>
      <c r="BL32" s="171">
        <f>Lámpara!BG63</f>
        <v>155.14214559499862</v>
      </c>
      <c r="BM32" s="171">
        <f>Lámpara!BH63</f>
        <v>152.72131678601173</v>
      </c>
      <c r="BN32" s="171">
        <f>Lámpara!BI63</f>
        <v>150.20098439170678</v>
      </c>
      <c r="BO32" s="171">
        <f>Lámpara!BJ63</f>
        <v>147.17631250177368</v>
      </c>
      <c r="BP32" s="171">
        <f>Lámpara!BK63</f>
        <v>143.18590765789023</v>
      </c>
      <c r="BQ32" s="171">
        <f>Lámpara!BL63</f>
        <v>137.85854405958023</v>
      </c>
      <c r="BR32" s="171">
        <f>Lámpara!BM63</f>
        <v>131.02041533160994</v>
      </c>
      <c r="BS32" s="171">
        <f>Lámpara!BN63</f>
        <v>122.73863872337968</v>
      </c>
      <c r="BT32" s="171">
        <f>Lámpara!BO63</f>
        <v>113.30176475961878</v>
      </c>
      <c r="BU32" s="171">
        <f>Lámpara!BP63</f>
        <v>103.15559433798734</v>
      </c>
      <c r="BV32" s="171">
        <f>Lámpara!BQ63</f>
        <v>92.819304545033674</v>
      </c>
      <c r="BW32" s="171">
        <f>Lámpara!BR63</f>
        <v>82.804435353353838</v>
      </c>
      <c r="BX32" s="171">
        <f>Lámpara!BS63</f>
        <v>73.551774982049551</v>
      </c>
      <c r="BY32" s="171">
        <f>Lámpara!BT63</f>
        <v>65.392626008588977</v>
      </c>
      <c r="BZ32" s="171">
        <f>Lámpara!BU63</f>
        <v>58.533991413904943</v>
      </c>
      <c r="CA32" s="171">
        <f>Lámpara!BV63</f>
        <v>53.062956028552478</v>
      </c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6"/>
        <v>4.2000000000000011</v>
      </c>
      <c r="G33" s="172"/>
      <c r="H33" s="175">
        <f t="shared" si="7"/>
        <v>0.69999999999999796</v>
      </c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>
        <f>Lámpara!N64</f>
        <v>9.1277174107503374</v>
      </c>
      <c r="T33" s="171">
        <f>Lámpara!O64</f>
        <v>9.6261051350756439</v>
      </c>
      <c r="U33" s="171">
        <f>Lámpara!P64</f>
        <v>10.15854596777792</v>
      </c>
      <c r="V33" s="171">
        <f>Lámpara!Q64</f>
        <v>10.727956903356661</v>
      </c>
      <c r="W33" s="171">
        <f>Lámpara!R64</f>
        <v>11.337628855791124</v>
      </c>
      <c r="X33" s="171">
        <f>Lámpara!S64</f>
        <v>11.991312492864214</v>
      </c>
      <c r="Y33" s="171">
        <f>Lámpara!T64</f>
        <v>12.693333052899808</v>
      </c>
      <c r="Z33" s="171">
        <f>Lámpara!U64</f>
        <v>13.448745307147011</v>
      </c>
      <c r="AA33" s="171">
        <f>Lámpara!V64</f>
        <v>14.263544287858036</v>
      </c>
      <c r="AB33" s="171">
        <f>Lámpara!W64</f>
        <v>15.144953655797062</v>
      </c>
      <c r="AC33" s="171">
        <f>Lámpara!X64</f>
        <v>16.101822353493755</v>
      </c>
      <c r="AD33" s="171">
        <f>Lámpara!Y64</f>
        <v>17.145172487702489</v>
      </c>
      <c r="AE33" s="171">
        <f>Lámpara!Z64</f>
        <v>18.288958600510316</v>
      </c>
      <c r="AF33" s="171">
        <f>Lámpara!AA64</f>
        <v>19.551122544306093</v>
      </c>
      <c r="AG33" s="171">
        <f>Lámpara!AB64</f>
        <v>20.955061696340046</v>
      </c>
      <c r="AH33" s="171">
        <f>Lámpara!AC64</f>
        <v>22.53167478236897</v>
      </c>
      <c r="AI33" s="171">
        <f>Lámpara!AD64</f>
        <v>24.322213855280896</v>
      </c>
      <c r="AJ33" s="171">
        <f>Lámpara!AE64</f>
        <v>26.382259178892546</v>
      </c>
      <c r="AK33" s="171">
        <f>Lámpara!AF64</f>
        <v>28.787253783870913</v>
      </c>
      <c r="AL33" s="171">
        <f>Lámpara!AG64</f>
        <v>44.337230105835431</v>
      </c>
      <c r="AM33" s="171">
        <f>Lámpara!AH64</f>
        <v>48.043469290411352</v>
      </c>
      <c r="AN33" s="171">
        <f>Lámpara!AI64</f>
        <v>53.042075064748424</v>
      </c>
      <c r="AO33" s="171">
        <f>Lámpara!AJ64</f>
        <v>59.341967806312752</v>
      </c>
      <c r="AP33" s="171">
        <f>Lámpara!AK64</f>
        <v>66.854113637951002</v>
      </c>
      <c r="AQ33" s="171">
        <f>Lámpara!AL64</f>
        <v>75.376145750491801</v>
      </c>
      <c r="AR33" s="171">
        <f>Lámpara!AM64</f>
        <v>84.589329800175165</v>
      </c>
      <c r="AS33" s="171">
        <f>Lámpara!AN64</f>
        <v>94.073782737348466</v>
      </c>
      <c r="AT33" s="171">
        <f>Lámpara!AO64</f>
        <v>103.34615455567354</v>
      </c>
      <c r="AU33" s="171">
        <f>Lámpara!AP64</f>
        <v>111.91989139923393</v>
      </c>
      <c r="AV33" s="171">
        <f>Lámpara!AQ64</f>
        <v>119.38166483628028</v>
      </c>
      <c r="AW33" s="171">
        <f>Lámpara!AR64</f>
        <v>125.46962331769471</v>
      </c>
      <c r="AX33" s="171">
        <f>Lámpara!AS64</f>
        <v>130.13230229132924</v>
      </c>
      <c r="AY33" s="171">
        <f>Lámpara!AT64</f>
        <v>133.54504465997042</v>
      </c>
      <c r="AZ33" s="171">
        <f>Lámpara!AU64</f>
        <v>136.06733993425425</v>
      </c>
      <c r="BA33" s="171">
        <f>Lámpara!AV64</f>
        <v>138.14102324641672</v>
      </c>
      <c r="BB33" s="171">
        <f>Lámpara!AW64</f>
        <v>140.1525124291334</v>
      </c>
      <c r="BC33" s="171">
        <f>Lámpara!AX64</f>
        <v>142.3033491565551</v>
      </c>
      <c r="BD33" s="171">
        <f>Lámpara!AY64</f>
        <v>144.54034744641618</v>
      </c>
      <c r="BE33" s="171">
        <f>Lámpara!AZ64</f>
        <v>146.58091526779083</v>
      </c>
      <c r="BF33" s="171">
        <f>Lámpara!BA64</f>
        <v>148.03221261524823</v>
      </c>
      <c r="BG33" s="171">
        <f>Lámpara!BB64</f>
        <v>148.55955033018398</v>
      </c>
      <c r="BH33" s="171">
        <f>Lámpara!BC64</f>
        <v>148.03221261524823</v>
      </c>
      <c r="BI33" s="171">
        <f>Lámpara!BD64</f>
        <v>146.58091526779083</v>
      </c>
      <c r="BJ33" s="171">
        <f>Lámpara!BE64</f>
        <v>144.54034744641609</v>
      </c>
      <c r="BK33" s="171">
        <f>Lámpara!BF64</f>
        <v>142.30334915655504</v>
      </c>
      <c r="BL33" s="171">
        <f>Lámpara!BG64</f>
        <v>140.15251242913325</v>
      </c>
      <c r="BM33" s="171">
        <f>Lámpara!BH64</f>
        <v>138.14102324641667</v>
      </c>
      <c r="BN33" s="171">
        <f>Lámpara!BI64</f>
        <v>136.06733993425414</v>
      </c>
      <c r="BO33" s="171">
        <f>Lámpara!BJ64</f>
        <v>133.54504465997022</v>
      </c>
      <c r="BP33" s="171">
        <f>Lámpara!BK64</f>
        <v>130.13230229132907</v>
      </c>
      <c r="BQ33" s="171">
        <f>Lámpara!BL64</f>
        <v>125.46962331769446</v>
      </c>
      <c r="BR33" s="171">
        <f>Lámpara!BM64</f>
        <v>119.38166483627995</v>
      </c>
      <c r="BS33" s="171">
        <f>Lámpara!BN64</f>
        <v>111.91989139923352</v>
      </c>
      <c r="BT33" s="171">
        <f>Lámpara!BO64</f>
        <v>103.34615455567302</v>
      </c>
      <c r="BU33" s="171">
        <f>Lámpara!BP64</f>
        <v>94.073782737347884</v>
      </c>
      <c r="BV33" s="171">
        <f>Lámpara!BQ64</f>
        <v>84.589329800174724</v>
      </c>
      <c r="BW33" s="171">
        <f>Lámpara!BR64</f>
        <v>75.376145750491361</v>
      </c>
      <c r="BX33" s="171">
        <f>Lámpara!BS64</f>
        <v>66.854113637950604</v>
      </c>
      <c r="BY33" s="171">
        <f>Lámpara!BT64</f>
        <v>59.341967806312418</v>
      </c>
      <c r="BZ33" s="171">
        <f>Lámpara!BU64</f>
        <v>53.042075064748119</v>
      </c>
      <c r="CA33" s="171">
        <f>Lámpara!BV64</f>
        <v>48.043469290411188</v>
      </c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6"/>
        <v>4.1000000000000014</v>
      </c>
      <c r="G34" s="172"/>
      <c r="H34" s="175">
        <f t="shared" si="7"/>
        <v>0.59999999999999798</v>
      </c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>
        <f>Lámpara!N65</f>
        <v>8.0980569402602676</v>
      </c>
      <c r="T34" s="171">
        <f>Lámpara!O65</f>
        <v>8.5345727964652252</v>
      </c>
      <c r="U34" s="171">
        <f>Lámpara!P65</f>
        <v>9.0005424129035561</v>
      </c>
      <c r="V34" s="171">
        <f>Lámpara!Q65</f>
        <v>9.4984927119606084</v>
      </c>
      <c r="W34" s="171">
        <f>Lámpara!R65</f>
        <v>10.031287661724779</v>
      </c>
      <c r="X34" s="171">
        <f>Lámpara!S65</f>
        <v>10.602209501890702</v>
      </c>
      <c r="Y34" s="171">
        <f>Lámpara!T65</f>
        <v>11.215067811423721</v>
      </c>
      <c r="Z34" s="171">
        <f>Lámpara!U65</f>
        <v>11.874347098012771</v>
      </c>
      <c r="AA34" s="171">
        <f>Lámpara!V65</f>
        <v>12.585407815802204</v>
      </c>
      <c r="AB34" s="171">
        <f>Lámpara!W65</f>
        <v>13.354761632911103</v>
      </c>
      <c r="AC34" s="171">
        <f>Lámpara!X65</f>
        <v>14.190450046543258</v>
      </c>
      <c r="AD34" s="171">
        <f>Lámpara!Y65</f>
        <v>15.102567015958771</v>
      </c>
      <c r="AE34" s="171">
        <f>Lámpara!Z65</f>
        <v>16.103982445452075</v>
      </c>
      <c r="AF34" s="171">
        <f>Lámpara!AA65</f>
        <v>17.211345878608778</v>
      </c>
      <c r="AG34" s="171">
        <f>Lámpara!AB65</f>
        <v>18.446481085675117</v>
      </c>
      <c r="AH34" s="171">
        <f>Lámpara!AC65</f>
        <v>19.838325608045498</v>
      </c>
      <c r="AI34" s="171">
        <f>Lámpara!AD65</f>
        <v>21.42562911709939</v>
      </c>
      <c r="AJ34" s="171">
        <f>Lámpara!AE65</f>
        <v>23.26070632585008</v>
      </c>
      <c r="AK34" s="171">
        <f>Lámpara!AF65</f>
        <v>25.414651383606653</v>
      </c>
      <c r="AL34" s="171">
        <f>Lámpara!AG65</f>
        <v>40.152466453564251</v>
      </c>
      <c r="AM34" s="171">
        <f>Lámpara!AH65</f>
        <v>43.505295827819289</v>
      </c>
      <c r="AN34" s="171">
        <f>Lámpara!AI65</f>
        <v>48.075261882636546</v>
      </c>
      <c r="AO34" s="171">
        <f>Lámpara!AJ65</f>
        <v>53.865218896858032</v>
      </c>
      <c r="AP34" s="171">
        <f>Lámpara!AK65</f>
        <v>60.784821816947556</v>
      </c>
      <c r="AQ34" s="171">
        <f>Lámpara!AL65</f>
        <v>68.636810576786672</v>
      </c>
      <c r="AR34" s="171">
        <f>Lámpara!AM65</f>
        <v>77.115180698774623</v>
      </c>
      <c r="AS34" s="171">
        <f>Lámpara!AN65</f>
        <v>85.820666510583223</v>
      </c>
      <c r="AT34" s="171">
        <f>Lámpara!AO65</f>
        <v>94.297269409338369</v>
      </c>
      <c r="AU34" s="171">
        <f>Lámpara!AP65</f>
        <v>102.08965194199637</v>
      </c>
      <c r="AV34" s="171">
        <f>Lámpara!AQ65</f>
        <v>108.81508592365702</v>
      </c>
      <c r="AW34" s="171">
        <f>Lámpara!AR65</f>
        <v>114.2363114768806</v>
      </c>
      <c r="AX34" s="171">
        <f>Lámpara!AS65</f>
        <v>118.31548986033054</v>
      </c>
      <c r="AY34" s="171">
        <f>Lámpara!AT65</f>
        <v>121.2278581179323</v>
      </c>
      <c r="AZ34" s="171">
        <f>Lámpara!AU65</f>
        <v>123.32007666650226</v>
      </c>
      <c r="BA34" s="171">
        <f>Lámpara!AV65</f>
        <v>125.01380193448009</v>
      </c>
      <c r="BB34" s="171">
        <f>Lámpara!AW65</f>
        <v>126.67655662597242</v>
      </c>
      <c r="BC34" s="171">
        <f>Lámpara!AX65</f>
        <v>128.50126499564161</v>
      </c>
      <c r="BD34" s="171">
        <f>Lámpara!AY65</f>
        <v>130.44194088031884</v>
      </c>
      <c r="BE34" s="171">
        <f>Lámpara!AZ65</f>
        <v>132.23808610975732</v>
      </c>
      <c r="BF34" s="171">
        <f>Lámpara!BA65</f>
        <v>133.52605922990699</v>
      </c>
      <c r="BG34" s="171">
        <f>Lámpara!BB65</f>
        <v>133.99576265254601</v>
      </c>
      <c r="BH34" s="171">
        <f>Lámpara!BC65</f>
        <v>133.52605922990699</v>
      </c>
      <c r="BI34" s="171">
        <f>Lámpara!BD65</f>
        <v>132.23808610975735</v>
      </c>
      <c r="BJ34" s="171">
        <f>Lámpara!BE65</f>
        <v>130.44194088031878</v>
      </c>
      <c r="BK34" s="171">
        <f>Lámpara!BF65</f>
        <v>128.50126499564152</v>
      </c>
      <c r="BL34" s="171">
        <f>Lámpara!BG65</f>
        <v>126.67655662597228</v>
      </c>
      <c r="BM34" s="171">
        <f>Lámpara!BH65</f>
        <v>125.01380193448007</v>
      </c>
      <c r="BN34" s="171">
        <f>Lámpara!BI65</f>
        <v>123.32007666650226</v>
      </c>
      <c r="BO34" s="171">
        <f>Lámpara!BJ65</f>
        <v>121.22785811793219</v>
      </c>
      <c r="BP34" s="171">
        <f>Lámpara!BK65</f>
        <v>118.31548986033033</v>
      </c>
      <c r="BQ34" s="171">
        <f>Lámpara!BL65</f>
        <v>114.23631147688039</v>
      </c>
      <c r="BR34" s="171">
        <f>Lámpara!BM65</f>
        <v>108.8150859236568</v>
      </c>
      <c r="BS34" s="171">
        <f>Lámpara!BN65</f>
        <v>102.08965194199597</v>
      </c>
      <c r="BT34" s="171">
        <f>Lámpara!BO65</f>
        <v>94.297269409337915</v>
      </c>
      <c r="BU34" s="171">
        <f>Lámpara!BP65</f>
        <v>85.820666510582711</v>
      </c>
      <c r="BV34" s="171">
        <f>Lámpara!BQ65</f>
        <v>77.115180698774225</v>
      </c>
      <c r="BW34" s="171">
        <f>Lámpara!BR65</f>
        <v>68.636810576786246</v>
      </c>
      <c r="BX34" s="171">
        <f>Lámpara!BS65</f>
        <v>60.784821816947193</v>
      </c>
      <c r="BY34" s="171">
        <f>Lámpara!BT65</f>
        <v>53.865218896857733</v>
      </c>
      <c r="BZ34" s="171">
        <f>Lámpara!BU65</f>
        <v>48.075261882636255</v>
      </c>
      <c r="CA34" s="171">
        <f>Lámpara!BV65</f>
        <v>43.505295827819133</v>
      </c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6"/>
        <v>4.0000000000000018</v>
      </c>
      <c r="G35" s="172"/>
      <c r="H35" s="175">
        <f t="shared" si="7"/>
        <v>0.499999999999998</v>
      </c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>
        <f>Lámpara!N66</f>
        <v>7.2212096307284197</v>
      </c>
      <c r="T35" s="171">
        <f>Lámpara!O66</f>
        <v>7.6052767071264595</v>
      </c>
      <c r="U35" s="171">
        <f>Lámpara!P66</f>
        <v>8.0149275332460679</v>
      </c>
      <c r="V35" s="171">
        <f>Lámpara!Q66</f>
        <v>8.4523632230683496</v>
      </c>
      <c r="W35" s="171">
        <f>Lámpara!R66</f>
        <v>8.9200908249381392</v>
      </c>
      <c r="X35" s="171">
        <f>Lámpara!S66</f>
        <v>9.4210003545699994</v>
      </c>
      <c r="Y35" s="171">
        <f>Lámpara!T66</f>
        <v>9.9584685285333396</v>
      </c>
      <c r="Z35" s="171">
        <f>Lámpara!U66</f>
        <v>10.536499389346144</v>
      </c>
      <c r="AA35" s="171">
        <f>Lámpara!V66</f>
        <v>11.159916011535586</v>
      </c>
      <c r="AB35" s="171">
        <f>Lámpara!W66</f>
        <v>11.834623059802954</v>
      </c>
      <c r="AC35" s="171">
        <f>Lámpara!X66</f>
        <v>12.567967761581816</v>
      </c>
      <c r="AD35" s="171">
        <f>Lámpara!Y66</f>
        <v>13.36923772468278</v>
      </c>
      <c r="AE35" s="171">
        <f>Lámpara!Z66</f>
        <v>14.250349174409235</v>
      </c>
      <c r="AF35" s="171">
        <f>Lámpara!AA66</f>
        <v>15.226800247142355</v>
      </c>
      <c r="AG35" s="171">
        <f>Lámpara!AB66</f>
        <v>16.318993195660031</v>
      </c>
      <c r="AH35" s="171">
        <f>Lámpara!AC66</f>
        <v>17.554069746862595</v>
      </c>
      <c r="AI35" s="171">
        <f>Lámpara!AD66</f>
        <v>18.968459403008577</v>
      </c>
      <c r="AJ35" s="171">
        <f>Lámpara!AE66</f>
        <v>20.611416401704183</v>
      </c>
      <c r="AK35" s="171">
        <f>Lámpara!AF66</f>
        <v>22.549923963130212</v>
      </c>
      <c r="AL35" s="171">
        <f>Lámpara!AG66</f>
        <v>36.521171449699011</v>
      </c>
      <c r="AM35" s="171">
        <f>Lámpara!AH66</f>
        <v>39.564495195729556</v>
      </c>
      <c r="AN35" s="171">
        <f>Lámpara!AI66</f>
        <v>43.754236988874261</v>
      </c>
      <c r="AO35" s="171">
        <f>Lámpara!AJ66</f>
        <v>49.087829798273916</v>
      </c>
      <c r="AP35" s="171">
        <f>Lámpara!AK66</f>
        <v>55.474174711378787</v>
      </c>
      <c r="AQ35" s="171">
        <f>Lámpara!AL66</f>
        <v>62.721465109586163</v>
      </c>
      <c r="AR35" s="171">
        <f>Lámpara!AM66</f>
        <v>70.536422530343657</v>
      </c>
      <c r="AS35" s="171">
        <f>Lámpara!AN66</f>
        <v>78.539914697500777</v>
      </c>
      <c r="AT35" s="171">
        <f>Lámpara!AO66</f>
        <v>86.3022502326818</v>
      </c>
      <c r="AU35" s="171">
        <f>Lámpara!AP66</f>
        <v>93.397716314605162</v>
      </c>
      <c r="AV35" s="171">
        <f>Lámpara!AQ66</f>
        <v>99.472182428391818</v>
      </c>
      <c r="AW35" s="171">
        <f>Lámpara!AR66</f>
        <v>104.310826932591</v>
      </c>
      <c r="AX35" s="171">
        <f>Lámpara!AS66</f>
        <v>107.8874643310609</v>
      </c>
      <c r="AY35" s="171">
        <f>Lámpara!AT66</f>
        <v>110.37573422839493</v>
      </c>
      <c r="AZ35" s="171">
        <f>Lámpara!AU66</f>
        <v>112.10859739188402</v>
      </c>
      <c r="BA35" s="171">
        <f>Lámpara!AV66</f>
        <v>113.48716539040669</v>
      </c>
      <c r="BB35" s="171">
        <f>Lámpara!AW66</f>
        <v>114.8598333147787</v>
      </c>
      <c r="BC35" s="171">
        <f>Lámpara!AX66</f>
        <v>116.41032353583789</v>
      </c>
      <c r="BD35" s="171">
        <f>Lámpara!AY66</f>
        <v>118.0985549780054</v>
      </c>
      <c r="BE35" s="171">
        <f>Lámpara!AZ66</f>
        <v>119.68411985132245</v>
      </c>
      <c r="BF35" s="171">
        <f>Lámpara!BA66</f>
        <v>120.83030348492714</v>
      </c>
      <c r="BG35" s="171">
        <f>Lámpara!BB66</f>
        <v>121.24978274447865</v>
      </c>
      <c r="BH35" s="171">
        <f>Lámpara!BC66</f>
        <v>120.8303034849271</v>
      </c>
      <c r="BI35" s="171">
        <f>Lámpara!BD66</f>
        <v>119.68411985132246</v>
      </c>
      <c r="BJ35" s="171">
        <f>Lámpara!BE66</f>
        <v>118.0985549780053</v>
      </c>
      <c r="BK35" s="171">
        <f>Lámpara!BF66</f>
        <v>116.41032353583776</v>
      </c>
      <c r="BL35" s="171">
        <f>Lámpara!BG66</f>
        <v>114.8598333147786</v>
      </c>
      <c r="BM35" s="171">
        <f>Lámpara!BH66</f>
        <v>113.48716539040666</v>
      </c>
      <c r="BN35" s="171">
        <f>Lámpara!BI66</f>
        <v>112.10859739188398</v>
      </c>
      <c r="BO35" s="171">
        <f>Lámpara!BJ66</f>
        <v>110.37573422839485</v>
      </c>
      <c r="BP35" s="171">
        <f>Lámpara!BK66</f>
        <v>107.88746433106071</v>
      </c>
      <c r="BQ35" s="171">
        <f>Lámpara!BL66</f>
        <v>104.31082693259077</v>
      </c>
      <c r="BR35" s="171">
        <f>Lámpara!BM66</f>
        <v>99.472182428391633</v>
      </c>
      <c r="BS35" s="171">
        <f>Lámpara!BN66</f>
        <v>93.397716314604821</v>
      </c>
      <c r="BT35" s="171">
        <f>Lámpara!BO66</f>
        <v>86.30225023268143</v>
      </c>
      <c r="BU35" s="171">
        <f>Lámpara!BP66</f>
        <v>78.539914697500308</v>
      </c>
      <c r="BV35" s="171">
        <f>Lámpara!BQ66</f>
        <v>70.536422530343273</v>
      </c>
      <c r="BW35" s="171">
        <f>Lámpara!BR66</f>
        <v>62.721465109585772</v>
      </c>
      <c r="BX35" s="171">
        <f>Lámpara!BS66</f>
        <v>55.474174711378438</v>
      </c>
      <c r="BY35" s="171">
        <f>Lámpara!BT66</f>
        <v>49.087829798273617</v>
      </c>
      <c r="BZ35" s="171">
        <f>Lámpara!BU66</f>
        <v>43.754236988873998</v>
      </c>
      <c r="CA35" s="171">
        <f>Lámpara!BV66</f>
        <v>39.564495195729428</v>
      </c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6"/>
        <v>3.9000000000000021</v>
      </c>
      <c r="G36" s="172"/>
      <c r="H36" s="175">
        <f t="shared" si="7"/>
        <v>0.39999999999999802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>
        <f>Lámpara!N67</f>
        <v>6.5295106381089214</v>
      </c>
      <c r="T36" s="171">
        <f>Lámpara!O67</f>
        <v>6.8719177420086623</v>
      </c>
      <c r="U36" s="171">
        <f>Lámpara!P67</f>
        <v>7.2368180221496701</v>
      </c>
      <c r="V36" s="171">
        <f>Lámpara!Q67</f>
        <v>7.6261498563783379</v>
      </c>
      <c r="W36" s="171">
        <f>Lámpara!R67</f>
        <v>8.0421314681042197</v>
      </c>
      <c r="X36" s="171">
        <f>Lámpara!S67</f>
        <v>8.4873340470138352</v>
      </c>
      <c r="Y36" s="171">
        <f>Lámpara!T67</f>
        <v>8.9647804152886472</v>
      </c>
      <c r="Z36" s="171">
        <f>Lámpara!U67</f>
        <v>9.4780789381065382</v>
      </c>
      <c r="AA36" s="171">
        <f>Lámpara!V67</f>
        <v>10.03160615123625</v>
      </c>
      <c r="AB36" s="171">
        <f>Lámpara!W67</f>
        <v>10.630756835199893</v>
      </c>
      <c r="AC36" s="171">
        <f>Lámpara!X67</f>
        <v>11.282287586317834</v>
      </c>
      <c r="AD36" s="171">
        <f>Lámpara!Y67</f>
        <v>11.994790124846759</v>
      </c>
      <c r="AE36" s="171">
        <f>Lámpara!Z67</f>
        <v>12.77934474831504</v>
      </c>
      <c r="AF36" s="171">
        <f>Lámpara!AA67</f>
        <v>13.650424002601973</v>
      </c>
      <c r="AG36" s="171">
        <f>Lámpara!AB67</f>
        <v>14.627143867055629</v>
      </c>
      <c r="AH36" s="171">
        <f>Lámpara!AC67</f>
        <v>15.734997305352866</v>
      </c>
      <c r="AI36" s="171">
        <f>Lámpara!AD67</f>
        <v>17.008256595074737</v>
      </c>
      <c r="AJ36" s="171">
        <f>Lámpara!AE67</f>
        <v>18.493301195365422</v>
      </c>
      <c r="AK36" s="171">
        <f>Lámpara!AF67</f>
        <v>20.25322310445134</v>
      </c>
      <c r="AL36" s="171">
        <f>Lámpara!AG67</f>
        <v>33.507241018649054</v>
      </c>
      <c r="AM36" s="171">
        <f>Lámpara!AH67</f>
        <v>36.286014054034389</v>
      </c>
      <c r="AN36" s="171">
        <f>Lámpara!AI67</f>
        <v>40.144945497228612</v>
      </c>
      <c r="AO36" s="171">
        <f>Lámpara!AJ67</f>
        <v>45.076644559933563</v>
      </c>
      <c r="AP36" s="171">
        <f>Lámpara!AK67</f>
        <v>50.98973898685383</v>
      </c>
      <c r="AQ36" s="171">
        <f>Lámpara!AL67</f>
        <v>57.698114948265349</v>
      </c>
      <c r="AR36" s="171">
        <f>Lámpara!AM67</f>
        <v>64.921083511773304</v>
      </c>
      <c r="AS36" s="171">
        <f>Lámpara!AN67</f>
        <v>72.299017099746337</v>
      </c>
      <c r="AT36" s="171">
        <f>Lámpara!AO67</f>
        <v>79.427351637593091</v>
      </c>
      <c r="AU36" s="171">
        <f>Lámpara!AP67</f>
        <v>85.908306797057023</v>
      </c>
      <c r="AV36" s="171">
        <f>Lámpara!AQ67</f>
        <v>91.414308619569937</v>
      </c>
      <c r="AW36" s="171">
        <f>Lámpara!AR67</f>
        <v>95.750862915690405</v>
      </c>
      <c r="AX36" s="171">
        <f>Lámpara!AS67</f>
        <v>98.901594165455023</v>
      </c>
      <c r="AY36" s="171">
        <f>Lámpara!AT67</f>
        <v>101.03725702304222</v>
      </c>
      <c r="AZ36" s="171">
        <f>Lámpara!AU67</f>
        <v>102.47649405437967</v>
      </c>
      <c r="BA36" s="171">
        <f>Lámpara!AV67</f>
        <v>103.5997721432561</v>
      </c>
      <c r="BB36" s="171">
        <f>Lámpara!AW67</f>
        <v>104.73637735393525</v>
      </c>
      <c r="BC36" s="171">
        <f>Lámpara!AX67</f>
        <v>106.0604639656158</v>
      </c>
      <c r="BD36" s="171">
        <f>Lámpara!AY67</f>
        <v>107.5367420664389</v>
      </c>
      <c r="BE36" s="171">
        <f>Lámpara!AZ67</f>
        <v>108.94303625541026</v>
      </c>
      <c r="BF36" s="171">
        <f>Lámpara!BA67</f>
        <v>109.96739771801079</v>
      </c>
      <c r="BG36" s="171">
        <f>Lámpara!BB67</f>
        <v>110.34353214507851</v>
      </c>
      <c r="BH36" s="171">
        <f>Lámpara!BC67</f>
        <v>109.96739771801074</v>
      </c>
      <c r="BI36" s="171">
        <f>Lámpara!BD67</f>
        <v>108.94303625541022</v>
      </c>
      <c r="BJ36" s="171">
        <f>Lámpara!BE67</f>
        <v>107.5367420664389</v>
      </c>
      <c r="BK36" s="171">
        <f>Lámpara!BF67</f>
        <v>106.0604639656157</v>
      </c>
      <c r="BL36" s="171">
        <f>Lámpara!BG67</f>
        <v>104.73637735393517</v>
      </c>
      <c r="BM36" s="171">
        <f>Lámpara!BH67</f>
        <v>103.59977214325608</v>
      </c>
      <c r="BN36" s="171">
        <f>Lámpara!BI67</f>
        <v>102.47649405437964</v>
      </c>
      <c r="BO36" s="171">
        <f>Lámpara!BJ67</f>
        <v>101.03725702304217</v>
      </c>
      <c r="BP36" s="171">
        <f>Lámpara!BK67</f>
        <v>98.901594165454881</v>
      </c>
      <c r="BQ36" s="171">
        <f>Lámpara!BL67</f>
        <v>95.750862915690178</v>
      </c>
      <c r="BR36" s="171">
        <f>Lámpara!BM67</f>
        <v>91.414308619569681</v>
      </c>
      <c r="BS36" s="171">
        <f>Lámpara!BN67</f>
        <v>85.908306797056724</v>
      </c>
      <c r="BT36" s="171">
        <f>Lámpara!BO67</f>
        <v>79.427351637592693</v>
      </c>
      <c r="BU36" s="171">
        <f>Lámpara!BP67</f>
        <v>72.299017099745896</v>
      </c>
      <c r="BV36" s="171">
        <f>Lámpara!BQ67</f>
        <v>64.921083511772935</v>
      </c>
      <c r="BW36" s="171">
        <f>Lámpara!BR67</f>
        <v>57.698114948265008</v>
      </c>
      <c r="BX36" s="171">
        <f>Lámpara!BS67</f>
        <v>50.989738986853496</v>
      </c>
      <c r="BY36" s="171">
        <f>Lámpara!BT67</f>
        <v>45.076644559933307</v>
      </c>
      <c r="BZ36" s="171">
        <f>Lámpara!BU67</f>
        <v>40.144945497228363</v>
      </c>
      <c r="CA36" s="171">
        <f>Lámpara!BV67</f>
        <v>36.286014054034268</v>
      </c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ref="F37:F68" si="8">F38+0.1</f>
        <v>3.800000000000002</v>
      </c>
      <c r="G37" s="172"/>
      <c r="H37" s="175">
        <f t="shared" si="7"/>
        <v>0.29999999999999805</v>
      </c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>
        <f>Lámpara!N68</f>
        <v>6.0412467132323293</v>
      </c>
      <c r="T37" s="171">
        <f>Lámpara!O68</f>
        <v>6.3533015522813843</v>
      </c>
      <c r="U37" s="171">
        <f>Lámpara!P68</f>
        <v>6.6855282890419234</v>
      </c>
      <c r="V37" s="171">
        <f>Lámpara!Q68</f>
        <v>7.0396600977553954</v>
      </c>
      <c r="W37" s="171">
        <f>Lámpara!R68</f>
        <v>7.4176879698358933</v>
      </c>
      <c r="X37" s="171">
        <f>Lámpara!S68</f>
        <v>7.8219300843925357</v>
      </c>
      <c r="Y37" s="171">
        <f>Lámpara!T68</f>
        <v>8.2551255510751886</v>
      </c>
      <c r="Z37" s="171">
        <f>Lámpara!U68</f>
        <v>8.7205617320903031</v>
      </c>
      <c r="AA37" s="171">
        <f>Lámpara!V68</f>
        <v>9.2222479060207725</v>
      </c>
      <c r="AB37" s="171">
        <f>Lámpara!W68</f>
        <v>9.7651529782837034</v>
      </c>
      <c r="AC37" s="171">
        <f>Lámpara!X68</f>
        <v>10.355531811662425</v>
      </c>
      <c r="AD37" s="171">
        <f>Lámpara!Y68</f>
        <v>11.001374291368814</v>
      </c>
      <c r="AE37" s="171">
        <f>Lámpara!Z68</f>
        <v>11.71302447853456</v>
      </c>
      <c r="AF37" s="171">
        <f>Lámpara!AA68</f>
        <v>12.504035546458368</v>
      </c>
      <c r="AG37" s="171">
        <f>Lámpara!AB68</f>
        <v>13.392351537366608</v>
      </c>
      <c r="AH37" s="171">
        <f>Lámpara!AC68</f>
        <v>14.401941876096783</v>
      </c>
      <c r="AI37" s="171">
        <f>Lámpara!AD68</f>
        <v>15.565062408267417</v>
      </c>
      <c r="AJ37" s="171">
        <f>Lámpara!AE68</f>
        <v>16.92538188090278</v>
      </c>
      <c r="AK37" s="171">
        <f>Lámpara!AF68</f>
        <v>18.54230080897247</v>
      </c>
      <c r="AL37" s="171">
        <f>Lámpara!AG68</f>
        <v>31.129093166550021</v>
      </c>
      <c r="AM37" s="171">
        <f>Lámpara!AH68</f>
        <v>33.686501414908449</v>
      </c>
      <c r="AN37" s="171">
        <f>Lámpara!AI68</f>
        <v>37.262056530810341</v>
      </c>
      <c r="AO37" s="171">
        <f>Lámpara!AJ68</f>
        <v>41.844095281514555</v>
      </c>
      <c r="AP37" s="171">
        <f>Lámpara!AK68</f>
        <v>47.341384647587546</v>
      </c>
      <c r="AQ37" s="171">
        <f>Lámpara!AL68</f>
        <v>53.573655262164813</v>
      </c>
      <c r="AR37" s="171">
        <f>Lámpara!AM68</f>
        <v>60.272571584797177</v>
      </c>
      <c r="AS37" s="171">
        <f>Lámpara!AN68</f>
        <v>67.097284651250561</v>
      </c>
      <c r="AT37" s="171">
        <f>Lámpara!AO68</f>
        <v>73.667102457657265</v>
      </c>
      <c r="AU37" s="171">
        <f>Lámpara!AP68</f>
        <v>79.61045398336563</v>
      </c>
      <c r="AV37" s="171">
        <f>Lámpara!AQ68</f>
        <v>84.624313257502635</v>
      </c>
      <c r="AW37" s="171">
        <f>Lámpara!AR68</f>
        <v>88.532509274569549</v>
      </c>
      <c r="AX37" s="171">
        <f>Lámpara!AS68</f>
        <v>91.326810496368466</v>
      </c>
      <c r="AY37" s="171">
        <f>Lámpara!AT68</f>
        <v>93.17402970625281</v>
      </c>
      <c r="AZ37" s="171">
        <f>Lámpara!AU68</f>
        <v>94.378129736061268</v>
      </c>
      <c r="BA37" s="171">
        <f>Lámpara!AV68</f>
        <v>95.299089094690686</v>
      </c>
      <c r="BB37" s="171">
        <f>Lámpara!AW68</f>
        <v>96.247340071979536</v>
      </c>
      <c r="BC37" s="171">
        <f>Lámpara!AX68</f>
        <v>97.387314025035124</v>
      </c>
      <c r="BD37" s="171">
        <f>Lámpara!AY68</f>
        <v>98.687587365236055</v>
      </c>
      <c r="BE37" s="171">
        <f>Lámpara!AZ68</f>
        <v>99.942528019584245</v>
      </c>
      <c r="BF37" s="171">
        <f>Lámpara!BA68</f>
        <v>100.86293370421893</v>
      </c>
      <c r="BG37" s="171">
        <f>Lámpara!BB68</f>
        <v>101.20189064541353</v>
      </c>
      <c r="BH37" s="171">
        <f>Lámpara!BC68</f>
        <v>100.86293370421886</v>
      </c>
      <c r="BI37" s="171">
        <f>Lámpara!BD68</f>
        <v>99.942528019584188</v>
      </c>
      <c r="BJ37" s="171">
        <f>Lámpara!BE68</f>
        <v>98.687587365235984</v>
      </c>
      <c r="BK37" s="171">
        <f>Lámpara!BF68</f>
        <v>97.38731402503501</v>
      </c>
      <c r="BL37" s="171">
        <f>Lámpara!BG68</f>
        <v>96.247340071979409</v>
      </c>
      <c r="BM37" s="171">
        <f>Lámpara!BH68</f>
        <v>95.299089094690672</v>
      </c>
      <c r="BN37" s="171">
        <f>Lámpara!BI68</f>
        <v>94.378129736061183</v>
      </c>
      <c r="BO37" s="171">
        <f>Lámpara!BJ68</f>
        <v>93.174029706252739</v>
      </c>
      <c r="BP37" s="171">
        <f>Lámpara!BK68</f>
        <v>91.326810496368338</v>
      </c>
      <c r="BQ37" s="171">
        <f>Lámpara!BL68</f>
        <v>88.53250927456935</v>
      </c>
      <c r="BR37" s="171">
        <f>Lámpara!BM68</f>
        <v>84.624313257502408</v>
      </c>
      <c r="BS37" s="171">
        <f>Lámpara!BN68</f>
        <v>79.610453983365346</v>
      </c>
      <c r="BT37" s="171">
        <f>Lámpara!BO68</f>
        <v>73.667102457656938</v>
      </c>
      <c r="BU37" s="171">
        <f>Lámpara!BP68</f>
        <v>67.097284651250121</v>
      </c>
      <c r="BV37" s="171">
        <f>Lámpara!BQ68</f>
        <v>60.272571584796829</v>
      </c>
      <c r="BW37" s="171">
        <f>Lámpara!BR68</f>
        <v>53.573655262164493</v>
      </c>
      <c r="BX37" s="171">
        <f>Lámpara!BS68</f>
        <v>47.341384647587262</v>
      </c>
      <c r="BY37" s="171">
        <f>Lámpara!BT68</f>
        <v>41.844095281514335</v>
      </c>
      <c r="BZ37" s="171">
        <f>Lámpara!BU68</f>
        <v>37.262056530810128</v>
      </c>
      <c r="CA37" s="171">
        <f>Lámpara!BV68</f>
        <v>33.686501414908342</v>
      </c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8"/>
        <v>3.700000000000002</v>
      </c>
      <c r="G38" s="172"/>
      <c r="H38" s="175">
        <f t="shared" ref="H38:H69" si="9">H37-0.1</f>
        <v>0.19999999999999804</v>
      </c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>
        <f>Lámpara!N69</f>
        <v>5.7613411968366188</v>
      </c>
      <c r="T38" s="171">
        <f>Lámpara!O69</f>
        <v>6.0541186429864231</v>
      </c>
      <c r="U38" s="171">
        <f>Lámpara!P69</f>
        <v>6.365457516438334</v>
      </c>
      <c r="V38" s="171">
        <f>Lámpara!Q69</f>
        <v>6.696934889439432</v>
      </c>
      <c r="W38" s="171">
        <f>Lámpara!R69</f>
        <v>7.0503666643220626</v>
      </c>
      <c r="X38" s="171">
        <f>Lámpara!S69</f>
        <v>7.4278732674544816</v>
      </c>
      <c r="Y38" s="171">
        <f>Lámpara!T69</f>
        <v>7.8319685275687467</v>
      </c>
      <c r="Z38" s="171">
        <f>Lámpara!U69</f>
        <v>8.2656804586218691</v>
      </c>
      <c r="AA38" s="171">
        <f>Lámpara!V69</f>
        <v>8.7327160125681687</v>
      </c>
      <c r="AB38" s="171">
        <f>Lámpara!W69</f>
        <v>9.2376865079361732</v>
      </c>
      <c r="AC38" s="171">
        <f>Lámpara!X69</f>
        <v>9.7864168771155207</v>
      </c>
      <c r="AD38" s="171">
        <f>Lámpara!Y69</f>
        <v>10.386370800024261</v>
      </c>
      <c r="AE38" s="171">
        <f>Lámpara!Z69</f>
        <v>11.047236153475529</v>
      </c>
      <c r="AF38" s="171">
        <f>Lámpara!AA69</f>
        <v>11.781732299503274</v>
      </c>
      <c r="AG38" s="171">
        <f>Lámpara!AB69</f>
        <v>12.606724316147975</v>
      </c>
      <c r="AH38" s="171">
        <f>Lámpara!AC69</f>
        <v>13.544761690921451</v>
      </c>
      <c r="AI38" s="171">
        <f>Lámpara!AD69</f>
        <v>14.626203355991017</v>
      </c>
      <c r="AJ38" s="171">
        <f>Lámpara!AE69</f>
        <v>15.892151273808176</v>
      </c>
      <c r="AK38" s="171">
        <f>Lámpara!AF69</f>
        <v>17.398496179101365</v>
      </c>
      <c r="AL38" s="171">
        <f>Lámpara!AG69</f>
        <v>29.366367018149056</v>
      </c>
      <c r="AM38" s="171">
        <f>Lámpara!AH69</f>
        <v>31.741764433442544</v>
      </c>
      <c r="AN38" s="171">
        <f>Lámpara!AI69</f>
        <v>35.077245781698174</v>
      </c>
      <c r="AO38" s="171">
        <f>Lámpara!AJ69</f>
        <v>39.3573846285679</v>
      </c>
      <c r="AP38" s="171">
        <f>Lámpara!AK69</f>
        <v>44.491442518632155</v>
      </c>
      <c r="AQ38" s="171">
        <f>Lámpara!AL69</f>
        <v>50.305077902991066</v>
      </c>
      <c r="AR38" s="171">
        <f>Lámpara!AM69</f>
        <v>56.542002352372073</v>
      </c>
      <c r="AS38" s="171">
        <f>Lámpara!AN69</f>
        <v>62.879361855418132</v>
      </c>
      <c r="AT38" s="171">
        <f>Lámpara!AO69</f>
        <v>68.959054140989878</v>
      </c>
      <c r="AU38" s="171">
        <f>Lámpara!AP69</f>
        <v>74.434015549785357</v>
      </c>
      <c r="AV38" s="171">
        <f>Lámpara!AQ69</f>
        <v>79.023841980777362</v>
      </c>
      <c r="AW38" s="171">
        <f>Lámpara!AR69</f>
        <v>82.568827906525073</v>
      </c>
      <c r="AX38" s="171">
        <f>Lámpara!AS69</f>
        <v>85.0674206465618</v>
      </c>
      <c r="AY38" s="171">
        <f>Lámpara!AT69</f>
        <v>86.681668447475005</v>
      </c>
      <c r="AZ38" s="171">
        <f>Lámpara!AU69</f>
        <v>87.700734945316199</v>
      </c>
      <c r="BA38" s="171">
        <f>Lámpara!AV69</f>
        <v>88.464495531092496</v>
      </c>
      <c r="BB38" s="171">
        <f>Lámpara!AW69</f>
        <v>89.264990938525997</v>
      </c>
      <c r="BC38" s="171">
        <f>Lámpara!AX69</f>
        <v>90.256963743571546</v>
      </c>
      <c r="BD38" s="171">
        <f>Lámpara!AY69</f>
        <v>91.412112045270874</v>
      </c>
      <c r="BE38" s="171">
        <f>Lámpara!AZ69</f>
        <v>92.539831927126201</v>
      </c>
      <c r="BF38" s="171">
        <f>Lámpara!BA69</f>
        <v>93.3718032335847</v>
      </c>
      <c r="BG38" s="171">
        <f>Lámpara!BB69</f>
        <v>93.678954903667645</v>
      </c>
      <c r="BH38" s="171">
        <f>Lámpara!BC69</f>
        <v>93.371803233584671</v>
      </c>
      <c r="BI38" s="171">
        <f>Lámpara!BD69</f>
        <v>92.539831927126158</v>
      </c>
      <c r="BJ38" s="171">
        <f>Lámpara!BE69</f>
        <v>91.412112045270774</v>
      </c>
      <c r="BK38" s="171">
        <f>Lámpara!BF69</f>
        <v>90.256963743571461</v>
      </c>
      <c r="BL38" s="171">
        <f>Lámpara!BG69</f>
        <v>89.264990938525955</v>
      </c>
      <c r="BM38" s="171">
        <f>Lámpara!BH69</f>
        <v>88.46449553109251</v>
      </c>
      <c r="BN38" s="171">
        <f>Lámpara!BI69</f>
        <v>87.700734945316128</v>
      </c>
      <c r="BO38" s="171">
        <f>Lámpara!BJ69</f>
        <v>86.681668447474991</v>
      </c>
      <c r="BP38" s="171">
        <f>Lámpara!BK69</f>
        <v>85.067420646561715</v>
      </c>
      <c r="BQ38" s="171">
        <f>Lámpara!BL69</f>
        <v>82.56882790652493</v>
      </c>
      <c r="BR38" s="171">
        <f>Lámpara!BM69</f>
        <v>79.023841980777149</v>
      </c>
      <c r="BS38" s="171">
        <f>Lámpara!BN69</f>
        <v>74.434015549785101</v>
      </c>
      <c r="BT38" s="171">
        <f>Lámpara!BO69</f>
        <v>68.959054140989537</v>
      </c>
      <c r="BU38" s="171">
        <f>Lámpara!BP69</f>
        <v>62.87936185541772</v>
      </c>
      <c r="BV38" s="171">
        <f>Lámpara!BQ69</f>
        <v>56.542002352371782</v>
      </c>
      <c r="BW38" s="171">
        <f>Lámpara!BR69</f>
        <v>50.305077902990796</v>
      </c>
      <c r="BX38" s="171">
        <f>Lámpara!BS69</f>
        <v>44.491442518631871</v>
      </c>
      <c r="BY38" s="171">
        <f>Lámpara!BT69</f>
        <v>39.357384628567715</v>
      </c>
      <c r="BZ38" s="171">
        <f>Lámpara!BU69</f>
        <v>35.077245781697975</v>
      </c>
      <c r="CA38" s="171">
        <f>Lámpara!BV69</f>
        <v>31.741764433442427</v>
      </c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8"/>
        <v>3.6000000000000019</v>
      </c>
      <c r="G39" s="172"/>
      <c r="H39" s="175">
        <f t="shared" si="9"/>
        <v>9.9999999999998035E-2</v>
      </c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>
        <f>Lámpara!N70</f>
        <v>1.4102025037612615</v>
      </c>
      <c r="T39" s="171">
        <f>Lámpara!O70</f>
        <v>1.4859938927800131</v>
      </c>
      <c r="U39" s="171">
        <f>Lámpara!P70</f>
        <v>1.5678604516633365</v>
      </c>
      <c r="V39" s="171">
        <f>Lámpara!Q70</f>
        <v>1.656674665009642</v>
      </c>
      <c r="W39" s="171">
        <f>Lámpara!R70</f>
        <v>1.7535220085493479</v>
      </c>
      <c r="X39" s="171">
        <f>Lámpara!S70</f>
        <v>1.859767951365342</v>
      </c>
      <c r="Y39" s="171">
        <f>Lámpara!T70</f>
        <v>1.9771481688783574</v>
      </c>
      <c r="Z39" s="171">
        <f>Lámpara!U70</f>
        <v>2.1078903952829156</v>
      </c>
      <c r="AA39" s="171">
        <f>Lámpara!V70</f>
        <v>2.254879500566878</v>
      </c>
      <c r="AB39" s="171">
        <f>Lámpara!W70</f>
        <v>2.4218817393449337</v>
      </c>
      <c r="AC39" s="171">
        <f>Lámpara!X70</f>
        <v>2.6138501495799873</v>
      </c>
      <c r="AD39" s="171">
        <f>Lámpara!Y70</f>
        <v>2.8373414167976518</v>
      </c>
      <c r="AE39" s="171">
        <f>Lámpara!Z70</f>
        <v>3.1010860385909069</v>
      </c>
      <c r="AF39" s="171">
        <f>Lámpara!AA70</f>
        <v>3.4167695180599886</v>
      </c>
      <c r="AG39" s="171">
        <f>Lámpara!AB70</f>
        <v>3.800104197172093</v>
      </c>
      <c r="AH39" s="171">
        <f>Lámpara!AC70</f>
        <v>4.272301372352568</v>
      </c>
      <c r="AI39" s="171">
        <f>Lámpara!AD70</f>
        <v>4.8620943676733113</v>
      </c>
      <c r="AJ39" s="171">
        <f>Lámpara!AE70</f>
        <v>5.6085189739428474</v>
      </c>
      <c r="AK39" s="171">
        <f>Lámpara!AF70</f>
        <v>6.5647327706611245</v>
      </c>
      <c r="AL39" s="171">
        <f>Lámpara!AG70</f>
        <v>17.475796580229932</v>
      </c>
      <c r="AM39" s="171">
        <f>Lámpara!AH70</f>
        <v>19.206469555286137</v>
      </c>
      <c r="AN39" s="171">
        <f>Lámpara!AI70</f>
        <v>21.830226298157676</v>
      </c>
      <c r="AO39" s="171">
        <f>Lámpara!AJ70</f>
        <v>25.330241748327488</v>
      </c>
      <c r="AP39" s="171">
        <f>Lámpara!AK70</f>
        <v>29.618871027712938</v>
      </c>
      <c r="AQ39" s="171">
        <f>Lámpara!AL70</f>
        <v>34.530443482241928</v>
      </c>
      <c r="AR39" s="171">
        <f>Lámpara!AM70</f>
        <v>39.82351109462455</v>
      </c>
      <c r="AS39" s="171">
        <f>Lámpara!AN70</f>
        <v>45.195987462293552</v>
      </c>
      <c r="AT39" s="171">
        <f>Lámpara!AO70</f>
        <v>50.315096004347104</v>
      </c>
      <c r="AU39" s="171">
        <f>Lámpara!AP70</f>
        <v>54.861046237718256</v>
      </c>
      <c r="AV39" s="171">
        <f>Lámpara!AQ70</f>
        <v>58.579010127843084</v>
      </c>
      <c r="AW39" s="171">
        <f>Lámpara!AR70</f>
        <v>61.32911613796788</v>
      </c>
      <c r="AX39" s="171">
        <f>Lámpara!AS70</f>
        <v>63.120499363794217</v>
      </c>
      <c r="AY39" s="171">
        <f>Lámpara!AT70</f>
        <v>64.115217045096557</v>
      </c>
      <c r="AZ39" s="171">
        <f>Lámpara!AU70</f>
        <v>64.593088724522673</v>
      </c>
      <c r="BA39" s="171">
        <f>Lámpara!AV70</f>
        <v>64.879675460822384</v>
      </c>
      <c r="BB39" s="171">
        <f>Lámpara!AW70</f>
        <v>65.254176818752384</v>
      </c>
      <c r="BC39" s="171">
        <f>Lámpara!AX70</f>
        <v>65.86631861246407</v>
      </c>
      <c r="BD39" s="171">
        <f>Lámpara!AY70</f>
        <v>66.694235027587609</v>
      </c>
      <c r="BE39" s="171">
        <f>Lámpara!AZ70</f>
        <v>67.56418739466875</v>
      </c>
      <c r="BF39" s="171">
        <f>Lámpara!BA70</f>
        <v>68.229391139866195</v>
      </c>
      <c r="BG39" s="171">
        <f>Lámpara!BB70</f>
        <v>68.478647326054073</v>
      </c>
      <c r="BH39" s="171">
        <f>Lámpara!BC70</f>
        <v>68.229391139866195</v>
      </c>
      <c r="BI39" s="171">
        <f>Lámpara!BD70</f>
        <v>67.564187394668764</v>
      </c>
      <c r="BJ39" s="171">
        <f>Lámpara!BE70</f>
        <v>66.694235027587567</v>
      </c>
      <c r="BK39" s="171">
        <f>Lámpara!BF70</f>
        <v>65.866318612463999</v>
      </c>
      <c r="BL39" s="171">
        <f>Lámpara!BG70</f>
        <v>65.254176818752356</v>
      </c>
      <c r="BM39" s="171">
        <f>Lámpara!BH70</f>
        <v>64.879675460822412</v>
      </c>
      <c r="BN39" s="171">
        <f>Lámpara!BI70</f>
        <v>64.593088724522644</v>
      </c>
      <c r="BO39" s="171">
        <f>Lámpara!BJ70</f>
        <v>64.115217045096557</v>
      </c>
      <c r="BP39" s="171">
        <f>Lámpara!BK70</f>
        <v>63.120499363794195</v>
      </c>
      <c r="BQ39" s="171">
        <f>Lámpara!BL70</f>
        <v>61.329116137967766</v>
      </c>
      <c r="BR39" s="171">
        <f>Lámpara!BM70</f>
        <v>58.579010127842935</v>
      </c>
      <c r="BS39" s="171">
        <f>Lámpara!BN70</f>
        <v>54.861046237718057</v>
      </c>
      <c r="BT39" s="171">
        <f>Lámpara!BO70</f>
        <v>50.315096004346856</v>
      </c>
      <c r="BU39" s="171">
        <f>Lámpara!BP70</f>
        <v>45.195987462293225</v>
      </c>
      <c r="BV39" s="171">
        <f>Lámpara!BQ70</f>
        <v>39.823511094624301</v>
      </c>
      <c r="BW39" s="171">
        <f>Lámpara!BR70</f>
        <v>34.530443482241665</v>
      </c>
      <c r="BX39" s="171">
        <f>Lámpara!BS70</f>
        <v>29.618871027712693</v>
      </c>
      <c r="BY39" s="171">
        <f>Lámpara!BT70</f>
        <v>25.330241748327332</v>
      </c>
      <c r="BZ39" s="171">
        <f>Lámpara!BU70</f>
        <v>21.830226298157505</v>
      </c>
      <c r="CA39" s="171">
        <f>Lámpara!BV70</f>
        <v>19.206469555286059</v>
      </c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8"/>
        <v>3.5000000000000018</v>
      </c>
      <c r="G40" s="172"/>
      <c r="H40" s="175">
        <f t="shared" si="9"/>
        <v>-1.9706458687096529E-15</v>
      </c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>
        <f>Lámpara!N71</f>
        <v>1.0934251381587288</v>
      </c>
      <c r="T40" s="171">
        <f>Lámpara!O71</f>
        <v>1.1526421248047007</v>
      </c>
      <c r="U40" s="171">
        <f>Lámpara!P71</f>
        <v>1.216874496622198</v>
      </c>
      <c r="V40" s="171">
        <f>Lámpara!Q71</f>
        <v>1.2869106097926506</v>
      </c>
      <c r="W40" s="171">
        <f>Lámpara!R71</f>
        <v>1.3637407460953679</v>
      </c>
      <c r="X40" s="171">
        <f>Lámpara!S71</f>
        <v>1.4486211224819985</v>
      </c>
      <c r="Y40" s="171">
        <f>Lámpara!T71</f>
        <v>1.5431599652431278</v>
      </c>
      <c r="Z40" s="171">
        <f>Lámpara!U71</f>
        <v>1.6494336059319892</v>
      </c>
      <c r="AA40" s="171">
        <f>Lámpara!V71</f>
        <v>1.7701435168797475</v>
      </c>
      <c r="AB40" s="171">
        <f>Lámpara!W71</f>
        <v>1.9088292892040628</v>
      </c>
      <c r="AC40" s="171">
        <f>Lámpara!X71</f>
        <v>2.0701581953236801</v>
      </c>
      <c r="AD40" s="171">
        <f>Lámpara!Y71</f>
        <v>2.2603197622161924</v>
      </c>
      <c r="AE40" s="171">
        <f>Lámpara!Z71</f>
        <v>2.4875645206212584</v>
      </c>
      <c r="AF40" s="171">
        <f>Lámpara!AA71</f>
        <v>2.7629408915999614</v>
      </c>
      <c r="AG40" s="171">
        <f>Lámpara!AB71</f>
        <v>3.1013045149204146</v>
      </c>
      <c r="AH40" s="171">
        <f>Lámpara!AC71</f>
        <v>3.5227022055386734</v>
      </c>
      <c r="AI40" s="171">
        <f>Lámpara!AD71</f>
        <v>4.05427077226775</v>
      </c>
      <c r="AJ40" s="171">
        <f>Lámpara!AE71</f>
        <v>4.7328425491751274</v>
      </c>
      <c r="AK40" s="171">
        <f>Lámpara!AF71</f>
        <v>5.6085189739428571</v>
      </c>
      <c r="AL40" s="171">
        <f>Lámpara!AG71</f>
        <v>15.965805024427958</v>
      </c>
      <c r="AM40" s="171">
        <f>Lámpara!AH71</f>
        <v>17.557294244689199</v>
      </c>
      <c r="AN40" s="171">
        <f>Lámpara!AI71</f>
        <v>19.991503854921767</v>
      </c>
      <c r="AO40" s="171">
        <f>Lámpara!AJ71</f>
        <v>23.248893859892785</v>
      </c>
      <c r="AP40" s="171">
        <f>Lámpara!AK71</f>
        <v>27.24302134417572</v>
      </c>
      <c r="AQ40" s="171">
        <f>Lámpara!AL71</f>
        <v>31.814287075435558</v>
      </c>
      <c r="AR40" s="171">
        <f>Lámpara!AM71</f>
        <v>36.7326601805715</v>
      </c>
      <c r="AS40" s="171">
        <f>Lámpara!AN71</f>
        <v>41.712506234247506</v>
      </c>
      <c r="AT40" s="171">
        <f>Lámpara!AO71</f>
        <v>46.441180048110574</v>
      </c>
      <c r="AU40" s="171">
        <f>Lámpara!AP71</f>
        <v>50.620216693118941</v>
      </c>
      <c r="AV40" s="171">
        <f>Lámpara!AQ71</f>
        <v>54.013910103821843</v>
      </c>
      <c r="AW40" s="171">
        <f>Lámpara!AR71</f>
        <v>56.495606424296675</v>
      </c>
      <c r="AX40" s="171">
        <f>Lámpara!AS71</f>
        <v>58.078726138529817</v>
      </c>
      <c r="AY40" s="171">
        <f>Lámpara!AT71</f>
        <v>58.919456581270708</v>
      </c>
      <c r="AZ40" s="171">
        <f>Lámpara!AU71</f>
        <v>59.283059807293718</v>
      </c>
      <c r="BA40" s="171">
        <f>Lámpara!AV71</f>
        <v>59.476153234138962</v>
      </c>
      <c r="BB40" s="171">
        <f>Lámpara!AW71</f>
        <v>59.760780098951656</v>
      </c>
      <c r="BC40" s="171">
        <f>Lámpara!AX71</f>
        <v>60.277329501409291</v>
      </c>
      <c r="BD40" s="171">
        <f>Lámpara!AY71</f>
        <v>61.00588066618824</v>
      </c>
      <c r="BE40" s="171">
        <f>Lámpara!AZ71</f>
        <v>61.785052942173046</v>
      </c>
      <c r="BF40" s="171">
        <f>Lámpara!BA71</f>
        <v>62.385580511049746</v>
      </c>
      <c r="BG40" s="171">
        <f>Lámpara!BB71</f>
        <v>62.611312283050964</v>
      </c>
      <c r="BH40" s="171">
        <f>Lámpara!BC71</f>
        <v>62.385580511049739</v>
      </c>
      <c r="BI40" s="171">
        <f>Lámpara!BD71</f>
        <v>61.785052942173024</v>
      </c>
      <c r="BJ40" s="171">
        <f>Lámpara!BE71</f>
        <v>61.005880666188197</v>
      </c>
      <c r="BK40" s="171">
        <f>Lámpara!BF71</f>
        <v>60.27732950140922</v>
      </c>
      <c r="BL40" s="171">
        <f>Lámpara!BG71</f>
        <v>59.760780098951571</v>
      </c>
      <c r="BM40" s="171">
        <f>Lámpara!BH71</f>
        <v>59.476153234138962</v>
      </c>
      <c r="BN40" s="171">
        <f>Lámpara!BI71</f>
        <v>59.283059807293732</v>
      </c>
      <c r="BO40" s="171">
        <f>Lámpara!BJ71</f>
        <v>58.919456581270715</v>
      </c>
      <c r="BP40" s="171">
        <f>Lámpara!BK71</f>
        <v>58.078726138529781</v>
      </c>
      <c r="BQ40" s="171">
        <f>Lámpara!BL71</f>
        <v>56.495606424296597</v>
      </c>
      <c r="BR40" s="171">
        <f>Lámpara!BM71</f>
        <v>54.013910103821701</v>
      </c>
      <c r="BS40" s="171">
        <f>Lámpara!BN71</f>
        <v>50.620216693118763</v>
      </c>
      <c r="BT40" s="171">
        <f>Lámpara!BO71</f>
        <v>46.441180048110304</v>
      </c>
      <c r="BU40" s="171">
        <f>Lámpara!BP71</f>
        <v>41.712506234247172</v>
      </c>
      <c r="BV40" s="171">
        <f>Lámpara!BQ71</f>
        <v>36.732660180571266</v>
      </c>
      <c r="BW40" s="171">
        <f>Lámpara!BR71</f>
        <v>31.814287075435313</v>
      </c>
      <c r="BX40" s="171">
        <f>Lámpara!BS71</f>
        <v>27.243021344175503</v>
      </c>
      <c r="BY40" s="171">
        <f>Lámpara!BT71</f>
        <v>23.248893859892636</v>
      </c>
      <c r="BZ40" s="171">
        <f>Lámpara!BU71</f>
        <v>19.991503854921611</v>
      </c>
      <c r="CA40" s="171">
        <f>Lámpara!BV71</f>
        <v>17.557294244689135</v>
      </c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8"/>
        <v>3.4000000000000017</v>
      </c>
      <c r="G41" s="172"/>
      <c r="H41" s="175">
        <f t="shared" si="9"/>
        <v>-0.10000000000000198</v>
      </c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>
        <f>Lámpara!N72</f>
        <v>0.85210389535299069</v>
      </c>
      <c r="T41" s="171">
        <f>Lámpara!O72</f>
        <v>0.89884046314834787</v>
      </c>
      <c r="U41" s="171">
        <f>Lámpara!P72</f>
        <v>0.9497965194920599</v>
      </c>
      <c r="V41" s="171">
        <f>Lámpara!Q72</f>
        <v>1.0056941055896709</v>
      </c>
      <c r="W41" s="171">
        <f>Lámpara!R72</f>
        <v>1.0674471940839285</v>
      </c>
      <c r="X41" s="171">
        <f>Lámpara!S72</f>
        <v>1.1362227674833774</v>
      </c>
      <c r="Y41" s="171">
        <f>Lámpara!T72</f>
        <v>1.2135228398374363</v>
      </c>
      <c r="Z41" s="171">
        <f>Lámpara!U72</f>
        <v>1.3012949256931055</v>
      </c>
      <c r="AA41" s="171">
        <f>Lámpara!V72</f>
        <v>1.4020812358571477</v>
      </c>
      <c r="AB41" s="171">
        <f>Lámpara!W72</f>
        <v>1.519220703465074</v>
      </c>
      <c r="AC41" s="171">
        <f>Lámpara!X72</f>
        <v>1.6571232150338355</v>
      </c>
      <c r="AD41" s="171">
        <f>Lámpara!Y72</f>
        <v>1.8216426873794713</v>
      </c>
      <c r="AE41" s="171">
        <f>Lámpara!Z72</f>
        <v>2.0205856420119042</v>
      </c>
      <c r="AF41" s="171">
        <f>Lámpara!AA72</f>
        <v>2.264405703313384</v>
      </c>
      <c r="AG41" s="171">
        <f>Lámpara!AB72</f>
        <v>2.5671533613130224</v>
      </c>
      <c r="AH41" s="171">
        <f>Lámpara!AC72</f>
        <v>2.9477762320352117</v>
      </c>
      <c r="AI41" s="171">
        <f>Lámpara!AD72</f>
        <v>3.4319003400005297</v>
      </c>
      <c r="AJ41" s="171">
        <f>Lámpara!AE72</f>
        <v>4.0542707722677562</v>
      </c>
      <c r="AK41" s="171">
        <f>Lámpara!AF72</f>
        <v>4.8620943676733264</v>
      </c>
      <c r="AL41" s="171">
        <f>Lámpara!AG72</f>
        <v>14.696344683120742</v>
      </c>
      <c r="AM41" s="171">
        <f>Lámpara!AH72</f>
        <v>16.165980446809048</v>
      </c>
      <c r="AN41" s="171">
        <f>Lámpara!AI72</f>
        <v>18.430925504033301</v>
      </c>
      <c r="AO41" s="171">
        <f>Lámpara!AJ72</f>
        <v>21.469351625575229</v>
      </c>
      <c r="AP41" s="171">
        <f>Lámpara!AK72</f>
        <v>25.196273501497622</v>
      </c>
      <c r="AQ41" s="171">
        <f>Lámpara!AL72</f>
        <v>29.458149296075433</v>
      </c>
      <c r="AR41" s="171">
        <f>Lámpara!AM72</f>
        <v>34.035994599756819</v>
      </c>
      <c r="AS41" s="171">
        <f>Lámpara!AN72</f>
        <v>38.659850922809703</v>
      </c>
      <c r="AT41" s="171">
        <f>Lámpara!AO72</f>
        <v>43.036042077792011</v>
      </c>
      <c r="AU41" s="171">
        <f>Lámpara!AP72</f>
        <v>46.885989706160053</v>
      </c>
      <c r="AV41" s="171">
        <f>Lámpara!AQ72</f>
        <v>49.991598480113822</v>
      </c>
      <c r="AW41" s="171">
        <f>Lámpara!AR72</f>
        <v>52.238119723655039</v>
      </c>
      <c r="AX41" s="171">
        <f>Lámpara!AS72</f>
        <v>53.642417902408233</v>
      </c>
      <c r="AY41" s="171">
        <f>Lámpara!AT72</f>
        <v>54.354621028429335</v>
      </c>
      <c r="AZ41" s="171">
        <f>Lámpara!AU72</f>
        <v>54.625894772636507</v>
      </c>
      <c r="BA41" s="171">
        <f>Lámpara!AV72</f>
        <v>54.744796253660304</v>
      </c>
      <c r="BB41" s="171">
        <f>Lámpara!AW72</f>
        <v>54.957105913514191</v>
      </c>
      <c r="BC41" s="171">
        <f>Lámpara!AX72</f>
        <v>55.394324877536</v>
      </c>
      <c r="BD41" s="171">
        <f>Lámpara!AY72</f>
        <v>56.038180123402284</v>
      </c>
      <c r="BE41" s="171">
        <f>Lámpara!AZ72</f>
        <v>56.738621194143086</v>
      </c>
      <c r="BF41" s="171">
        <f>Lámpara!BA72</f>
        <v>57.282507295222651</v>
      </c>
      <c r="BG41" s="171">
        <f>Lámpara!BB72</f>
        <v>57.487547802840325</v>
      </c>
      <c r="BH41" s="171">
        <f>Lámpara!BC72</f>
        <v>57.282507295222644</v>
      </c>
      <c r="BI41" s="171">
        <f>Lámpara!BD72</f>
        <v>56.738621194143086</v>
      </c>
      <c r="BJ41" s="171">
        <f>Lámpara!BE72</f>
        <v>56.038180123402249</v>
      </c>
      <c r="BK41" s="171">
        <f>Lámpara!BF72</f>
        <v>55.394324877535965</v>
      </c>
      <c r="BL41" s="171">
        <f>Lámpara!BG72</f>
        <v>54.957105913514177</v>
      </c>
      <c r="BM41" s="171">
        <f>Lámpara!BH72</f>
        <v>54.744796253660304</v>
      </c>
      <c r="BN41" s="171">
        <f>Lámpara!BI72</f>
        <v>54.625894772636492</v>
      </c>
      <c r="BO41" s="171">
        <f>Lámpara!BJ72</f>
        <v>54.354621028429307</v>
      </c>
      <c r="BP41" s="171">
        <f>Lámpara!BK72</f>
        <v>53.642417902408198</v>
      </c>
      <c r="BQ41" s="171">
        <f>Lámpara!BL72</f>
        <v>52.238119723654961</v>
      </c>
      <c r="BR41" s="171">
        <f>Lámpara!BM72</f>
        <v>49.991598480113716</v>
      </c>
      <c r="BS41" s="171">
        <f>Lámpara!BN72</f>
        <v>46.885989706159876</v>
      </c>
      <c r="BT41" s="171">
        <f>Lámpara!BO72</f>
        <v>43.036042077791791</v>
      </c>
      <c r="BU41" s="171">
        <f>Lámpara!BP72</f>
        <v>38.65985092280939</v>
      </c>
      <c r="BV41" s="171">
        <f>Lámpara!BQ72</f>
        <v>34.03599459975662</v>
      </c>
      <c r="BW41" s="171">
        <f>Lámpara!BR72</f>
        <v>29.458149296075195</v>
      </c>
      <c r="BX41" s="171">
        <f>Lámpara!BS72</f>
        <v>25.196273501497434</v>
      </c>
      <c r="BY41" s="171">
        <f>Lámpara!BT72</f>
        <v>21.46935162557509</v>
      </c>
      <c r="BZ41" s="171">
        <f>Lámpara!BU72</f>
        <v>18.430925504033155</v>
      </c>
      <c r="CA41" s="171">
        <f>Lámpara!BV72</f>
        <v>16.165980446808994</v>
      </c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8"/>
        <v>3.3000000000000016</v>
      </c>
      <c r="G42" s="172"/>
      <c r="H42" s="175">
        <f t="shared" si="9"/>
        <v>-0.20000000000000198</v>
      </c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>
        <f>Lámpara!N73</f>
        <v>0.66763644413016066</v>
      </c>
      <c r="T42" s="171">
        <f>Lámpara!O73</f>
        <v>0.70493595494333727</v>
      </c>
      <c r="U42" s="171">
        <f>Lámpara!P73</f>
        <v>0.74585163145668099</v>
      </c>
      <c r="V42" s="171">
        <f>Lámpara!Q73</f>
        <v>0.79105192954628012</v>
      </c>
      <c r="W42" s="171">
        <f>Lámpara!R73</f>
        <v>0.84138802706735727</v>
      </c>
      <c r="X42" s="171">
        <f>Lámpara!S73</f>
        <v>0.89795204256052608</v>
      </c>
      <c r="Y42" s="171">
        <f>Lámpara!T73</f>
        <v>0.96215510914451963</v>
      </c>
      <c r="Z42" s="171">
        <f>Lámpara!U73</f>
        <v>1.0358323748589569</v>
      </c>
      <c r="AA42" s="171">
        <f>Lámpara!V73</f>
        <v>1.1213846017604285</v>
      </c>
      <c r="AB42" s="171">
        <f>Lámpara!W73</f>
        <v>1.2219696148705042</v>
      </c>
      <c r="AC42" s="171">
        <f>Lámpara!X73</f>
        <v>1.3417617787690375</v>
      </c>
      <c r="AD42" s="171">
        <f>Lámpara!Y73</f>
        <v>1.486304462220388</v>
      </c>
      <c r="AE42" s="171">
        <f>Lámpara!Z73</f>
        <v>1.6629897839488479</v>
      </c>
      <c r="AF42" s="171">
        <f>Lámpara!AA73</f>
        <v>1.8817127588080196</v>
      </c>
      <c r="AG42" s="171">
        <f>Lámpara!AB73</f>
        <v>2.1557645548754247</v>
      </c>
      <c r="AH42" s="171">
        <f>Lámpara!AC73</f>
        <v>2.5030536256481621</v>
      </c>
      <c r="AI42" s="171">
        <f>Lámpara!AD73</f>
        <v>2.9477762320352161</v>
      </c>
      <c r="AJ42" s="171">
        <f>Lámpara!AE73</f>
        <v>3.522702205538685</v>
      </c>
      <c r="AK42" s="171">
        <f>Lámpara!AF73</f>
        <v>4.2723013723525858</v>
      </c>
      <c r="AL42" s="171">
        <f>Lámpara!AG73</f>
        <v>13.611528759205083</v>
      </c>
      <c r="AM42" s="171">
        <f>Lámpara!AH73</f>
        <v>14.973154763101615</v>
      </c>
      <c r="AN42" s="171">
        <f>Lámpara!AI73</f>
        <v>17.085445391865424</v>
      </c>
      <c r="AO42" s="171">
        <f>Lámpara!AJ73</f>
        <v>19.924676888278228</v>
      </c>
      <c r="AP42" s="171">
        <f>Lámpara!AK73</f>
        <v>23.407540356984011</v>
      </c>
      <c r="AQ42" s="171">
        <f>Lámpara!AL73</f>
        <v>27.386504817286472</v>
      </c>
      <c r="AR42" s="171">
        <f>Lámpara!AM73</f>
        <v>31.653243047300219</v>
      </c>
      <c r="AS42" s="171">
        <f>Lámpara!AN73</f>
        <v>35.952702333307172</v>
      </c>
      <c r="AT42" s="171">
        <f>Lámpara!AO73</f>
        <v>40.009052381114778</v>
      </c>
      <c r="AU42" s="171">
        <f>Lámpara!AP73</f>
        <v>43.562239131193138</v>
      </c>
      <c r="AV42" s="171">
        <f>Lámpara!AQ73</f>
        <v>46.410377077680671</v>
      </c>
      <c r="AW42" s="171">
        <f>Lámpara!AR73</f>
        <v>48.449441307611295</v>
      </c>
      <c r="AX42" s="171">
        <f>Lámpara!AS73</f>
        <v>49.699030934699856</v>
      </c>
      <c r="AY42" s="171">
        <f>Lámpara!AT73</f>
        <v>50.303137369936593</v>
      </c>
      <c r="AZ42" s="171">
        <f>Lámpara!AU73</f>
        <v>50.499369338037511</v>
      </c>
      <c r="BA42" s="171">
        <f>Lámpara!AV73</f>
        <v>50.559151876142209</v>
      </c>
      <c r="BB42" s="171">
        <f>Lámpara!AW73</f>
        <v>50.712923898227793</v>
      </c>
      <c r="BC42" s="171">
        <f>Lámpara!AX73</f>
        <v>51.083783656007661</v>
      </c>
      <c r="BD42" s="171">
        <f>Lámpara!AY73</f>
        <v>51.654875367442742</v>
      </c>
      <c r="BE42" s="171">
        <f>Lámpara!AZ73</f>
        <v>52.286551964520555</v>
      </c>
      <c r="BF42" s="171">
        <f>Lámpara!BA73</f>
        <v>52.780519152632266</v>
      </c>
      <c r="BG42" s="171">
        <f>Lámpara!BB73</f>
        <v>52.967252258360517</v>
      </c>
      <c r="BH42" s="171">
        <f>Lámpara!BC73</f>
        <v>52.780519152632259</v>
      </c>
      <c r="BI42" s="171">
        <f>Lámpara!BD73</f>
        <v>52.286551964520534</v>
      </c>
      <c r="BJ42" s="171">
        <f>Lámpara!BE73</f>
        <v>51.654875367442678</v>
      </c>
      <c r="BK42" s="171">
        <f>Lámpara!BF73</f>
        <v>51.083783656007661</v>
      </c>
      <c r="BL42" s="171">
        <f>Lámpara!BG73</f>
        <v>50.712923898227764</v>
      </c>
      <c r="BM42" s="171">
        <f>Lámpara!BH73</f>
        <v>50.559151876142202</v>
      </c>
      <c r="BN42" s="171">
        <f>Lámpara!BI73</f>
        <v>50.499369338037489</v>
      </c>
      <c r="BO42" s="171">
        <f>Lámpara!BJ73</f>
        <v>50.303137369936593</v>
      </c>
      <c r="BP42" s="171">
        <f>Lámpara!BK73</f>
        <v>49.699030934699806</v>
      </c>
      <c r="BQ42" s="171">
        <f>Lámpara!BL73</f>
        <v>48.449441307611195</v>
      </c>
      <c r="BR42" s="171">
        <f>Lámpara!BM73</f>
        <v>46.410377077680572</v>
      </c>
      <c r="BS42" s="171">
        <f>Lámpara!BN73</f>
        <v>43.562239131192996</v>
      </c>
      <c r="BT42" s="171">
        <f>Lámpara!BO73</f>
        <v>40.009052381114557</v>
      </c>
      <c r="BU42" s="171">
        <f>Lámpara!BP73</f>
        <v>35.952702333306895</v>
      </c>
      <c r="BV42" s="171">
        <f>Lámpara!BQ73</f>
        <v>31.653243047300027</v>
      </c>
      <c r="BW42" s="171">
        <f>Lámpara!BR73</f>
        <v>27.386504817286269</v>
      </c>
      <c r="BX42" s="171">
        <f>Lámpara!BS73</f>
        <v>23.40754035698383</v>
      </c>
      <c r="BY42" s="171">
        <f>Lámpara!BT73</f>
        <v>19.924676888278093</v>
      </c>
      <c r="BZ42" s="171">
        <f>Lámpara!BU73</f>
        <v>17.085445391865282</v>
      </c>
      <c r="CA42" s="171">
        <f>Lámpara!BV73</f>
        <v>14.973154763101562</v>
      </c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8"/>
        <v>3.2000000000000015</v>
      </c>
      <c r="G43" s="172"/>
      <c r="H43" s="175">
        <f t="shared" si="9"/>
        <v>-0.30000000000000199</v>
      </c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>
        <f>Lámpara!N74</f>
        <v>0.52612336841595875</v>
      </c>
      <c r="T43" s="171">
        <f>Lámpara!O74</f>
        <v>0.55625358325013052</v>
      </c>
      <c r="U43" s="171">
        <f>Lámpara!P74</f>
        <v>0.58953753282391563</v>
      </c>
      <c r="V43" s="171">
        <f>Lámpara!Q74</f>
        <v>0.62659925017393203</v>
      </c>
      <c r="W43" s="171">
        <f>Lámpara!R74</f>
        <v>0.66823688136639936</v>
      </c>
      <c r="X43" s="171">
        <f>Lámpara!S74</f>
        <v>0.71547812596994853</v>
      </c>
      <c r="Y43" s="171">
        <f>Lámpara!T74</f>
        <v>0.76965448389159585</v>
      </c>
      <c r="Z43" s="171">
        <f>Lámpara!U74</f>
        <v>0.83250096851303179</v>
      </c>
      <c r="AA43" s="171">
        <f>Lámpara!V74</f>
        <v>0.90629038328604505</v>
      </c>
      <c r="AB43" s="171">
        <f>Lámpara!W74</f>
        <v>0.99401460814587184</v>
      </c>
      <c r="AC43" s="171">
        <f>Lámpara!X74</f>
        <v>1.0996299470797779</v>
      </c>
      <c r="AD43" s="171">
        <f>Lámpara!Y74</f>
        <v>1.2283899202920512</v>
      </c>
      <c r="AE43" s="171">
        <f>Lámpara!Z74</f>
        <v>1.3872975871240123</v>
      </c>
      <c r="AF43" s="171">
        <f>Lámpara!AA74</f>
        <v>1.5857214326810141</v>
      </c>
      <c r="AG43" s="171">
        <f>Lámpara!AB74</f>
        <v>1.8362352185497643</v>
      </c>
      <c r="AH43" s="171">
        <f>Lámpara!AC74</f>
        <v>2.1557645548754265</v>
      </c>
      <c r="AI43" s="171">
        <f>Lámpara!AD74</f>
        <v>2.5671533613130286</v>
      </c>
      <c r="AJ43" s="171">
        <f>Lámpara!AE74</f>
        <v>3.101304514920427</v>
      </c>
      <c r="AK43" s="171">
        <f>Lámpara!AF74</f>
        <v>3.8001041971721135</v>
      </c>
      <c r="AL43" s="171">
        <f>Lámpara!AG74</f>
        <v>12.670257377071781</v>
      </c>
      <c r="AM43" s="171">
        <f>Lámpara!AH74</f>
        <v>13.9351591852389</v>
      </c>
      <c r="AN43" s="171">
        <f>Lámpara!AI74</f>
        <v>15.908690413348454</v>
      </c>
      <c r="AO43" s="171">
        <f>Lámpara!AJ74</f>
        <v>18.565589196629261</v>
      </c>
      <c r="AP43" s="171">
        <f>Lámpara!AK74</f>
        <v>21.824405528317378</v>
      </c>
      <c r="AQ43" s="171">
        <f>Lámpara!AL74</f>
        <v>25.543542614668183</v>
      </c>
      <c r="AR43" s="171">
        <f>Lámpara!AM74</f>
        <v>29.524926367515089</v>
      </c>
      <c r="AS43" s="171">
        <f>Lámpara!AN74</f>
        <v>33.527649656581765</v>
      </c>
      <c r="AT43" s="171">
        <f>Lámpara!AO74</f>
        <v>37.292646789158418</v>
      </c>
      <c r="AU43" s="171">
        <f>Lámpara!AP74</f>
        <v>40.577101209384608</v>
      </c>
      <c r="AV43" s="171">
        <f>Lámpara!AQ74</f>
        <v>43.194039527689526</v>
      </c>
      <c r="AW43" s="171">
        <f>Lámpara!AR74</f>
        <v>45.049095940519891</v>
      </c>
      <c r="AX43" s="171">
        <f>Lámpara!AS74</f>
        <v>46.164005390734566</v>
      </c>
      <c r="AY43" s="171">
        <f>Lámpara!AT74</f>
        <v>46.676630274266422</v>
      </c>
      <c r="AZ43" s="171">
        <f>Lámpara!AU74</f>
        <v>46.811609905342856</v>
      </c>
      <c r="BA43" s="171">
        <f>Lámpara!AV74</f>
        <v>46.824180323940119</v>
      </c>
      <c r="BB43" s="171">
        <f>Lámpara!AW74</f>
        <v>46.930360781970883</v>
      </c>
      <c r="BC43" s="171">
        <f>Lámpara!AX74</f>
        <v>47.245345285918226</v>
      </c>
      <c r="BD43" s="171">
        <f>Lámpara!AY74</f>
        <v>47.753513222220576</v>
      </c>
      <c r="BE43" s="171">
        <f>Lámpara!AZ74</f>
        <v>48.324780852397737</v>
      </c>
      <c r="BF43" s="171">
        <f>Lámpara!BA74</f>
        <v>48.774526527045509</v>
      </c>
      <c r="BG43" s="171">
        <f>Lámpara!BB74</f>
        <v>48.94498323555387</v>
      </c>
      <c r="BH43" s="171">
        <f>Lámpara!BC74</f>
        <v>48.774526527045502</v>
      </c>
      <c r="BI43" s="171">
        <f>Lámpara!BD74</f>
        <v>48.324780852397744</v>
      </c>
      <c r="BJ43" s="171">
        <f>Lámpara!BE74</f>
        <v>47.753513222220512</v>
      </c>
      <c r="BK43" s="171">
        <f>Lámpara!BF74</f>
        <v>47.245345285918219</v>
      </c>
      <c r="BL43" s="171">
        <f>Lámpara!BG74</f>
        <v>46.930360781970869</v>
      </c>
      <c r="BM43" s="171">
        <f>Lámpara!BH74</f>
        <v>46.824180323940134</v>
      </c>
      <c r="BN43" s="171">
        <f>Lámpara!BI74</f>
        <v>46.811609905342841</v>
      </c>
      <c r="BO43" s="171">
        <f>Lámpara!BJ74</f>
        <v>46.676630274266415</v>
      </c>
      <c r="BP43" s="171">
        <f>Lámpara!BK74</f>
        <v>46.164005390734545</v>
      </c>
      <c r="BQ43" s="171">
        <f>Lámpara!BL74</f>
        <v>45.049095940519827</v>
      </c>
      <c r="BR43" s="171">
        <f>Lámpara!BM74</f>
        <v>43.194039527689405</v>
      </c>
      <c r="BS43" s="171">
        <f>Lámpara!BN74</f>
        <v>40.577101209384445</v>
      </c>
      <c r="BT43" s="171">
        <f>Lámpara!BO74</f>
        <v>37.292646789158219</v>
      </c>
      <c r="BU43" s="171">
        <f>Lámpara!BP74</f>
        <v>33.527649656581495</v>
      </c>
      <c r="BV43" s="171">
        <f>Lámpara!BQ74</f>
        <v>29.524926367514905</v>
      </c>
      <c r="BW43" s="171">
        <f>Lámpara!BR74</f>
        <v>25.543542614668002</v>
      </c>
      <c r="BX43" s="171">
        <f>Lámpara!BS74</f>
        <v>21.824405528317204</v>
      </c>
      <c r="BY43" s="171">
        <f>Lámpara!BT74</f>
        <v>18.565589196629123</v>
      </c>
      <c r="BZ43" s="171">
        <f>Lámpara!BU74</f>
        <v>15.908690413348328</v>
      </c>
      <c r="CA43" s="171">
        <f>Lámpara!BV74</f>
        <v>13.935159185238851</v>
      </c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8"/>
        <v>3.1000000000000014</v>
      </c>
      <c r="G44" s="172"/>
      <c r="H44" s="175">
        <f t="shared" si="9"/>
        <v>-0.40000000000000202</v>
      </c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>
        <f>Lámpara!N75</f>
        <v>0.41715761677795216</v>
      </c>
      <c r="T44" s="171">
        <f>Lámpara!O75</f>
        <v>0.44181283654123865</v>
      </c>
      <c r="U44" s="171">
        <f>Lámpara!P75</f>
        <v>0.46926277209803841</v>
      </c>
      <c r="V44" s="171">
        <f>Lámpara!Q75</f>
        <v>0.50009369591034514</v>
      </c>
      <c r="W44" s="171">
        <f>Lámpara!R75</f>
        <v>0.53505786788851917</v>
      </c>
      <c r="X44" s="171">
        <f>Lámpara!S75</f>
        <v>0.57512628798834287</v>
      </c>
      <c r="Y44" s="171">
        <f>Lámpara!T75</f>
        <v>0.62155924952278052</v>
      </c>
      <c r="Z44" s="171">
        <f>Lámpara!U75</f>
        <v>0.67600096367703377</v>
      </c>
      <c r="AA44" s="171">
        <f>Lámpara!V75</f>
        <v>0.74060680948472823</v>
      </c>
      <c r="AB44" s="171">
        <f>Lámpara!W75</f>
        <v>0.81821489819673743</v>
      </c>
      <c r="AC44" s="171">
        <f>Lámpara!X75</f>
        <v>0.91257794607925757</v>
      </c>
      <c r="AD44" s="171">
        <f>Lámpara!Y75</f>
        <v>1.0286773628558772</v>
      </c>
      <c r="AE44" s="171">
        <f>Lámpara!Z75</f>
        <v>1.173149581173067</v>
      </c>
      <c r="AF44" s="171">
        <f>Lámpara!AA75</f>
        <v>1.3548657851392574</v>
      </c>
      <c r="AG44" s="171">
        <f>Lámpara!AB75</f>
        <v>1.5857214326810183</v>
      </c>
      <c r="AH44" s="171">
        <f>Lámpara!AC75</f>
        <v>1.8817127588080258</v>
      </c>
      <c r="AI44" s="171">
        <f>Lámpara!AD75</f>
        <v>2.2644057033133929</v>
      </c>
      <c r="AJ44" s="171">
        <f>Lámpara!AE75</f>
        <v>2.7629408915999778</v>
      </c>
      <c r="AK44" s="171">
        <f>Lámpara!AF75</f>
        <v>3.4167695180600135</v>
      </c>
      <c r="AL44" s="171">
        <f>Lámpara!AG75</f>
        <v>11.842172115455464</v>
      </c>
      <c r="AM44" s="171">
        <f>Lámpara!AH75</f>
        <v>13.019734839815417</v>
      </c>
      <c r="AN44" s="171">
        <f>Lámpara!AI75</f>
        <v>14.866361662929533</v>
      </c>
      <c r="AO44" s="171">
        <f>Lámpara!AJ75</f>
        <v>17.35557464663577</v>
      </c>
      <c r="AP44" s="171">
        <f>Lámpara!AK75</f>
        <v>20.407930427018755</v>
      </c>
      <c r="AQ44" s="171">
        <f>Lámpara!AL75</f>
        <v>23.887662873514788</v>
      </c>
      <c r="AR44" s="171">
        <f>Lámpara!AM75</f>
        <v>27.606536554840286</v>
      </c>
      <c r="AS44" s="171">
        <f>Lámpara!AN75</f>
        <v>31.337043993176323</v>
      </c>
      <c r="AT44" s="171">
        <f>Lámpara!AO75</f>
        <v>34.835847228613254</v>
      </c>
      <c r="AU44" s="171">
        <f>Lámpara!AP75</f>
        <v>37.876154991295678</v>
      </c>
      <c r="AV44" s="171">
        <f>Lámpara!AQ75</f>
        <v>40.284705564254196</v>
      </c>
      <c r="AW44" s="171">
        <f>Lámpara!AR75</f>
        <v>41.97583261998242</v>
      </c>
      <c r="AX44" s="171">
        <f>Lámpara!AS75</f>
        <v>42.972901523991268</v>
      </c>
      <c r="AY44" s="171">
        <f>Lámpara!AT75</f>
        <v>43.407717288538024</v>
      </c>
      <c r="AZ44" s="171">
        <f>Lámpara!AU75</f>
        <v>43.492563325252561</v>
      </c>
      <c r="BA44" s="171">
        <f>Lámpara!AV75</f>
        <v>43.467423584260388</v>
      </c>
      <c r="BB44" s="171">
        <f>Lámpara!AW75</f>
        <v>43.534801735157153</v>
      </c>
      <c r="BC44" s="171">
        <f>Lámpara!AX75</f>
        <v>43.802484369278183</v>
      </c>
      <c r="BD44" s="171">
        <f>Lámpara!AY75</f>
        <v>44.255939661806508</v>
      </c>
      <c r="BE44" s="171">
        <f>Lámpara!AZ75</f>
        <v>44.773883129876495</v>
      </c>
      <c r="BF44" s="171">
        <f>Lámpara!BA75</f>
        <v>45.184287839931166</v>
      </c>
      <c r="BG44" s="171">
        <f>Lámpara!BB75</f>
        <v>45.340216443603865</v>
      </c>
      <c r="BH44" s="171">
        <f>Lámpara!BC75</f>
        <v>45.184287839931159</v>
      </c>
      <c r="BI44" s="171">
        <f>Lámpara!BD75</f>
        <v>44.773883129876481</v>
      </c>
      <c r="BJ44" s="171">
        <f>Lámpara!BE75</f>
        <v>44.255939661806501</v>
      </c>
      <c r="BK44" s="171">
        <f>Lámpara!BF75</f>
        <v>43.802484369278154</v>
      </c>
      <c r="BL44" s="171">
        <f>Lámpara!BG75</f>
        <v>43.534801735157117</v>
      </c>
      <c r="BM44" s="171">
        <f>Lámpara!BH75</f>
        <v>43.467423584260409</v>
      </c>
      <c r="BN44" s="171">
        <f>Lámpara!BI75</f>
        <v>43.492563325252561</v>
      </c>
      <c r="BO44" s="171">
        <f>Lámpara!BJ75</f>
        <v>43.407717288538016</v>
      </c>
      <c r="BP44" s="171">
        <f>Lámpara!BK75</f>
        <v>42.97290152399124</v>
      </c>
      <c r="BQ44" s="171">
        <f>Lámpara!BL75</f>
        <v>41.975832619982341</v>
      </c>
      <c r="BR44" s="171">
        <f>Lámpara!BM75</f>
        <v>40.284705564254097</v>
      </c>
      <c r="BS44" s="171">
        <f>Lámpara!BN75</f>
        <v>37.876154991295529</v>
      </c>
      <c r="BT44" s="171">
        <f>Lámpara!BO75</f>
        <v>34.835847228613062</v>
      </c>
      <c r="BU44" s="171">
        <f>Lámpara!BP75</f>
        <v>31.337043993176099</v>
      </c>
      <c r="BV44" s="171">
        <f>Lámpara!BQ75</f>
        <v>27.606536554840112</v>
      </c>
      <c r="BW44" s="171">
        <f>Lámpara!BR75</f>
        <v>23.887662873514607</v>
      </c>
      <c r="BX44" s="171">
        <f>Lámpara!BS75</f>
        <v>20.407930427018592</v>
      </c>
      <c r="BY44" s="171">
        <f>Lámpara!BT75</f>
        <v>17.355574646635652</v>
      </c>
      <c r="BZ44" s="171">
        <f>Lámpara!BU75</f>
        <v>14.866361662929412</v>
      </c>
      <c r="CA44" s="171">
        <f>Lámpara!BV75</f>
        <v>13.01973483981538</v>
      </c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8"/>
        <v>3.0000000000000013</v>
      </c>
      <c r="G45" s="172"/>
      <c r="H45" s="175">
        <f t="shared" si="9"/>
        <v>-0.500000000000002</v>
      </c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>
        <f>Lámpara!N76</f>
        <v>0.33292881836108051</v>
      </c>
      <c r="T45" s="171">
        <f>Lámpara!O76</f>
        <v>0.35337856375729115</v>
      </c>
      <c r="U45" s="171">
        <f>Lámpara!P76</f>
        <v>0.3763402095041114</v>
      </c>
      <c r="V45" s="171">
        <f>Lámpara!Q76</f>
        <v>0.40236717824431506</v>
      </c>
      <c r="W45" s="171">
        <f>Lámpara!R76</f>
        <v>0.43217116394457328</v>
      </c>
      <c r="X45" s="171">
        <f>Lámpara!S76</f>
        <v>0.46667229404173199</v>
      </c>
      <c r="Y45" s="171">
        <f>Lámpara!T76</f>
        <v>0.50706613217984742</v>
      </c>
      <c r="Z45" s="171">
        <f>Lámpara!U76</f>
        <v>0.5549134244094962</v>
      </c>
      <c r="AA45" s="171">
        <f>Lámpara!V76</f>
        <v>0.61226063202649617</v>
      </c>
      <c r="AB45" s="171">
        <f>Lámpara!W76</f>
        <v>0.68180222879653196</v>
      </c>
      <c r="AC45" s="171">
        <f>Lámpara!X76</f>
        <v>0.76709976631975962</v>
      </c>
      <c r="AD45" s="171">
        <f>Lámpara!Y76</f>
        <v>0.87287823539583043</v>
      </c>
      <c r="AE45" s="171">
        <f>Lámpara!Z76</f>
        <v>1.0054278276346404</v>
      </c>
      <c r="AF45" s="171">
        <f>Lámpara!AA76</f>
        <v>1.1731495811730668</v>
      </c>
      <c r="AG45" s="171">
        <f>Lámpara!AB76</f>
        <v>1.3872975871240163</v>
      </c>
      <c r="AH45" s="171">
        <f>Lámpara!AC76</f>
        <v>1.6629897839488537</v>
      </c>
      <c r="AI45" s="171">
        <f>Lámpara!AD76</f>
        <v>2.0205856420119144</v>
      </c>
      <c r="AJ45" s="171">
        <f>Lámpara!AE76</f>
        <v>2.487564520621274</v>
      </c>
      <c r="AK45" s="171">
        <f>Lámpara!AF76</f>
        <v>3.10108603859093</v>
      </c>
      <c r="AL45" s="171">
        <f>Lámpara!AG76</f>
        <v>11.104722676402151</v>
      </c>
      <c r="AM45" s="171">
        <f>Lámpara!AH76</f>
        <v>12.202897896193946</v>
      </c>
      <c r="AN45" s="171">
        <f>Lámpara!AI76</f>
        <v>13.932912717077205</v>
      </c>
      <c r="AO45" s="171">
        <f>Lámpara!AJ76</f>
        <v>16.267360598989107</v>
      </c>
      <c r="AP45" s="171">
        <f>Lámpara!AK76</f>
        <v>19.128920228795049</v>
      </c>
      <c r="AQ45" s="171">
        <f>Lámpara!AL76</f>
        <v>22.387529489065187</v>
      </c>
      <c r="AR45" s="171">
        <f>Lámpara!AM76</f>
        <v>25.864371147803222</v>
      </c>
      <c r="AS45" s="171">
        <f>Lámpara!AN76</f>
        <v>29.344609761712679</v>
      </c>
      <c r="AT45" s="171">
        <f>Lámpara!AO76</f>
        <v>32.599644888067473</v>
      </c>
      <c r="AU45" s="171">
        <f>Lámpara!AP76</f>
        <v>35.417571849804148</v>
      </c>
      <c r="AV45" s="171">
        <f>Lámpara!AQ76</f>
        <v>37.637732009478093</v>
      </c>
      <c r="AW45" s="171">
        <f>Lámpara!AR76</f>
        <v>39.182293861182117</v>
      </c>
      <c r="AX45" s="171">
        <f>Lámpara!AS76</f>
        <v>40.075827291547597</v>
      </c>
      <c r="AY45" s="171">
        <f>Lámpara!AT76</f>
        <v>40.444199512818116</v>
      </c>
      <c r="AZ45" s="171">
        <f>Lámpara!AU76</f>
        <v>40.487961317080192</v>
      </c>
      <c r="BA45" s="171">
        <f>Lámpara!AV76</f>
        <v>40.432760729009736</v>
      </c>
      <c r="BB45" s="171">
        <f>Lámpara!AW76</f>
        <v>40.468459958288712</v>
      </c>
      <c r="BC45" s="171">
        <f>Lámpara!AX76</f>
        <v>40.695923102873564</v>
      </c>
      <c r="BD45" s="171">
        <f>Lámpara!AY76</f>
        <v>41.101587469680574</v>
      </c>
      <c r="BE45" s="171">
        <f>Lámpara!AZ76</f>
        <v>41.572271283869952</v>
      </c>
      <c r="BF45" s="171">
        <f>Lámpara!BA76</f>
        <v>41.94755270241928</v>
      </c>
      <c r="BG45" s="171">
        <f>Lámpara!BB76</f>
        <v>42.090470789173182</v>
      </c>
      <c r="BH45" s="171">
        <f>Lámpara!BC76</f>
        <v>41.947552702419273</v>
      </c>
      <c r="BI45" s="171">
        <f>Lámpara!BD76</f>
        <v>41.572271283869959</v>
      </c>
      <c r="BJ45" s="171">
        <f>Lámpara!BE76</f>
        <v>41.101587469680545</v>
      </c>
      <c r="BK45" s="171">
        <f>Lámpara!BF76</f>
        <v>40.695923102873529</v>
      </c>
      <c r="BL45" s="171">
        <f>Lámpara!BG76</f>
        <v>40.468459958288697</v>
      </c>
      <c r="BM45" s="171">
        <f>Lámpara!BH76</f>
        <v>40.432760729009779</v>
      </c>
      <c r="BN45" s="171">
        <f>Lámpara!BI76</f>
        <v>40.487961317080206</v>
      </c>
      <c r="BO45" s="171">
        <f>Lámpara!BJ76</f>
        <v>40.444199512818116</v>
      </c>
      <c r="BP45" s="171">
        <f>Lámpara!BK76</f>
        <v>40.075827291547576</v>
      </c>
      <c r="BQ45" s="171">
        <f>Lámpara!BL76</f>
        <v>39.18229386118206</v>
      </c>
      <c r="BR45" s="171">
        <f>Lámpara!BM76</f>
        <v>37.637732009477986</v>
      </c>
      <c r="BS45" s="171">
        <f>Lámpara!BN76</f>
        <v>35.417571849804006</v>
      </c>
      <c r="BT45" s="171">
        <f>Lámpara!BO76</f>
        <v>32.599644888067289</v>
      </c>
      <c r="BU45" s="171">
        <f>Lámpara!BP76</f>
        <v>29.344609761712441</v>
      </c>
      <c r="BV45" s="171">
        <f>Lámpara!BQ76</f>
        <v>25.864371147803059</v>
      </c>
      <c r="BW45" s="171">
        <f>Lámpara!BR76</f>
        <v>22.38752948906501</v>
      </c>
      <c r="BX45" s="171">
        <f>Lámpara!BS76</f>
        <v>19.128920228794893</v>
      </c>
      <c r="BY45" s="171">
        <f>Lámpara!BT76</f>
        <v>16.267360598988994</v>
      </c>
      <c r="BZ45" s="171">
        <f>Lámpara!BU76</f>
        <v>13.932912717077087</v>
      </c>
      <c r="CA45" s="171">
        <f>Lámpara!BV76</f>
        <v>12.202897896193905</v>
      </c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8"/>
        <v>2.9000000000000012</v>
      </c>
      <c r="G46" s="172"/>
      <c r="H46" s="175">
        <f t="shared" si="9"/>
        <v>-0.60000000000000198</v>
      </c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>
        <f>Lámpara!N77</f>
        <v>0.26756045862360456</v>
      </c>
      <c r="T46" s="171">
        <f>Lámpara!O77</f>
        <v>0.28475894893389997</v>
      </c>
      <c r="U46" s="171">
        <f>Lámpara!P77</f>
        <v>0.30424294901916676</v>
      </c>
      <c r="V46" s="171">
        <f>Lámpara!Q77</f>
        <v>0.32653671519878141</v>
      </c>
      <c r="W46" s="171">
        <f>Lámpara!R77</f>
        <v>0.35231542190767273</v>
      </c>
      <c r="X46" s="171">
        <f>Lámpara!S77</f>
        <v>0.38245283591402346</v>
      </c>
      <c r="Y46" s="171">
        <f>Lámpara!T77</f>
        <v>0.41808491764460565</v>
      </c>
      <c r="Z46" s="171">
        <f>Lámpara!U77</f>
        <v>0.46069490631274368</v>
      </c>
      <c r="AA46" s="171">
        <f>Lámpara!V77</f>
        <v>0.51222745192583374</v>
      </c>
      <c r="AB46" s="171">
        <f>Lámpara!W77</f>
        <v>0.57524210541013288</v>
      </c>
      <c r="AC46" s="171">
        <f>Lámpara!X77</f>
        <v>0.65312024462773133</v>
      </c>
      <c r="AD46" s="171">
        <f>Lámpara!Y77</f>
        <v>0.75034467716305198</v>
      </c>
      <c r="AE46" s="171">
        <f>Lámpara!Z77</f>
        <v>0.87287823539583154</v>
      </c>
      <c r="AF46" s="171">
        <f>Lámpara!AA77</f>
        <v>1.0286773628558783</v>
      </c>
      <c r="AG46" s="171">
        <f>Lámpara!AB77</f>
        <v>1.2283899202920561</v>
      </c>
      <c r="AH46" s="171">
        <f>Lámpara!AC77</f>
        <v>1.4863044622203947</v>
      </c>
      <c r="AI46" s="171">
        <f>Lámpara!AD77</f>
        <v>1.8216426873794818</v>
      </c>
      <c r="AJ46" s="171">
        <f>Lámpara!AE77</f>
        <v>2.2603197622162088</v>
      </c>
      <c r="AK46" s="171">
        <f>Lámpara!AF77</f>
        <v>2.8373414167976754</v>
      </c>
      <c r="AL46" s="171">
        <f>Lámpara!AG77</f>
        <v>10.441042081872077</v>
      </c>
      <c r="AM46" s="171">
        <f>Lámpara!AH77</f>
        <v>11.466680676777642</v>
      </c>
      <c r="AN46" s="171">
        <f>Lámpara!AI77</f>
        <v>13.0891527705377</v>
      </c>
      <c r="AO46" s="171">
        <f>Lámpara!AJ77</f>
        <v>15.280377630982182</v>
      </c>
      <c r="AP46" s="171">
        <f>Lámpara!AK77</f>
        <v>17.965241893107976</v>
      </c>
      <c r="AQ46" s="171">
        <f>Lámpara!AL77</f>
        <v>21.01924155056432</v>
      </c>
      <c r="AR46" s="171">
        <f>Lámpara!AM77</f>
        <v>24.272555362057886</v>
      </c>
      <c r="AS46" s="171">
        <f>Lámpara!AN77</f>
        <v>27.522314159236227</v>
      </c>
      <c r="AT46" s="171">
        <f>Lámpara!AO77</f>
        <v>30.553713076493178</v>
      </c>
      <c r="AU46" s="171">
        <f>Lámpara!AP77</f>
        <v>33.168667414193976</v>
      </c>
      <c r="AV46" s="171">
        <f>Lámpara!AQ77</f>
        <v>35.218099668855757</v>
      </c>
      <c r="AW46" s="171">
        <f>Lámpara!AR77</f>
        <v>36.631234613149289</v>
      </c>
      <c r="AX46" s="171">
        <f>Lámpara!AS77</f>
        <v>37.433488711466083</v>
      </c>
      <c r="AY46" s="171">
        <f>Lámpara!AT77</f>
        <v>37.744946342895325</v>
      </c>
      <c r="AZ46" s="171">
        <f>Lámpara!AU77</f>
        <v>37.755046922532671</v>
      </c>
      <c r="BA46" s="171">
        <f>Lámpara!AV77</f>
        <v>37.67598811339051</v>
      </c>
      <c r="BB46" s="171">
        <f>Lámpara!AW77</f>
        <v>37.685827084503892</v>
      </c>
      <c r="BC46" s="171">
        <f>Lámpara!AX77</f>
        <v>37.878971978170654</v>
      </c>
      <c r="BD46" s="171">
        <f>Lámpara!AY77</f>
        <v>38.242729907053125</v>
      </c>
      <c r="BE46" s="171">
        <f>Lámpara!AZ77</f>
        <v>38.671385864826675</v>
      </c>
      <c r="BF46" s="171">
        <f>Lámpara!BA77</f>
        <v>39.015214899800284</v>
      </c>
      <c r="BG46" s="171">
        <f>Lámpara!BB77</f>
        <v>39.146448720706047</v>
      </c>
      <c r="BH46" s="171">
        <f>Lámpara!BC77</f>
        <v>39.015214899800284</v>
      </c>
      <c r="BI46" s="171">
        <f>Lámpara!BD77</f>
        <v>38.671385864826682</v>
      </c>
      <c r="BJ46" s="171">
        <f>Lámpara!BE77</f>
        <v>38.242729907053118</v>
      </c>
      <c r="BK46" s="171">
        <f>Lámpara!BF77</f>
        <v>37.878971978170618</v>
      </c>
      <c r="BL46" s="171">
        <f>Lámpara!BG77</f>
        <v>37.685827084503856</v>
      </c>
      <c r="BM46" s="171">
        <f>Lámpara!BH77</f>
        <v>37.675988113390503</v>
      </c>
      <c r="BN46" s="171">
        <f>Lámpara!BI77</f>
        <v>37.755046922532671</v>
      </c>
      <c r="BO46" s="171">
        <f>Lámpara!BJ77</f>
        <v>37.744946342895318</v>
      </c>
      <c r="BP46" s="171">
        <f>Lámpara!BK77</f>
        <v>37.433488711466062</v>
      </c>
      <c r="BQ46" s="171">
        <f>Lámpara!BL77</f>
        <v>36.631234613149239</v>
      </c>
      <c r="BR46" s="171">
        <f>Lámpara!BM77</f>
        <v>35.218099668855679</v>
      </c>
      <c r="BS46" s="171">
        <f>Lámpara!BN77</f>
        <v>33.168667414193848</v>
      </c>
      <c r="BT46" s="171">
        <f>Lámpara!BO77</f>
        <v>30.553713076493008</v>
      </c>
      <c r="BU46" s="171">
        <f>Lámpara!BP77</f>
        <v>27.522314159236021</v>
      </c>
      <c r="BV46" s="171">
        <f>Lámpara!BQ77</f>
        <v>24.27255536205773</v>
      </c>
      <c r="BW46" s="171">
        <f>Lámpara!BR77</f>
        <v>21.019241550564168</v>
      </c>
      <c r="BX46" s="171">
        <f>Lámpara!BS77</f>
        <v>17.965241893107841</v>
      </c>
      <c r="BY46" s="171">
        <f>Lámpara!BT77</f>
        <v>15.28037763098208</v>
      </c>
      <c r="BZ46" s="171">
        <f>Lámpara!BU77</f>
        <v>13.08915277053759</v>
      </c>
      <c r="CA46" s="171">
        <f>Lámpara!BV77</f>
        <v>11.4666806767776</v>
      </c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8"/>
        <v>2.8000000000000012</v>
      </c>
      <c r="G47" s="172"/>
      <c r="H47" s="175">
        <f t="shared" si="9"/>
        <v>-0.70000000000000195</v>
      </c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>
        <f>Lámpara!N78</f>
        <v>0.21661903748213507</v>
      </c>
      <c r="T47" s="171">
        <f>Lámpara!O78</f>
        <v>0.23128591957748212</v>
      </c>
      <c r="U47" s="171">
        <f>Lámpara!P78</f>
        <v>0.24805394430045336</v>
      </c>
      <c r="V47" s="171">
        <f>Lámpara!Q78</f>
        <v>0.26742102421853609</v>
      </c>
      <c r="W47" s="171">
        <f>Lámpara!R78</f>
        <v>0.29002897011970385</v>
      </c>
      <c r="X47" s="171">
        <f>Lámpara!S78</f>
        <v>0.31670878302698952</v>
      </c>
      <c r="Y47" s="171">
        <f>Lámpara!T78</f>
        <v>0.3485410066526754</v>
      </c>
      <c r="Z47" s="171">
        <f>Lámpara!U78</f>
        <v>0.38693637161837136</v>
      </c>
      <c r="AA47" s="171">
        <f>Lámpara!V78</f>
        <v>0.43374384427371215</v>
      </c>
      <c r="AB47" s="171">
        <f>Lámpara!W78</f>
        <v>0.49139576762588044</v>
      </c>
      <c r="AC47" s="171">
        <f>Lámpara!X78</f>
        <v>0.5631033074018289</v>
      </c>
      <c r="AD47" s="171">
        <f>Lámpara!Y78</f>
        <v>0.65312024462773155</v>
      </c>
      <c r="AE47" s="171">
        <f>Lámpara!Z78</f>
        <v>0.76709976631976118</v>
      </c>
      <c r="AF47" s="171">
        <f>Lámpara!AA78</f>
        <v>0.91257794607925902</v>
      </c>
      <c r="AG47" s="171">
        <f>Lámpara!AB78</f>
        <v>1.0996299470797823</v>
      </c>
      <c r="AH47" s="171">
        <f>Lámpara!AC78</f>
        <v>1.3417617787690443</v>
      </c>
      <c r="AI47" s="171">
        <f>Lámpara!AD78</f>
        <v>1.6571232150338444</v>
      </c>
      <c r="AJ47" s="171">
        <f>Lámpara!AE78</f>
        <v>2.0701581953236965</v>
      </c>
      <c r="AK47" s="171">
        <f>Lámpara!AF78</f>
        <v>2.6138501495800104</v>
      </c>
      <c r="AL47" s="171">
        <f>Lámpara!AG78</f>
        <v>9.8384081881132115</v>
      </c>
      <c r="AM47" s="171">
        <f>Lámpara!AH78</f>
        <v>10.79749904738035</v>
      </c>
      <c r="AN47" s="171">
        <f>Lámpara!AI78</f>
        <v>12.320517872610608</v>
      </c>
      <c r="AO47" s="171">
        <f>Lámpara!AJ78</f>
        <v>14.378933051669382</v>
      </c>
      <c r="AP47" s="171">
        <f>Lámpara!AK78</f>
        <v>16.899898620053644</v>
      </c>
      <c r="AQ47" s="171">
        <f>Lámpara!AL78</f>
        <v>19.764307326089082</v>
      </c>
      <c r="AR47" s="171">
        <f>Lámpara!AM78</f>
        <v>22.810913794234182</v>
      </c>
      <c r="AS47" s="171">
        <f>Lámpara!AN78</f>
        <v>25.848134140339738</v>
      </c>
      <c r="AT47" s="171">
        <f>Lámpara!AO78</f>
        <v>28.674066343303288</v>
      </c>
      <c r="AU47" s="171">
        <f>Lámpara!AP78</f>
        <v>31.103449224849744</v>
      </c>
      <c r="AV47" s="171">
        <f>Lámpara!AQ78</f>
        <v>32.99784597506352</v>
      </c>
      <c r="AW47" s="171">
        <f>Lámpara!AR78</f>
        <v>34.292837210950907</v>
      </c>
      <c r="AX47" s="171">
        <f>Lámpara!AS78</f>
        <v>35.014386247699377</v>
      </c>
      <c r="AY47" s="171">
        <f>Lámpara!AT78</f>
        <v>35.276975089907232</v>
      </c>
      <c r="AZ47" s="171">
        <f>Lámpara!AU78</f>
        <v>35.259542432399044</v>
      </c>
      <c r="BA47" s="171">
        <f>Lámpara!AV78</f>
        <v>35.161684118799421</v>
      </c>
      <c r="BB47" s="171">
        <f>Lámpara!AW78</f>
        <v>35.150446403008132</v>
      </c>
      <c r="BC47" s="171">
        <f>Lámpara!AX78</f>
        <v>35.314225685818336</v>
      </c>
      <c r="BD47" s="171">
        <f>Lámpara!AY78</f>
        <v>35.641115273465928</v>
      </c>
      <c r="BE47" s="171">
        <f>Lámpara!AZ78</f>
        <v>36.032285744714883</v>
      </c>
      <c r="BF47" s="171">
        <f>Lámpara!BA78</f>
        <v>36.347875926175554</v>
      </c>
      <c r="BG47" s="171">
        <f>Lámpara!BB78</f>
        <v>36.468590837306998</v>
      </c>
      <c r="BH47" s="171">
        <f>Lámpara!BC78</f>
        <v>36.347875926175547</v>
      </c>
      <c r="BI47" s="171">
        <f>Lámpara!BD78</f>
        <v>36.032285744714891</v>
      </c>
      <c r="BJ47" s="171">
        <f>Lámpara!BE78</f>
        <v>35.641115273465921</v>
      </c>
      <c r="BK47" s="171">
        <f>Lámpara!BF78</f>
        <v>35.314225685818307</v>
      </c>
      <c r="BL47" s="171">
        <f>Lámpara!BG78</f>
        <v>35.150446403008125</v>
      </c>
      <c r="BM47" s="171">
        <f>Lámpara!BH78</f>
        <v>35.161684118799442</v>
      </c>
      <c r="BN47" s="171">
        <f>Lámpara!BI78</f>
        <v>35.259542432399051</v>
      </c>
      <c r="BO47" s="171">
        <f>Lámpara!BJ78</f>
        <v>35.276975089907225</v>
      </c>
      <c r="BP47" s="171">
        <f>Lámpara!BK78</f>
        <v>35.014386247699356</v>
      </c>
      <c r="BQ47" s="171">
        <f>Lámpara!BL78</f>
        <v>34.292837210950829</v>
      </c>
      <c r="BR47" s="171">
        <f>Lámpara!BM78</f>
        <v>32.997845975063449</v>
      </c>
      <c r="BS47" s="171">
        <f>Lámpara!BN78</f>
        <v>31.10344922484963</v>
      </c>
      <c r="BT47" s="171">
        <f>Lámpara!BO78</f>
        <v>28.674066343303146</v>
      </c>
      <c r="BU47" s="171">
        <f>Lámpara!BP78</f>
        <v>25.848134140339543</v>
      </c>
      <c r="BV47" s="171">
        <f>Lámpara!BQ78</f>
        <v>22.810913794234047</v>
      </c>
      <c r="BW47" s="171">
        <f>Lámpara!BR78</f>
        <v>19.764307326088922</v>
      </c>
      <c r="BX47" s="171">
        <f>Lámpara!BS78</f>
        <v>16.89989862005352</v>
      </c>
      <c r="BY47" s="171">
        <f>Lámpara!BT78</f>
        <v>14.378933051669279</v>
      </c>
      <c r="BZ47" s="171">
        <f>Lámpara!BU78</f>
        <v>12.320517872610512</v>
      </c>
      <c r="CA47" s="171">
        <f>Lámpara!BV78</f>
        <v>10.797499047380306</v>
      </c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8"/>
        <v>2.7000000000000011</v>
      </c>
      <c r="G48" s="172"/>
      <c r="H48" s="175">
        <f t="shared" si="9"/>
        <v>-0.80000000000000193</v>
      </c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>
        <f>Lámpara!N79</f>
        <v>0.17675017386827852</v>
      </c>
      <c r="T48" s="171">
        <f>Lámpara!O79</f>
        <v>0.18943015299646745</v>
      </c>
      <c r="U48" s="171">
        <f>Lámpara!P79</f>
        <v>0.20405842428344392</v>
      </c>
      <c r="V48" s="171">
        <f>Lámpara!Q79</f>
        <v>0.22110877368878226</v>
      </c>
      <c r="W48" s="171">
        <f>Lámpara!R79</f>
        <v>0.24119217937396595</v>
      </c>
      <c r="X48" s="171">
        <f>Lámpara!S79</f>
        <v>0.26509982874859866</v>
      </c>
      <c r="Y48" s="171">
        <f>Lámpara!T79</f>
        <v>0.29386037557106054</v>
      </c>
      <c r="Z48" s="171">
        <f>Lámpara!U79</f>
        <v>0.32881636307234113</v>
      </c>
      <c r="AA48" s="171">
        <f>Lámpara!V79</f>
        <v>0.37172650423800252</v>
      </c>
      <c r="AB48" s="171">
        <f>Lámpara!W79</f>
        <v>0.42490292372463584</v>
      </c>
      <c r="AC48" s="171">
        <f>Lámpara!X79</f>
        <v>0.49139576762588122</v>
      </c>
      <c r="AD48" s="171">
        <f>Lámpara!Y79</f>
        <v>0.57524210541013354</v>
      </c>
      <c r="AE48" s="171">
        <f>Lámpara!Z79</f>
        <v>0.68180222879653407</v>
      </c>
      <c r="AF48" s="171">
        <f>Lámpara!AA79</f>
        <v>0.81821489819673965</v>
      </c>
      <c r="AG48" s="171">
        <f>Lámpara!AB79</f>
        <v>0.99401460814587772</v>
      </c>
      <c r="AH48" s="171">
        <f>Lámpara!AC79</f>
        <v>1.2219696148705108</v>
      </c>
      <c r="AI48" s="171">
        <f>Lámpara!AD79</f>
        <v>1.5192207034650849</v>
      </c>
      <c r="AJ48" s="171">
        <f>Lámpara!AE79</f>
        <v>1.9088292892040792</v>
      </c>
      <c r="AK48" s="171">
        <f>Lámpara!AF79</f>
        <v>2.4218817393449545</v>
      </c>
      <c r="AL48" s="171">
        <f>Lámpara!AG79</f>
        <v>9.2871296387140774</v>
      </c>
      <c r="AM48" s="171">
        <f>Lámpara!AH79</f>
        <v>10.184972325300068</v>
      </c>
      <c r="AN48" s="171">
        <f>Lámpara!AI79</f>
        <v>11.615823878586365</v>
      </c>
      <c r="AO48" s="171">
        <f>Lámpara!AJ79</f>
        <v>13.55089627121709</v>
      </c>
      <c r="AP48" s="171">
        <f>Lámpara!AK79</f>
        <v>15.919647067312953</v>
      </c>
      <c r="AQ48" s="171">
        <f>Lámpara!AL79</f>
        <v>18.608192533338791</v>
      </c>
      <c r="AR48" s="171">
        <f>Lámpara!AM79</f>
        <v>21.463448460765765</v>
      </c>
      <c r="AS48" s="171">
        <f>Lámpara!AN79</f>
        <v>24.30446226576785</v>
      </c>
      <c r="AT48" s="171">
        <f>Lámpara!AO79</f>
        <v>26.941391496998765</v>
      </c>
      <c r="AU48" s="171">
        <f>Lámpara!AP79</f>
        <v>29.200869826347873</v>
      </c>
      <c r="AV48" s="171">
        <f>Lámpara!AQ79</f>
        <v>30.95423707899343</v>
      </c>
      <c r="AW48" s="171">
        <f>Lámpara!AR79</f>
        <v>32.142800076839677</v>
      </c>
      <c r="AX48" s="171">
        <f>Lámpara!AS79</f>
        <v>32.792819161672647</v>
      </c>
      <c r="AY48" s="171">
        <f>Lámpara!AT79</f>
        <v>33.01337209367972</v>
      </c>
      <c r="AZ48" s="171">
        <f>Lámpara!AU79</f>
        <v>32.973490834800934</v>
      </c>
      <c r="BA48" s="171">
        <f>Lámpara!AV79</f>
        <v>32.860977023506976</v>
      </c>
      <c r="BB48" s="171">
        <f>Lámpara!AW79</f>
        <v>32.832615485967246</v>
      </c>
      <c r="BC48" s="171">
        <f>Lámpara!AX79</f>
        <v>32.97121060154339</v>
      </c>
      <c r="BD48" s="171">
        <f>Lámpara!AY79</f>
        <v>33.265570589319026</v>
      </c>
      <c r="BE48" s="171">
        <f>Lámpara!AZ79</f>
        <v>33.623220103749588</v>
      </c>
      <c r="BF48" s="171">
        <f>Lámpara!BA79</f>
        <v>33.913397814735028</v>
      </c>
      <c r="BG48" s="171">
        <f>Lámpara!BB79</f>
        <v>34.024622312709162</v>
      </c>
      <c r="BH48" s="171">
        <f>Lámpara!BC79</f>
        <v>33.913397814735006</v>
      </c>
      <c r="BI48" s="171">
        <f>Lámpara!BD79</f>
        <v>33.623220103749567</v>
      </c>
      <c r="BJ48" s="171">
        <f>Lámpara!BE79</f>
        <v>33.265570589318997</v>
      </c>
      <c r="BK48" s="171">
        <f>Lámpara!BF79</f>
        <v>32.971210601543383</v>
      </c>
      <c r="BL48" s="171">
        <f>Lámpara!BG79</f>
        <v>32.832615485967224</v>
      </c>
      <c r="BM48" s="171">
        <f>Lámpara!BH79</f>
        <v>32.860977023506997</v>
      </c>
      <c r="BN48" s="171">
        <f>Lámpara!BI79</f>
        <v>32.97349083480092</v>
      </c>
      <c r="BO48" s="171">
        <f>Lámpara!BJ79</f>
        <v>33.013372093679727</v>
      </c>
      <c r="BP48" s="171">
        <f>Lámpara!BK79</f>
        <v>32.792819161672654</v>
      </c>
      <c r="BQ48" s="171">
        <f>Lámpara!BL79</f>
        <v>32.14280007683962</v>
      </c>
      <c r="BR48" s="171">
        <f>Lámpara!BM79</f>
        <v>30.954237078993355</v>
      </c>
      <c r="BS48" s="171">
        <f>Lámpara!BN79</f>
        <v>29.20086982634777</v>
      </c>
      <c r="BT48" s="171">
        <f>Lámpara!BO79</f>
        <v>26.941391496998627</v>
      </c>
      <c r="BU48" s="171">
        <f>Lámpara!BP79</f>
        <v>24.304462265767668</v>
      </c>
      <c r="BV48" s="171">
        <f>Lámpara!BQ79</f>
        <v>21.463448460765626</v>
      </c>
      <c r="BW48" s="171">
        <f>Lámpara!BR79</f>
        <v>18.608192533338649</v>
      </c>
      <c r="BX48" s="171">
        <f>Lámpara!BS79</f>
        <v>15.919647067312834</v>
      </c>
      <c r="BY48" s="171">
        <f>Lámpara!BT79</f>
        <v>13.550896271217008</v>
      </c>
      <c r="BZ48" s="171">
        <f>Lámpara!BU79</f>
        <v>11.615823878586266</v>
      </c>
      <c r="CA48" s="171">
        <f>Lámpara!BV79</f>
        <v>10.184972325300032</v>
      </c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8"/>
        <v>2.600000000000001</v>
      </c>
      <c r="G49" s="172"/>
      <c r="H49" s="175">
        <f t="shared" si="9"/>
        <v>-0.90000000000000191</v>
      </c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>
        <f>Lámpara!N80</f>
        <v>0.1454084184900814</v>
      </c>
      <c r="T49" s="171">
        <f>Lámpara!O80</f>
        <v>0.15651539009450019</v>
      </c>
      <c r="U49" s="171">
        <f>Lámpara!P80</f>
        <v>0.1694416371148677</v>
      </c>
      <c r="V49" s="171">
        <f>Lámpara!Q80</f>
        <v>0.18463860848094937</v>
      </c>
      <c r="W49" s="171">
        <f>Lámpara!R80</f>
        <v>0.20268853958869865</v>
      </c>
      <c r="X49" s="171">
        <f>Lámpara!S80</f>
        <v>0.22434530167909222</v>
      </c>
      <c r="Y49" s="171">
        <f>Lámpara!T80</f>
        <v>0.25058871611817907</v>
      </c>
      <c r="Z49" s="171">
        <f>Lámpara!U80</f>
        <v>0.28269697329925531</v>
      </c>
      <c r="AA49" s="171">
        <f>Lámpara!V80</f>
        <v>0.32234345273050197</v>
      </c>
      <c r="AB49" s="171">
        <f>Lámpara!W80</f>
        <v>0.3717265042380028</v>
      </c>
      <c r="AC49" s="171">
        <f>Lámpara!X80</f>
        <v>0.4337438442737131</v>
      </c>
      <c r="AD49" s="171">
        <f>Lámpara!Y80</f>
        <v>0.5122274519258353</v>
      </c>
      <c r="AE49" s="171">
        <f>Lámpara!Z80</f>
        <v>0.61226063202649861</v>
      </c>
      <c r="AF49" s="171">
        <f>Lámpara!AA80</f>
        <v>0.74060680948473012</v>
      </c>
      <c r="AG49" s="171">
        <f>Lámpara!AB80</f>
        <v>0.90629038328605016</v>
      </c>
      <c r="AH49" s="171">
        <f>Lámpara!AC80</f>
        <v>1.121384601760435</v>
      </c>
      <c r="AI49" s="171">
        <f>Lámpara!AD80</f>
        <v>1.4020812358571582</v>
      </c>
      <c r="AJ49" s="171">
        <f>Lámpara!AE80</f>
        <v>1.7701435168797623</v>
      </c>
      <c r="AK49" s="171">
        <f>Lámpara!AF80</f>
        <v>2.2548795005669007</v>
      </c>
      <c r="AL49" s="171">
        <f>Lámpara!AG80</f>
        <v>8.7797387368617201</v>
      </c>
      <c r="AM49" s="171">
        <f>Lámpara!AH80</f>
        <v>9.6210697805281971</v>
      </c>
      <c r="AN49" s="171">
        <f>Lámpara!AI80</f>
        <v>10.966366307671525</v>
      </c>
      <c r="AO49" s="171">
        <f>Lámpara!AJ80</f>
        <v>12.786751889380584</v>
      </c>
      <c r="AP49" s="171">
        <f>Lámpara!AK80</f>
        <v>15.014003472798715</v>
      </c>
      <c r="AQ49" s="171">
        <f>Lámpara!AL80</f>
        <v>17.539278987614214</v>
      </c>
      <c r="AR49" s="171">
        <f>Lámpara!AM80</f>
        <v>20.217248934163614</v>
      </c>
      <c r="AS49" s="171">
        <f>Lámpara!AN80</f>
        <v>22.876966638211023</v>
      </c>
      <c r="AT49" s="171">
        <f>Lámpara!AO80</f>
        <v>25.339855032650657</v>
      </c>
      <c r="AU49" s="171">
        <f>Lámpara!AP80</f>
        <v>27.443578989629792</v>
      </c>
      <c r="AV49" s="171">
        <f>Lámpara!AQ80</f>
        <v>29.068462203794052</v>
      </c>
      <c r="AW49" s="171">
        <f>Lámpara!AR80</f>
        <v>30.160972133103122</v>
      </c>
      <c r="AX49" s="171">
        <f>Lámpara!AS80</f>
        <v>30.747459076155753</v>
      </c>
      <c r="AY49" s="171">
        <f>Lámpara!AT80</f>
        <v>30.931806156662219</v>
      </c>
      <c r="AZ49" s="171">
        <f>Lámpara!AU80</f>
        <v>30.873711703241177</v>
      </c>
      <c r="BA49" s="171">
        <f>Lámpara!AV80</f>
        <v>30.749947767289072</v>
      </c>
      <c r="BB49" s="171">
        <f>Lámpara!AW80</f>
        <v>30.707741843145623</v>
      </c>
      <c r="BC49" s="171">
        <f>Lámpara!AX80</f>
        <v>30.824700573520445</v>
      </c>
      <c r="BD49" s="171">
        <f>Lámpara!AY80</f>
        <v>31.09028562827789</v>
      </c>
      <c r="BE49" s="171">
        <f>Lámpara!AZ80</f>
        <v>31.417889403997137</v>
      </c>
      <c r="BF49" s="171">
        <f>Lámpara!BA80</f>
        <v>31.68515012827703</v>
      </c>
      <c r="BG49" s="171">
        <f>Lámpara!BB80</f>
        <v>31.787795200023087</v>
      </c>
      <c r="BH49" s="171">
        <f>Lámpara!BC80</f>
        <v>31.685150128277023</v>
      </c>
      <c r="BI49" s="171">
        <f>Lámpara!BD80</f>
        <v>31.417889403997126</v>
      </c>
      <c r="BJ49" s="171">
        <f>Lámpara!BE80</f>
        <v>31.090285628277869</v>
      </c>
      <c r="BK49" s="171">
        <f>Lámpara!BF80</f>
        <v>30.824700573520442</v>
      </c>
      <c r="BL49" s="171">
        <f>Lámpara!BG80</f>
        <v>30.707741843145612</v>
      </c>
      <c r="BM49" s="171">
        <f>Lámpara!BH80</f>
        <v>30.74994776728909</v>
      </c>
      <c r="BN49" s="171">
        <f>Lámpara!BI80</f>
        <v>30.873711703241185</v>
      </c>
      <c r="BO49" s="171">
        <f>Lámpara!BJ80</f>
        <v>30.931806156662212</v>
      </c>
      <c r="BP49" s="171">
        <f>Lámpara!BK80</f>
        <v>30.747459076155746</v>
      </c>
      <c r="BQ49" s="171">
        <f>Lámpara!BL80</f>
        <v>30.160972133103069</v>
      </c>
      <c r="BR49" s="171">
        <f>Lámpara!BM80</f>
        <v>29.068462203793981</v>
      </c>
      <c r="BS49" s="171">
        <f>Lámpara!BN80</f>
        <v>27.443578989629692</v>
      </c>
      <c r="BT49" s="171">
        <f>Lámpara!BO80</f>
        <v>25.339855032650529</v>
      </c>
      <c r="BU49" s="171">
        <f>Lámpara!BP80</f>
        <v>22.876966638210849</v>
      </c>
      <c r="BV49" s="171">
        <f>Lámpara!BQ80</f>
        <v>20.217248934163496</v>
      </c>
      <c r="BW49" s="171">
        <f>Lámpara!BR80</f>
        <v>17.539278987614086</v>
      </c>
      <c r="BX49" s="171">
        <f>Lámpara!BS80</f>
        <v>15.014003472798601</v>
      </c>
      <c r="BY49" s="171">
        <f>Lámpara!BT80</f>
        <v>12.786751889380508</v>
      </c>
      <c r="BZ49" s="171">
        <f>Lámpara!BU80</f>
        <v>10.966366307671429</v>
      </c>
      <c r="CA49" s="171">
        <f>Lámpara!BV80</f>
        <v>9.6210697805281651</v>
      </c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8"/>
        <v>2.5000000000000009</v>
      </c>
      <c r="G50" s="172"/>
      <c r="H50" s="175">
        <f t="shared" si="9"/>
        <v>-1.000000000000002</v>
      </c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>
        <f>Lámpara!N81</f>
        <v>0.12065627930475244</v>
      </c>
      <c r="T50" s="171">
        <f>Lámpara!O81</f>
        <v>0.13050605973411092</v>
      </c>
      <c r="U50" s="171">
        <f>Lámpara!P81</f>
        <v>0.14206429946479465</v>
      </c>
      <c r="V50" s="171">
        <f>Lámpara!Q81</f>
        <v>0.15576159599792572</v>
      </c>
      <c r="W50" s="171">
        <f>Lámpara!R81</f>
        <v>0.17215321739651476</v>
      </c>
      <c r="X50" s="171">
        <f>Lámpara!S81</f>
        <v>0.19195789017994586</v>
      </c>
      <c r="Y50" s="171">
        <f>Lámpara!T81</f>
        <v>0.21610932077736719</v>
      </c>
      <c r="Z50" s="171">
        <f>Lámpara!U81</f>
        <v>0.24582482216063298</v>
      </c>
      <c r="AA50" s="171">
        <f>Lámpara!V81</f>
        <v>0.28269697329925558</v>
      </c>
      <c r="AB50" s="171">
        <f>Lámpara!W81</f>
        <v>0.32881636307234152</v>
      </c>
      <c r="AC50" s="171">
        <f>Lámpara!X81</f>
        <v>0.38693637161837252</v>
      </c>
      <c r="AD50" s="171">
        <f>Lámpara!Y81</f>
        <v>0.46069490631274496</v>
      </c>
      <c r="AE50" s="171">
        <f>Lámpara!Z81</f>
        <v>0.55491342440949842</v>
      </c>
      <c r="AF50" s="171">
        <f>Lámpara!AA81</f>
        <v>0.67600096367703577</v>
      </c>
      <c r="AG50" s="171">
        <f>Lámpara!AB81</f>
        <v>0.83250096851303723</v>
      </c>
      <c r="AH50" s="171">
        <f>Lámpara!AC81</f>
        <v>1.0358323748589637</v>
      </c>
      <c r="AI50" s="171">
        <f>Lámpara!AD81</f>
        <v>1.3012949256931152</v>
      </c>
      <c r="AJ50" s="171">
        <f>Lámpara!AE81</f>
        <v>1.6494336059320045</v>
      </c>
      <c r="AK50" s="171">
        <f>Lámpara!AF81</f>
        <v>2.1078903952829364</v>
      </c>
      <c r="AL50" s="171">
        <f>Lámpara!AG81</f>
        <v>8.3104061345983524</v>
      </c>
      <c r="AM50" s="171">
        <f>Lámpara!AH81</f>
        <v>9.099492708519664</v>
      </c>
      <c r="AN50" s="171">
        <f>Lámpara!AI81</f>
        <v>10.365269863039847</v>
      </c>
      <c r="AO50" s="171">
        <f>Lámpara!AJ81</f>
        <v>12.078916765720884</v>
      </c>
      <c r="AP50" s="171">
        <f>Lámpara!AK81</f>
        <v>14.174528222636047</v>
      </c>
      <c r="AQ50" s="171">
        <f>Lámpara!AL81</f>
        <v>16.548116256807987</v>
      </c>
      <c r="AR50" s="171">
        <f>Lámpara!AM81</f>
        <v>19.061710150847606</v>
      </c>
      <c r="AS50" s="171">
        <f>Lámpara!AN81</f>
        <v>21.55377333234717</v>
      </c>
      <c r="AT50" s="171">
        <f>Lámpara!AO81</f>
        <v>23.856248123604836</v>
      </c>
      <c r="AU50" s="171">
        <f>Lámpara!AP81</f>
        <v>25.817028904412609</v>
      </c>
      <c r="AV50" s="171">
        <f>Lámpara!AQ81</f>
        <v>27.324696752182376</v>
      </c>
      <c r="AW50" s="171">
        <f>Lámpara!AR81</f>
        <v>28.33037207179558</v>
      </c>
      <c r="AX50" s="171">
        <f>Lámpara!AS81</f>
        <v>28.860324629834004</v>
      </c>
      <c r="AY50" s="171">
        <f>Lámpara!AT81</f>
        <v>29.013459099927122</v>
      </c>
      <c r="AZ50" s="171">
        <f>Lámpara!AU81</f>
        <v>28.940689588877465</v>
      </c>
      <c r="BA50" s="171">
        <f>Lámpara!AV81</f>
        <v>28.80847945339011</v>
      </c>
      <c r="BB50" s="171">
        <f>Lámpara!AW81</f>
        <v>28.755157922282702</v>
      </c>
      <c r="BC50" s="171">
        <f>Lámpara!AX81</f>
        <v>28.85350265708103</v>
      </c>
      <c r="BD50" s="171">
        <f>Lámpara!AY81</f>
        <v>29.093575242343789</v>
      </c>
      <c r="BE50" s="171">
        <f>Lámpara!AZ81</f>
        <v>29.394190626062137</v>
      </c>
      <c r="BF50" s="171">
        <f>Lámpara!BA81</f>
        <v>29.640744783456139</v>
      </c>
      <c r="BG50" s="171">
        <f>Lámpara!BB81</f>
        <v>29.735619756744118</v>
      </c>
      <c r="BH50" s="171">
        <f>Lámpara!BC81</f>
        <v>29.640744783456139</v>
      </c>
      <c r="BI50" s="171">
        <f>Lámpara!BD81</f>
        <v>29.394190626062123</v>
      </c>
      <c r="BJ50" s="171">
        <f>Lámpara!BE81</f>
        <v>29.093575242343789</v>
      </c>
      <c r="BK50" s="171">
        <f>Lámpara!BF81</f>
        <v>28.853502657081005</v>
      </c>
      <c r="BL50" s="171">
        <f>Lámpara!BG81</f>
        <v>28.755157922282685</v>
      </c>
      <c r="BM50" s="171">
        <f>Lámpara!BH81</f>
        <v>28.808479453390127</v>
      </c>
      <c r="BN50" s="171">
        <f>Lámpara!BI81</f>
        <v>28.940689588877465</v>
      </c>
      <c r="BO50" s="171">
        <f>Lámpara!BJ81</f>
        <v>29.013459099927136</v>
      </c>
      <c r="BP50" s="171">
        <f>Lámpara!BK81</f>
        <v>28.860324629834</v>
      </c>
      <c r="BQ50" s="171">
        <f>Lámpara!BL81</f>
        <v>28.330372071795555</v>
      </c>
      <c r="BR50" s="171">
        <f>Lámpara!BM81</f>
        <v>27.324696752182309</v>
      </c>
      <c r="BS50" s="171">
        <f>Lámpara!BN81</f>
        <v>25.817028904412535</v>
      </c>
      <c r="BT50" s="171">
        <f>Lámpara!BO81</f>
        <v>23.856248123604708</v>
      </c>
      <c r="BU50" s="171">
        <f>Lámpara!BP81</f>
        <v>21.553773332347017</v>
      </c>
      <c r="BV50" s="171">
        <f>Lámpara!BQ81</f>
        <v>19.061710150847471</v>
      </c>
      <c r="BW50" s="171">
        <f>Lámpara!BR81</f>
        <v>16.548116256807873</v>
      </c>
      <c r="BX50" s="171">
        <f>Lámpara!BS81</f>
        <v>14.174528222635937</v>
      </c>
      <c r="BY50" s="171">
        <f>Lámpara!BT81</f>
        <v>12.078916765720807</v>
      </c>
      <c r="BZ50" s="171">
        <f>Lámpara!BU81</f>
        <v>10.365269863039762</v>
      </c>
      <c r="CA50" s="171">
        <f>Lámpara!BV81</f>
        <v>9.099492708519632</v>
      </c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8"/>
        <v>2.4000000000000008</v>
      </c>
      <c r="G51" s="172"/>
      <c r="H51" s="175">
        <f t="shared" si="9"/>
        <v>-1.1000000000000021</v>
      </c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>
        <f>Lámpara!N82</f>
        <v>0.10101441970344897</v>
      </c>
      <c r="T51" s="171">
        <f>Lámpara!O82</f>
        <v>0.1098490765732706</v>
      </c>
      <c r="U51" s="171">
        <f>Lámpara!P82</f>
        <v>0.12029543425480048</v>
      </c>
      <c r="V51" s="171">
        <f>Lámpara!Q82</f>
        <v>0.13276450616580554</v>
      </c>
      <c r="W51" s="171">
        <f>Lámpara!R82</f>
        <v>0.14778614126512166</v>
      </c>
      <c r="X51" s="171">
        <f>Lámpara!S82</f>
        <v>0.16604585458758189</v>
      </c>
      <c r="Y51" s="171">
        <f>Lámpara!T82</f>
        <v>0.18843370213159896</v>
      </c>
      <c r="Z51" s="171">
        <f>Lámpara!U82</f>
        <v>0.21610932077736747</v>
      </c>
      <c r="AA51" s="171">
        <f>Lámpara!V82</f>
        <v>0.25058871611817946</v>
      </c>
      <c r="AB51" s="171">
        <f>Lámpara!W82</f>
        <v>0.29386037557106115</v>
      </c>
      <c r="AC51" s="171">
        <f>Lámpara!X82</f>
        <v>0.34854100665267657</v>
      </c>
      <c r="AD51" s="171">
        <f>Lámpara!Y82</f>
        <v>0.41808491764460715</v>
      </c>
      <c r="AE51" s="171">
        <f>Lámpara!Z82</f>
        <v>0.50706613217985008</v>
      </c>
      <c r="AF51" s="171">
        <f>Lámpara!AA82</f>
        <v>0.62155924952278263</v>
      </c>
      <c r="AG51" s="171">
        <f>Lámpara!AB82</f>
        <v>0.76965448389160152</v>
      </c>
      <c r="AH51" s="171">
        <f>Lámpara!AC82</f>
        <v>0.96215510914452707</v>
      </c>
      <c r="AI51" s="171">
        <f>Lámpara!AD82</f>
        <v>1.2135228398374456</v>
      </c>
      <c r="AJ51" s="171">
        <f>Lámpara!AE82</f>
        <v>1.5431599652431434</v>
      </c>
      <c r="AK51" s="171">
        <f>Lámpara!AF82</f>
        <v>1.9771481688783781</v>
      </c>
      <c r="AL51" s="171">
        <f>Lámpara!AG82</f>
        <v>7.8745158174624486</v>
      </c>
      <c r="AM51" s="171">
        <f>Lámpara!AH82</f>
        <v>8.6152263988761035</v>
      </c>
      <c r="AN51" s="171">
        <f>Lámpara!AI82</f>
        <v>9.8070175976858796</v>
      </c>
      <c r="AO51" s="171">
        <f>Lámpara!AJ82</f>
        <v>11.421246556334081</v>
      </c>
      <c r="AP51" s="171">
        <f>Lámpara!AK82</f>
        <v>13.3943097237737</v>
      </c>
      <c r="AQ51" s="171">
        <f>Lámpara!AL82</f>
        <v>15.626882461568728</v>
      </c>
      <c r="AR51" s="171">
        <f>Lámpara!AM82</f>
        <v>17.987969237834708</v>
      </c>
      <c r="AS51" s="171">
        <f>Lámpara!AN82</f>
        <v>20.324877823671539</v>
      </c>
      <c r="AT51" s="171">
        <f>Lámpara!AO82</f>
        <v>22.479370796624558</v>
      </c>
      <c r="AU51" s="171">
        <f>Lámpara!AP82</f>
        <v>24.308829037597093</v>
      </c>
      <c r="AV51" s="171">
        <f>Lámpara!AQ82</f>
        <v>25.70942590868389</v>
      </c>
      <c r="AW51" s="171">
        <f>Lámpara!AR82</f>
        <v>26.636479259752186</v>
      </c>
      <c r="AX51" s="171">
        <f>Lámpara!AS82</f>
        <v>27.116039074932583</v>
      </c>
      <c r="AY51" s="171">
        <f>Lámpara!AT82</f>
        <v>27.242250482658349</v>
      </c>
      <c r="AZ51" s="171">
        <f>Lámpara!AU82</f>
        <v>27.157767370675174</v>
      </c>
      <c r="BA51" s="171">
        <f>Lámpara!AV82</f>
        <v>27.019421804230142</v>
      </c>
      <c r="BB51" s="171">
        <f>Lámpara!AW82</f>
        <v>26.95725991349703</v>
      </c>
      <c r="BC51" s="171">
        <f>Lámpara!AX82</f>
        <v>27.03957408613676</v>
      </c>
      <c r="BD51" s="171">
        <f>Lámpara!AY82</f>
        <v>27.256978766559406</v>
      </c>
      <c r="BE51" s="171">
        <f>Lámpara!AZ82</f>
        <v>27.533303760833046</v>
      </c>
      <c r="BF51" s="171">
        <f>Lámpara!BA82</f>
        <v>27.761114625375129</v>
      </c>
      <c r="BG51" s="171">
        <f>Lámpara!BB82</f>
        <v>27.848940349002056</v>
      </c>
      <c r="BH51" s="171">
        <f>Lámpara!BC82</f>
        <v>27.761114625375122</v>
      </c>
      <c r="BI51" s="171">
        <f>Lámpara!BD82</f>
        <v>27.53330376083305</v>
      </c>
      <c r="BJ51" s="171">
        <f>Lámpara!BE82</f>
        <v>27.256978766559381</v>
      </c>
      <c r="BK51" s="171">
        <f>Lámpara!BF82</f>
        <v>27.039574086136739</v>
      </c>
      <c r="BL51" s="171">
        <f>Lámpara!BG82</f>
        <v>26.957259913497012</v>
      </c>
      <c r="BM51" s="171">
        <f>Lámpara!BH82</f>
        <v>27.019421804230156</v>
      </c>
      <c r="BN51" s="171">
        <f>Lámpara!BI82</f>
        <v>27.157767370675181</v>
      </c>
      <c r="BO51" s="171">
        <f>Lámpara!BJ82</f>
        <v>27.242250482658363</v>
      </c>
      <c r="BP51" s="171">
        <f>Lámpara!BK82</f>
        <v>27.11603907493258</v>
      </c>
      <c r="BQ51" s="171">
        <f>Lámpara!BL82</f>
        <v>26.636479259752146</v>
      </c>
      <c r="BR51" s="171">
        <f>Lámpara!BM82</f>
        <v>25.70942590868383</v>
      </c>
      <c r="BS51" s="171">
        <f>Lámpara!BN82</f>
        <v>24.308829037597022</v>
      </c>
      <c r="BT51" s="171">
        <f>Lámpara!BO82</f>
        <v>22.479370796624458</v>
      </c>
      <c r="BU51" s="171">
        <f>Lámpara!BP82</f>
        <v>20.324877823671383</v>
      </c>
      <c r="BV51" s="171">
        <f>Lámpara!BQ82</f>
        <v>17.987969237834601</v>
      </c>
      <c r="BW51" s="171">
        <f>Lámpara!BR82</f>
        <v>15.62688246156862</v>
      </c>
      <c r="BX51" s="171">
        <f>Lámpara!BS82</f>
        <v>13.394309723773604</v>
      </c>
      <c r="BY51" s="171">
        <f>Lámpara!BT82</f>
        <v>11.421246556334015</v>
      </c>
      <c r="BZ51" s="171">
        <f>Lámpara!BU82</f>
        <v>9.8070175976857961</v>
      </c>
      <c r="CA51" s="171">
        <f>Lámpara!BV82</f>
        <v>8.6152263988760769</v>
      </c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8"/>
        <v>2.3000000000000007</v>
      </c>
      <c r="G52" s="172"/>
      <c r="H52" s="175">
        <f t="shared" si="9"/>
        <v>-1.2000000000000022</v>
      </c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>
        <f>Lámpara!N83</f>
        <v>8.5349744300002597E-2</v>
      </c>
      <c r="T52" s="171">
        <f>Lámpara!O83</f>
        <v>9.3355726002094977E-2</v>
      </c>
      <c r="U52" s="171">
        <f>Lámpara!P83</f>
        <v>0.10288764949677011</v>
      </c>
      <c r="V52" s="171">
        <f>Lámpara!Q83</f>
        <v>0.11433805256007851</v>
      </c>
      <c r="W52" s="171">
        <f>Lámpara!R83</f>
        <v>0.12821274597506468</v>
      </c>
      <c r="X52" s="171">
        <f>Lámpara!S83</f>
        <v>0.14516578805116501</v>
      </c>
      <c r="Y52" s="171">
        <f>Lámpara!T83</f>
        <v>0.16604585458758203</v>
      </c>
      <c r="Z52" s="171">
        <f>Lámpara!U83</f>
        <v>0.19195789017994611</v>
      </c>
      <c r="AA52" s="171">
        <f>Lámpara!V83</f>
        <v>0.22434530167909278</v>
      </c>
      <c r="AB52" s="171">
        <f>Lámpara!W83</f>
        <v>0.26509982874859944</v>
      </c>
      <c r="AC52" s="171">
        <f>Lámpara!X83</f>
        <v>0.3167087830269909</v>
      </c>
      <c r="AD52" s="171">
        <f>Lámpara!Y83</f>
        <v>0.38245283591402529</v>
      </c>
      <c r="AE52" s="171">
        <f>Lámpara!Z83</f>
        <v>0.4666722940417346</v>
      </c>
      <c r="AF52" s="171">
        <f>Lámpara!AA83</f>
        <v>0.57512628798834509</v>
      </c>
      <c r="AG52" s="171">
        <f>Lámpara!AB83</f>
        <v>0.7154781259699543</v>
      </c>
      <c r="AH52" s="171">
        <f>Lámpara!AC83</f>
        <v>0.89795204256053252</v>
      </c>
      <c r="AI52" s="171">
        <f>Lámpara!AD83</f>
        <v>1.1362227674833865</v>
      </c>
      <c r="AJ52" s="171">
        <f>Lámpara!AE83</f>
        <v>1.4486211224820127</v>
      </c>
      <c r="AK52" s="171">
        <f>Lámpara!AF83</f>
        <v>1.8597679513653624</v>
      </c>
      <c r="AL52" s="171">
        <f>Lámpara!AG83</f>
        <v>7.4683559570336273</v>
      </c>
      <c r="AM52" s="171">
        <f>Lámpara!AH83</f>
        <v>8.1642146658140184</v>
      </c>
      <c r="AN52" s="171">
        <f>Lámpara!AI83</f>
        <v>9.2871093750898908</v>
      </c>
      <c r="AO52" s="171">
        <f>Lámpara!AJ83</f>
        <v>10.808678262420086</v>
      </c>
      <c r="AP52" s="171">
        <f>Lámpara!AK83</f>
        <v>12.667590960106972</v>
      </c>
      <c r="AQ52" s="171">
        <f>Lámpara!AL83</f>
        <v>14.768994391506867</v>
      </c>
      <c r="AR52" s="171">
        <f>Lámpara!AM83</f>
        <v>16.988498294507977</v>
      </c>
      <c r="AS52" s="171">
        <f>Lámpara!AN83</f>
        <v>19.181719097600421</v>
      </c>
      <c r="AT52" s="171">
        <f>Lámpara!AO83</f>
        <v>21.199585695649496</v>
      </c>
      <c r="AU52" s="171">
        <f>Lámpara!AP83</f>
        <v>22.908277759272263</v>
      </c>
      <c r="AV52" s="171">
        <f>Lámpara!AQ83</f>
        <v>24.210952504802879</v>
      </c>
      <c r="AW52" s="171">
        <f>Lámpara!AR83</f>
        <v>25.06671669268508</v>
      </c>
      <c r="AX52" s="171">
        <f>Lámpara!AS83</f>
        <v>25.501287887083613</v>
      </c>
      <c r="AY52" s="171">
        <f>Lámpara!AT83</f>
        <v>25.604270274930123</v>
      </c>
      <c r="AZ52" s="171">
        <f>Lámpara!AU83</f>
        <v>25.5105552181981</v>
      </c>
      <c r="BA52" s="171">
        <f>Lámpara!AV83</f>
        <v>25.367978328213031</v>
      </c>
      <c r="BB52" s="171">
        <f>Lámpara!AW83</f>
        <v>25.29887554829449</v>
      </c>
      <c r="BC52" s="171">
        <f>Lámpara!AX83</f>
        <v>25.36737351334266</v>
      </c>
      <c r="BD52" s="171">
        <f>Lámpara!AY83</f>
        <v>25.56459783703993</v>
      </c>
      <c r="BE52" s="171">
        <f>Lámpara!AZ83</f>
        <v>25.819019676460776</v>
      </c>
      <c r="BF52" s="171">
        <f>Lámpara!BA83</f>
        <v>26.029835148059689</v>
      </c>
      <c r="BG52" s="171">
        <f>Lámpara!BB83</f>
        <v>26.111255090050008</v>
      </c>
      <c r="BH52" s="171">
        <f>Lámpara!BC83</f>
        <v>26.029835148059686</v>
      </c>
      <c r="BI52" s="171">
        <f>Lámpara!BD83</f>
        <v>25.81901967646078</v>
      </c>
      <c r="BJ52" s="171">
        <f>Lámpara!BE83</f>
        <v>25.564597837039926</v>
      </c>
      <c r="BK52" s="171">
        <f>Lámpara!BF83</f>
        <v>25.367373513342638</v>
      </c>
      <c r="BL52" s="171">
        <f>Lámpara!BG83</f>
        <v>25.298875548294479</v>
      </c>
      <c r="BM52" s="171">
        <f>Lámpara!BH83</f>
        <v>25.367978328213042</v>
      </c>
      <c r="BN52" s="171">
        <f>Lámpara!BI83</f>
        <v>25.510555218198107</v>
      </c>
      <c r="BO52" s="171">
        <f>Lámpara!BJ83</f>
        <v>25.604270274930126</v>
      </c>
      <c r="BP52" s="171">
        <f>Lámpara!BK83</f>
        <v>25.501287887083606</v>
      </c>
      <c r="BQ52" s="171">
        <f>Lámpara!BL83</f>
        <v>25.066716692685052</v>
      </c>
      <c r="BR52" s="171">
        <f>Lámpara!BM83</f>
        <v>24.210952504802833</v>
      </c>
      <c r="BS52" s="171">
        <f>Lámpara!BN83</f>
        <v>22.908277759272178</v>
      </c>
      <c r="BT52" s="171">
        <f>Lámpara!BO83</f>
        <v>21.199585695649393</v>
      </c>
      <c r="BU52" s="171">
        <f>Lámpara!BP83</f>
        <v>19.181719097600276</v>
      </c>
      <c r="BV52" s="171">
        <f>Lámpara!BQ83</f>
        <v>16.988498294507874</v>
      </c>
      <c r="BW52" s="171">
        <f>Lámpara!BR83</f>
        <v>14.768994391506761</v>
      </c>
      <c r="BX52" s="171">
        <f>Lámpara!BS83</f>
        <v>12.66759096010688</v>
      </c>
      <c r="BY52" s="171">
        <f>Lámpara!BT83</f>
        <v>10.80867826242001</v>
      </c>
      <c r="BZ52" s="171">
        <f>Lámpara!BU83</f>
        <v>9.2871093750898197</v>
      </c>
      <c r="CA52" s="171">
        <f>Lámpara!BV83</f>
        <v>8.1642146658139954</v>
      </c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8"/>
        <v>2.2000000000000006</v>
      </c>
      <c r="G53" s="172"/>
      <c r="H53" s="175">
        <f t="shared" si="9"/>
        <v>-1.3000000000000023</v>
      </c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>
        <f>Lámpara!N84</f>
        <v>7.2791584114267213E-2</v>
      </c>
      <c r="T53" s="171">
        <f>Lámpara!O84</f>
        <v>8.0113262737726482E-2</v>
      </c>
      <c r="U53" s="171">
        <f>Lámpara!P84</f>
        <v>8.8883856580252385E-2</v>
      </c>
      <c r="V53" s="171">
        <f>Lámpara!Q84</f>
        <v>9.9478418344946584E-2</v>
      </c>
      <c r="W53" s="171">
        <f>Lámpara!R84</f>
        <v>0.1123799753328445</v>
      </c>
      <c r="X53" s="171">
        <f>Lámpara!S84</f>
        <v>0.12821274597506455</v>
      </c>
      <c r="Y53" s="171">
        <f>Lámpara!T84</f>
        <v>0.14778614126512163</v>
      </c>
      <c r="Z53" s="171">
        <f>Lámpara!U84</f>
        <v>0.17215321739651487</v>
      </c>
      <c r="AA53" s="171">
        <f>Lámpara!V84</f>
        <v>0.20268853958869901</v>
      </c>
      <c r="AB53" s="171">
        <f>Lámpara!W84</f>
        <v>0.24119217937396653</v>
      </c>
      <c r="AC53" s="171">
        <f>Lámpara!X84</f>
        <v>0.29002897011970502</v>
      </c>
      <c r="AD53" s="171">
        <f>Lámpara!Y84</f>
        <v>0.35231542190767434</v>
      </c>
      <c r="AE53" s="171">
        <f>Lámpara!Z84</f>
        <v>0.43217116394457578</v>
      </c>
      <c r="AF53" s="171">
        <f>Lámpara!AA84</f>
        <v>0.53505786788852161</v>
      </c>
      <c r="AG53" s="171">
        <f>Lámpara!AB84</f>
        <v>0.66823688136640469</v>
      </c>
      <c r="AH53" s="171">
        <f>Lámpara!AC84</f>
        <v>0.84138802706736315</v>
      </c>
      <c r="AI53" s="171">
        <f>Lámpara!AD84</f>
        <v>1.0674471940839374</v>
      </c>
      <c r="AJ53" s="171">
        <f>Lámpara!AE84</f>
        <v>1.3637407460953812</v>
      </c>
      <c r="AK53" s="171">
        <f>Lámpara!AF84</f>
        <v>1.753522008549367</v>
      </c>
      <c r="AL53" s="171">
        <f>Lámpara!AG84</f>
        <v>7.0888935656239758</v>
      </c>
      <c r="AM53" s="171">
        <f>Lámpara!AH84</f>
        <v>7.743122845790201</v>
      </c>
      <c r="AN53" s="171">
        <f>Lámpara!AI84</f>
        <v>8.8018134400842527</v>
      </c>
      <c r="AO53" s="171">
        <f>Lámpara!AJ84</f>
        <v>10.23697047365299</v>
      </c>
      <c r="AP53" s="171">
        <f>Lámpara!AK84</f>
        <v>11.989498257881543</v>
      </c>
      <c r="AQ53" s="171">
        <f>Lámpara!AL84</f>
        <v>13.968824294979816</v>
      </c>
      <c r="AR53" s="171">
        <f>Lámpara!AM84</f>
        <v>16.056808314887633</v>
      </c>
      <c r="AS53" s="171">
        <f>Lámpara!AN84</f>
        <v>18.116869447538196</v>
      </c>
      <c r="AT53" s="171">
        <f>Lámpara!AO84</f>
        <v>20.008492253824667</v>
      </c>
      <c r="AU53" s="171">
        <f>Lámpara!AP84</f>
        <v>21.606019343743505</v>
      </c>
      <c r="AV53" s="171">
        <f>Lámpara!AQ84</f>
        <v>22.819035511352048</v>
      </c>
      <c r="AW53" s="171">
        <f>Lámpara!AR84</f>
        <v>23.610070091365255</v>
      </c>
      <c r="AX53" s="171">
        <f>Lámpara!AS84</f>
        <v>24.004418201476316</v>
      </c>
      <c r="AY53" s="171">
        <f>Lámpara!AT84</f>
        <v>24.087359051886086</v>
      </c>
      <c r="AZ53" s="171">
        <f>Lámpara!AU84</f>
        <v>23.986492581177028</v>
      </c>
      <c r="BA53" s="171">
        <f>Lámpara!AV84</f>
        <v>23.841251618938383</v>
      </c>
      <c r="BB53" s="171">
        <f>Lámpara!AW84</f>
        <v>23.766794550668042</v>
      </c>
      <c r="BC53" s="171">
        <f>Lámpara!AX84</f>
        <v>23.823378696899987</v>
      </c>
      <c r="BD53" s="171">
        <f>Lámpara!AY84</f>
        <v>24.002603640141416</v>
      </c>
      <c r="BE53" s="171">
        <f>Lámpara!AZ84</f>
        <v>24.237239552529484</v>
      </c>
      <c r="BF53" s="171">
        <f>Lámpara!BA84</f>
        <v>24.432619061163429</v>
      </c>
      <c r="BG53" s="171">
        <f>Lámpara!BB84</f>
        <v>24.508208750440719</v>
      </c>
      <c r="BH53" s="171">
        <f>Lámpara!BC84</f>
        <v>24.432619061163425</v>
      </c>
      <c r="BI53" s="171">
        <f>Lámpara!BD84</f>
        <v>24.237239552529488</v>
      </c>
      <c r="BJ53" s="171">
        <f>Lámpara!BE84</f>
        <v>24.002603640141398</v>
      </c>
      <c r="BK53" s="171">
        <f>Lámpara!BF84</f>
        <v>23.823378696899983</v>
      </c>
      <c r="BL53" s="171">
        <f>Lámpara!BG84</f>
        <v>23.766794550668031</v>
      </c>
      <c r="BM53" s="171">
        <f>Lámpara!BH84</f>
        <v>23.84125161893839</v>
      </c>
      <c r="BN53" s="171">
        <f>Lámpara!BI84</f>
        <v>23.986492581177032</v>
      </c>
      <c r="BO53" s="171">
        <f>Lámpara!BJ84</f>
        <v>24.087359051886096</v>
      </c>
      <c r="BP53" s="171">
        <f>Lámpara!BK84</f>
        <v>24.004418201476309</v>
      </c>
      <c r="BQ53" s="171">
        <f>Lámpara!BL84</f>
        <v>23.610070091365241</v>
      </c>
      <c r="BR53" s="171">
        <f>Lámpara!BM84</f>
        <v>22.819035511351995</v>
      </c>
      <c r="BS53" s="171">
        <f>Lámpara!BN84</f>
        <v>21.606019343743434</v>
      </c>
      <c r="BT53" s="171">
        <f>Lámpara!BO84</f>
        <v>20.008492253824564</v>
      </c>
      <c r="BU53" s="171">
        <f>Lámpara!BP84</f>
        <v>18.116869447538061</v>
      </c>
      <c r="BV53" s="171">
        <f>Lámpara!BQ84</f>
        <v>16.056808314887537</v>
      </c>
      <c r="BW53" s="171">
        <f>Lámpara!BR84</f>
        <v>13.968824294979719</v>
      </c>
      <c r="BX53" s="171">
        <f>Lámpara!BS84</f>
        <v>11.989498257881451</v>
      </c>
      <c r="BY53" s="171">
        <f>Lámpara!BT84</f>
        <v>10.236970473652921</v>
      </c>
      <c r="BZ53" s="171">
        <f>Lámpara!BU84</f>
        <v>8.8018134400841852</v>
      </c>
      <c r="CA53" s="171">
        <f>Lámpara!BV84</f>
        <v>7.7431228457901771</v>
      </c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8"/>
        <v>2.1000000000000005</v>
      </c>
      <c r="G54" s="172"/>
      <c r="H54" s="175">
        <f t="shared" si="9"/>
        <v>-1.4000000000000024</v>
      </c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>
        <f>Lámpara!N85</f>
        <v>6.2668762692197719E-2</v>
      </c>
      <c r="T54" s="171">
        <f>Lámpara!O85</f>
        <v>6.9418576952715624E-2</v>
      </c>
      <c r="U54" s="171">
        <f>Lámpara!P85</f>
        <v>7.7547323252397854E-2</v>
      </c>
      <c r="V54" s="171">
        <f>Lámpara!Q85</f>
        <v>8.7413470249713271E-2</v>
      </c>
      <c r="W54" s="171">
        <f>Lámpara!R85</f>
        <v>9.9478418344946778E-2</v>
      </c>
      <c r="X54" s="171">
        <f>Lámpara!S85</f>
        <v>0.11433805256007866</v>
      </c>
      <c r="Y54" s="171">
        <f>Lámpara!T85</f>
        <v>0.13276450616580573</v>
      </c>
      <c r="Z54" s="171">
        <f>Lámpara!U85</f>
        <v>0.15576159599792602</v>
      </c>
      <c r="AA54" s="171">
        <f>Lámpara!V85</f>
        <v>0.18463860848095007</v>
      </c>
      <c r="AB54" s="171">
        <f>Lámpara!W85</f>
        <v>0.22110877368878315</v>
      </c>
      <c r="AC54" s="171">
        <f>Lámpara!X85</f>
        <v>0.26742102421853742</v>
      </c>
      <c r="AD54" s="171">
        <f>Lámpara!Y85</f>
        <v>0.3265367151987833</v>
      </c>
      <c r="AE54" s="171">
        <f>Lámpara!Z85</f>
        <v>0.40236717824431756</v>
      </c>
      <c r="AF54" s="171">
        <f>Lámpara!AA85</f>
        <v>0.50009369591034736</v>
      </c>
      <c r="AG54" s="171">
        <f>Lámpara!AB85</f>
        <v>0.62659925017393703</v>
      </c>
      <c r="AH54" s="171">
        <f>Lámpara!AC85</f>
        <v>0.79105192954628589</v>
      </c>
      <c r="AI54" s="171">
        <f>Lámpara!AD85</f>
        <v>1.0056941055896789</v>
      </c>
      <c r="AJ54" s="171">
        <f>Lámpara!AE85</f>
        <v>1.2869106097926633</v>
      </c>
      <c r="AK54" s="171">
        <f>Lámpara!AF85</f>
        <v>1.6566746650096593</v>
      </c>
      <c r="AL54" s="171">
        <f>Lámpara!AG85</f>
        <v>6.7336098121099601</v>
      </c>
      <c r="AM54" s="171">
        <f>Lámpara!AH85</f>
        <v>7.3491647080094662</v>
      </c>
      <c r="AN54" s="171">
        <f>Lámpara!AI85</f>
        <v>8.3479851020970788</v>
      </c>
      <c r="AO54" s="171">
        <f>Lámpara!AJ85</f>
        <v>9.7025138491874525</v>
      </c>
      <c r="AP54" s="171">
        <f>Lámpara!AK85</f>
        <v>11.355843340607828</v>
      </c>
      <c r="AQ54" s="171">
        <f>Lámpara!AL85</f>
        <v>13.221492964975663</v>
      </c>
      <c r="AR54" s="171">
        <f>Lámpara!AM85</f>
        <v>15.187232421965531</v>
      </c>
      <c r="AS54" s="171">
        <f>Lámpara!AN85</f>
        <v>17.123806684151248</v>
      </c>
      <c r="AT54" s="171">
        <f>Lámpara!AO85</f>
        <v>18.898686537573663</v>
      </c>
      <c r="AU54" s="171">
        <f>Lámpara!AP85</f>
        <v>20.393790128802916</v>
      </c>
      <c r="AV54" s="171">
        <f>Lámpara!AQ85</f>
        <v>21.524621428898154</v>
      </c>
      <c r="AW54" s="171">
        <f>Lámpara!AR85</f>
        <v>22.256803866709426</v>
      </c>
      <c r="AX54" s="171">
        <f>Lámpara!AS85</f>
        <v>22.615139240400751</v>
      </c>
      <c r="AY54" s="171">
        <f>Lámpara!AT85</f>
        <v>22.68079332582727</v>
      </c>
      <c r="AZ54" s="171">
        <f>Lámpara!AU85</f>
        <v>22.574519331471762</v>
      </c>
      <c r="BA54" s="171">
        <f>Lámpara!AV85</f>
        <v>22.42790153109204</v>
      </c>
      <c r="BB54" s="171">
        <f>Lámpara!AW85</f>
        <v>22.349415262769519</v>
      </c>
      <c r="BC54" s="171">
        <f>Lámpara!AX85</f>
        <v>22.395723133840811</v>
      </c>
      <c r="BD54" s="171">
        <f>Lámpara!AY85</f>
        <v>22.558865293300034</v>
      </c>
      <c r="BE54" s="171">
        <f>Lámpara!AZ85</f>
        <v>22.775597014817858</v>
      </c>
      <c r="BF54" s="171">
        <f>Lámpara!BA85</f>
        <v>22.956934499628666</v>
      </c>
      <c r="BG54" s="171">
        <f>Lámpara!BB85</f>
        <v>23.027209625233969</v>
      </c>
      <c r="BH54" s="171">
        <f>Lámpara!BC85</f>
        <v>22.956934499628662</v>
      </c>
      <c r="BI54" s="171">
        <f>Lámpara!BD85</f>
        <v>22.775597014817862</v>
      </c>
      <c r="BJ54" s="171">
        <f>Lámpara!BE85</f>
        <v>22.55886529330003</v>
      </c>
      <c r="BK54" s="171">
        <f>Lámpara!BF85</f>
        <v>22.395723133840807</v>
      </c>
      <c r="BL54" s="171">
        <f>Lámpara!BG85</f>
        <v>22.349415262769515</v>
      </c>
      <c r="BM54" s="171">
        <f>Lámpara!BH85</f>
        <v>22.427901531092051</v>
      </c>
      <c r="BN54" s="171">
        <f>Lámpara!BI85</f>
        <v>22.574519331471762</v>
      </c>
      <c r="BO54" s="171">
        <f>Lámpara!BJ85</f>
        <v>22.680793325827281</v>
      </c>
      <c r="BP54" s="171">
        <f>Lámpara!BK85</f>
        <v>22.615139240400733</v>
      </c>
      <c r="BQ54" s="171">
        <f>Lámpara!BL85</f>
        <v>22.256803866709401</v>
      </c>
      <c r="BR54" s="171">
        <f>Lámpara!BM85</f>
        <v>21.524621428898111</v>
      </c>
      <c r="BS54" s="171">
        <f>Lámpara!BN85</f>
        <v>20.393790128802848</v>
      </c>
      <c r="BT54" s="171">
        <f>Lámpara!BO85</f>
        <v>18.898686537573564</v>
      </c>
      <c r="BU54" s="171">
        <f>Lámpara!BP85</f>
        <v>17.123806684151123</v>
      </c>
      <c r="BV54" s="171">
        <f>Lámpara!BQ85</f>
        <v>15.187232421965435</v>
      </c>
      <c r="BW54" s="171">
        <f>Lámpara!BR85</f>
        <v>13.221492964975567</v>
      </c>
      <c r="BX54" s="171">
        <f>Lámpara!BS85</f>
        <v>11.355843340607743</v>
      </c>
      <c r="BY54" s="171">
        <f>Lámpara!BT85</f>
        <v>9.7025138491873886</v>
      </c>
      <c r="BZ54" s="171">
        <f>Lámpara!BU85</f>
        <v>8.3479851020970148</v>
      </c>
      <c r="CA54" s="171">
        <f>Lámpara!BV85</f>
        <v>7.3491647080094458</v>
      </c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8"/>
        <v>2.0000000000000004</v>
      </c>
      <c r="G55" s="172"/>
      <c r="H55" s="175">
        <f t="shared" si="9"/>
        <v>-1.5000000000000024</v>
      </c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>
        <f>Lámpara!N86</f>
        <v>5.4462212880372937E-2</v>
      </c>
      <c r="T55" s="171">
        <f>Lámpara!O86</f>
        <v>6.0728284847971346E-2</v>
      </c>
      <c r="U55" s="171">
        <f>Lámpara!P86</f>
        <v>6.8309083085777378E-2</v>
      </c>
      <c r="V55" s="171">
        <f>Lámpara!Q86</f>
        <v>7.7547323252398104E-2</v>
      </c>
      <c r="W55" s="171">
        <f>Lámpara!R86</f>
        <v>8.8883856580252871E-2</v>
      </c>
      <c r="X55" s="171">
        <f>Lámpara!S86</f>
        <v>0.10288764949677048</v>
      </c>
      <c r="Y55" s="171">
        <f>Lámpara!T86</f>
        <v>0.12029543425480092</v>
      </c>
      <c r="Z55" s="171">
        <f>Lámpara!U86</f>
        <v>0.14206429946479521</v>
      </c>
      <c r="AA55" s="171">
        <f>Lámpara!V86</f>
        <v>0.16944163711486859</v>
      </c>
      <c r="AB55" s="171">
        <f>Lámpara!W86</f>
        <v>0.20405842428344492</v>
      </c>
      <c r="AC55" s="171">
        <f>Lámpara!X86</f>
        <v>0.24805394430045494</v>
      </c>
      <c r="AD55" s="171">
        <f>Lámpara!Y86</f>
        <v>0.3042429490191686</v>
      </c>
      <c r="AE55" s="171">
        <f>Lámpara!Z86</f>
        <v>0.37634020950411418</v>
      </c>
      <c r="AF55" s="171">
        <f>Lámpara!AA86</f>
        <v>0.46926277209804079</v>
      </c>
      <c r="AG55" s="171">
        <f>Lámpara!AB86</f>
        <v>0.58953753282392096</v>
      </c>
      <c r="AH55" s="171">
        <f>Lámpara!AC86</f>
        <v>0.74585163145668754</v>
      </c>
      <c r="AI55" s="171">
        <f>Lámpara!AD86</f>
        <v>0.94979651949206867</v>
      </c>
      <c r="AJ55" s="171">
        <f>Lámpara!AE86</f>
        <v>1.2168744966222116</v>
      </c>
      <c r="AK55" s="171">
        <f>Lámpara!AF86</f>
        <v>1.5678604516633539</v>
      </c>
      <c r="AL55" s="171">
        <f>Lámpara!AG86</f>
        <v>6.4003792948372586</v>
      </c>
      <c r="AM55" s="171">
        <f>Lámpara!AH86</f>
        <v>6.9799755909960277</v>
      </c>
      <c r="AN55" s="171">
        <f>Lámpara!AI86</f>
        <v>7.9229338497019635</v>
      </c>
      <c r="AO55" s="171">
        <f>Lámpara!AJ86</f>
        <v>9.2021921604230368</v>
      </c>
      <c r="AP55" s="171">
        <f>Lámpara!AK86</f>
        <v>10.762978010739474</v>
      </c>
      <c r="AQ55" s="171">
        <f>Lámpara!AL86</f>
        <v>12.522717483550318</v>
      </c>
      <c r="AR55" s="171">
        <f>Lámpara!AM86</f>
        <v>14.374765812251537</v>
      </c>
      <c r="AS55" s="171">
        <f>Lámpara!AN86</f>
        <v>16.196745192714012</v>
      </c>
      <c r="AT55" s="171">
        <f>Lámpara!AO86</f>
        <v>17.863582229424328</v>
      </c>
      <c r="AU55" s="171">
        <f>Lámpara!AP86</f>
        <v>19.264228307853625</v>
      </c>
      <c r="AV55" s="171">
        <f>Lámpara!AQ86</f>
        <v>20.319642027258535</v>
      </c>
      <c r="AW55" s="171">
        <f>Lámpara!AR86</f>
        <v>20.998246348128852</v>
      </c>
      <c r="AX55" s="171">
        <f>Lámpara!AS86</f>
        <v>21.324295047739973</v>
      </c>
      <c r="AY55" s="171">
        <f>Lámpara!AT86</f>
        <v>21.3750462544232</v>
      </c>
      <c r="AZ55" s="171">
        <f>Lámpara!AU86</f>
        <v>21.264825253998552</v>
      </c>
      <c r="BA55" s="171">
        <f>Lámpara!AV86</f>
        <v>21.11788446285513</v>
      </c>
      <c r="BB55" s="171">
        <f>Lámpara!AW86</f>
        <v>21.036474820255357</v>
      </c>
      <c r="BC55" s="171">
        <f>Lámpara!AX86</f>
        <v>21.07391830077761</v>
      </c>
      <c r="BD55" s="171">
        <f>Lámpara!AY86</f>
        <v>21.222665461785979</v>
      </c>
      <c r="BE55" s="171">
        <f>Lámpara!AZ86</f>
        <v>21.423168680909605</v>
      </c>
      <c r="BF55" s="171">
        <f>Lámpara!BA86</f>
        <v>21.591712353177908</v>
      </c>
      <c r="BG55" s="171">
        <f>Lámpara!BB86</f>
        <v>21.657135757988804</v>
      </c>
      <c r="BH55" s="171">
        <f>Lámpara!BC86</f>
        <v>21.591712353177904</v>
      </c>
      <c r="BI55" s="171">
        <f>Lámpara!BD86</f>
        <v>21.423168680909601</v>
      </c>
      <c r="BJ55" s="171">
        <f>Lámpara!BE86</f>
        <v>21.222665461785979</v>
      </c>
      <c r="BK55" s="171">
        <f>Lámpara!BF86</f>
        <v>21.073918300777606</v>
      </c>
      <c r="BL55" s="171">
        <f>Lámpara!BG86</f>
        <v>21.036474820255343</v>
      </c>
      <c r="BM55" s="171">
        <f>Lámpara!BH86</f>
        <v>21.117884462855145</v>
      </c>
      <c r="BN55" s="171">
        <f>Lámpara!BI86</f>
        <v>21.264825253998552</v>
      </c>
      <c r="BO55" s="171">
        <f>Lámpara!BJ86</f>
        <v>21.375046254423214</v>
      </c>
      <c r="BP55" s="171">
        <f>Lámpara!BK86</f>
        <v>21.32429504773997</v>
      </c>
      <c r="BQ55" s="171">
        <f>Lámpara!BL86</f>
        <v>20.998246348128834</v>
      </c>
      <c r="BR55" s="171">
        <f>Lámpara!BM86</f>
        <v>20.319642027258507</v>
      </c>
      <c r="BS55" s="171">
        <f>Lámpara!BN86</f>
        <v>19.26422830785355</v>
      </c>
      <c r="BT55" s="171">
        <f>Lámpara!BO86</f>
        <v>17.863582229424239</v>
      </c>
      <c r="BU55" s="171">
        <f>Lámpara!BP86</f>
        <v>16.196745192713887</v>
      </c>
      <c r="BV55" s="171">
        <f>Lámpara!BQ86</f>
        <v>14.374765812251447</v>
      </c>
      <c r="BW55" s="171">
        <f>Lámpara!BR86</f>
        <v>12.52271748355022</v>
      </c>
      <c r="BX55" s="171">
        <f>Lámpara!BS86</f>
        <v>10.762978010739385</v>
      </c>
      <c r="BY55" s="171">
        <f>Lámpara!BT86</f>
        <v>9.2021921604229711</v>
      </c>
      <c r="BZ55" s="171">
        <f>Lámpara!BU86</f>
        <v>7.9229338497019004</v>
      </c>
      <c r="CA55" s="171">
        <f>Lámpara!BV86</f>
        <v>6.9799755909960073</v>
      </c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8"/>
        <v>1.9000000000000006</v>
      </c>
      <c r="G56" s="172"/>
      <c r="H56" s="175">
        <f t="shared" si="9"/>
        <v>-1.6000000000000025</v>
      </c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>
        <f>Lámpara!N87</f>
        <v>4.7769201904433643E-2</v>
      </c>
      <c r="T56" s="171">
        <f>Lámpara!O87</f>
        <v>5.3621072242960768E-2</v>
      </c>
      <c r="U56" s="171">
        <f>Lámpara!P87</f>
        <v>6.0728284847971242E-2</v>
      </c>
      <c r="V56" s="171">
        <f>Lámpara!Q87</f>
        <v>6.9418576952715721E-2</v>
      </c>
      <c r="W56" s="171">
        <f>Lámpara!R87</f>
        <v>8.0113262737726829E-2</v>
      </c>
      <c r="X56" s="171">
        <f>Lámpara!S87</f>
        <v>9.3355726002095241E-2</v>
      </c>
      <c r="Y56" s="171">
        <f>Lámpara!T87</f>
        <v>0.10984907657327096</v>
      </c>
      <c r="Z56" s="171">
        <f>Lámpara!U87</f>
        <v>0.13050605973411139</v>
      </c>
      <c r="AA56" s="171">
        <f>Lámpara!V87</f>
        <v>0.15651539009450091</v>
      </c>
      <c r="AB56" s="171">
        <f>Lámpara!W87</f>
        <v>0.18943015299646823</v>
      </c>
      <c r="AC56" s="171">
        <f>Lámpara!X87</f>
        <v>0.23128591957748351</v>
      </c>
      <c r="AD56" s="171">
        <f>Lámpara!Y87</f>
        <v>0.28475894893390169</v>
      </c>
      <c r="AE56" s="171">
        <f>Lámpara!Z87</f>
        <v>0.35337856375729365</v>
      </c>
      <c r="AF56" s="171">
        <f>Lámpara!AA87</f>
        <v>0.44181283654124104</v>
      </c>
      <c r="AG56" s="171">
        <f>Lámpara!AB87</f>
        <v>0.5562535832501353</v>
      </c>
      <c r="AH56" s="171">
        <f>Lámpara!AC87</f>
        <v>0.70493595494334349</v>
      </c>
      <c r="AI56" s="171">
        <f>Lámpara!AD87</f>
        <v>0.89884046314835553</v>
      </c>
      <c r="AJ56" s="171">
        <f>Lámpara!AE87</f>
        <v>1.1526421248047123</v>
      </c>
      <c r="AK56" s="171">
        <f>Lámpara!AF87</f>
        <v>1.4859938927800294</v>
      </c>
      <c r="AL56" s="171">
        <f>Lámpara!AG87</f>
        <v>6.0873812079319736</v>
      </c>
      <c r="AM56" s="171">
        <f>Lámpara!AH87</f>
        <v>6.6335190191749076</v>
      </c>
      <c r="AN56" s="171">
        <f>Lámpara!AI87</f>
        <v>7.5243254674739442</v>
      </c>
      <c r="AO56" s="171">
        <f>Lámpara!AJ87</f>
        <v>8.7332797910656286</v>
      </c>
      <c r="AP56" s="171">
        <f>Lámpara!AK87</f>
        <v>10.207686691089227</v>
      </c>
      <c r="AQ56" s="171">
        <f>Lámpara!AL87</f>
        <v>11.868698209438852</v>
      </c>
      <c r="AR56" s="171">
        <f>Lámpara!AM87</f>
        <v>13.614946357356596</v>
      </c>
      <c r="AS56" s="171">
        <f>Lámpara!AN87</f>
        <v>15.330509149641646</v>
      </c>
      <c r="AT56" s="171">
        <f>Lámpara!AO87</f>
        <v>16.897275415322508</v>
      </c>
      <c r="AU56" s="171">
        <f>Lámpara!AP87</f>
        <v>18.210729353439312</v>
      </c>
      <c r="AV56" s="171">
        <f>Lámpara!AQ87</f>
        <v>19.196859734919688</v>
      </c>
      <c r="AW56" s="171">
        <f>Lámpara!AR87</f>
        <v>19.826624846407348</v>
      </c>
      <c r="AX56" s="171">
        <f>Lámpara!AS87</f>
        <v>20.123689348606121</v>
      </c>
      <c r="AY56" s="171">
        <f>Lámpara!AT87</f>
        <v>20.161602785408025</v>
      </c>
      <c r="AZ56" s="171">
        <f>Lámpara!AU87</f>
        <v>20.048656210983061</v>
      </c>
      <c r="BA56" s="171">
        <f>Lámpara!AV87</f>
        <v>19.902251384894072</v>
      </c>
      <c r="BB56" s="171">
        <f>Lámpara!AW87</f>
        <v>19.818839912422725</v>
      </c>
      <c r="BC56" s="171">
        <f>Lámpara!AX87</f>
        <v>19.848638032459515</v>
      </c>
      <c r="BD56" s="171">
        <f>Lámpara!AY87</f>
        <v>19.984479348859903</v>
      </c>
      <c r="BE56" s="171">
        <f>Lámpara!AZ87</f>
        <v>20.170248976588351</v>
      </c>
      <c r="BF56" s="171">
        <f>Lámpara!BA87</f>
        <v>20.327118411357318</v>
      </c>
      <c r="BG56" s="171">
        <f>Lámpara!BB87</f>
        <v>20.388106163033939</v>
      </c>
      <c r="BH56" s="171">
        <f>Lámpara!BC87</f>
        <v>20.327118411357315</v>
      </c>
      <c r="BI56" s="171">
        <f>Lámpara!BD87</f>
        <v>20.170248976588354</v>
      </c>
      <c r="BJ56" s="171">
        <f>Lámpara!BE87</f>
        <v>19.9844793488599</v>
      </c>
      <c r="BK56" s="171">
        <f>Lámpara!BF87</f>
        <v>19.848638032459512</v>
      </c>
      <c r="BL56" s="171">
        <f>Lámpara!BG87</f>
        <v>19.818839912422714</v>
      </c>
      <c r="BM56" s="171">
        <f>Lámpara!BH87</f>
        <v>19.902251384894079</v>
      </c>
      <c r="BN56" s="171">
        <f>Lámpara!BI87</f>
        <v>20.048656210983069</v>
      </c>
      <c r="BO56" s="171">
        <f>Lámpara!BJ87</f>
        <v>20.161602785408032</v>
      </c>
      <c r="BP56" s="171">
        <f>Lámpara!BK87</f>
        <v>20.123689348606121</v>
      </c>
      <c r="BQ56" s="171">
        <f>Lámpara!BL87</f>
        <v>19.826624846407327</v>
      </c>
      <c r="BR56" s="171">
        <f>Lámpara!BM87</f>
        <v>19.196859734919659</v>
      </c>
      <c r="BS56" s="171">
        <f>Lámpara!BN87</f>
        <v>18.210729353439252</v>
      </c>
      <c r="BT56" s="171">
        <f>Lámpara!BO87</f>
        <v>16.897275415322422</v>
      </c>
      <c r="BU56" s="171">
        <f>Lámpara!BP87</f>
        <v>15.330509149641546</v>
      </c>
      <c r="BV56" s="171">
        <f>Lámpara!BQ87</f>
        <v>13.614946357356514</v>
      </c>
      <c r="BW56" s="171">
        <f>Lámpara!BR87</f>
        <v>11.868698209438763</v>
      </c>
      <c r="BX56" s="171">
        <f>Lámpara!BS87</f>
        <v>10.207686691089151</v>
      </c>
      <c r="BY56" s="171">
        <f>Lámpara!BT87</f>
        <v>8.7332797910655717</v>
      </c>
      <c r="BZ56" s="171">
        <f>Lámpara!BU87</f>
        <v>7.5243254674738846</v>
      </c>
      <c r="CA56" s="171">
        <f>Lámpara!BV87</f>
        <v>6.6335190191748872</v>
      </c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8"/>
        <v>1.8000000000000005</v>
      </c>
      <c r="G57" s="172"/>
      <c r="H57" s="175">
        <f t="shared" si="9"/>
        <v>-1.7000000000000026</v>
      </c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>
        <f>Lámpara!N88</f>
        <v>4.227624348398213E-2</v>
      </c>
      <c r="T57" s="171">
        <f>Lámpara!O88</f>
        <v>4.776920190443374E-2</v>
      </c>
      <c r="U57" s="171">
        <f>Lámpara!P88</f>
        <v>5.446221288037293E-2</v>
      </c>
      <c r="V57" s="171">
        <f>Lámpara!Q88</f>
        <v>6.2668762692197913E-2</v>
      </c>
      <c r="W57" s="171">
        <f>Lámpara!R88</f>
        <v>7.2791584114267671E-2</v>
      </c>
      <c r="X57" s="171">
        <f>Lámpara!S88</f>
        <v>8.534974430000293E-2</v>
      </c>
      <c r="Y57" s="171">
        <f>Lámpara!T88</f>
        <v>0.10101441970344945</v>
      </c>
      <c r="Z57" s="171">
        <f>Lámpara!U88</f>
        <v>0.12065627930475302</v>
      </c>
      <c r="AA57" s="171">
        <f>Lámpara!V88</f>
        <v>0.14540841849008221</v>
      </c>
      <c r="AB57" s="171">
        <f>Lámpara!W88</f>
        <v>0.17675017386827943</v>
      </c>
      <c r="AC57" s="171">
        <f>Lámpara!X88</f>
        <v>0.21661903748213662</v>
      </c>
      <c r="AD57" s="171">
        <f>Lámpara!Y88</f>
        <v>0.26756045862360639</v>
      </c>
      <c r="AE57" s="171">
        <f>Lámpara!Z88</f>
        <v>0.33292881836108301</v>
      </c>
      <c r="AF57" s="171">
        <f>Lámpara!AA88</f>
        <v>0.41715761677795465</v>
      </c>
      <c r="AG57" s="171">
        <f>Lámpara!AB88</f>
        <v>0.52612336841596374</v>
      </c>
      <c r="AH57" s="171">
        <f>Lámpara!AC88</f>
        <v>0.6676364441301661</v>
      </c>
      <c r="AI57" s="171">
        <f>Lámpara!AD88</f>
        <v>0.85210389535299813</v>
      </c>
      <c r="AJ57" s="171">
        <f>Lámpara!AE88</f>
        <v>1.0934251381587403</v>
      </c>
      <c r="AK57" s="171">
        <f>Lámpara!AF88</f>
        <v>1.4102025037612778</v>
      </c>
      <c r="AL57" s="171">
        <f>Lámpara!AG88</f>
        <v>5.7930336824356674</v>
      </c>
      <c r="AM57" s="171">
        <f>Lámpara!AH88</f>
        <v>6.3080176076171579</v>
      </c>
      <c r="AN57" s="171">
        <f>Lámpara!AI88</f>
        <v>7.1501094954218161</v>
      </c>
      <c r="AO57" s="171">
        <f>Lámpara!AJ88</f>
        <v>8.2933655779748818</v>
      </c>
      <c r="AP57" s="171">
        <f>Lámpara!AK88</f>
        <v>9.6871062669092307</v>
      </c>
      <c r="AQ57" s="171">
        <f>Lámpara!AL88</f>
        <v>11.25603402085455</v>
      </c>
      <c r="AR57" s="171">
        <f>Lámpara!AM88</f>
        <v>12.903764454584582</v>
      </c>
      <c r="AS57" s="171">
        <f>Lámpara!AN88</f>
        <v>14.520436070419073</v>
      </c>
      <c r="AT57" s="171">
        <f>Lámpara!AO88</f>
        <v>15.994440918253977</v>
      </c>
      <c r="AU57" s="171">
        <f>Lámpara!AP88</f>
        <v>17.227334362306994</v>
      </c>
      <c r="AV57" s="171">
        <f>Lámpara!AQ88</f>
        <v>18.149747488190126</v>
      </c>
      <c r="AW57" s="171">
        <f>Lámpara!AR88</f>
        <v>18.734936850950184</v>
      </c>
      <c r="AX57" s="171">
        <f>Lámpara!AS88</f>
        <v>19.005948301389754</v>
      </c>
      <c r="AY57" s="171">
        <f>Lámpara!AT88</f>
        <v>19.032814464903101</v>
      </c>
      <c r="AZ57" s="171">
        <f>Lámpara!AU88</f>
        <v>18.91816167984414</v>
      </c>
      <c r="BA57" s="171">
        <f>Lámpara!AV88</f>
        <v>18.772988825565424</v>
      </c>
      <c r="BB57" s="171">
        <f>Lámpara!AW88</f>
        <v>18.688341902949148</v>
      </c>
      <c r="BC57" s="171">
        <f>Lámpara!AX88</f>
        <v>18.711548452180914</v>
      </c>
      <c r="BD57" s="171">
        <f>Lámpara!AY88</f>
        <v>18.835800192006712</v>
      </c>
      <c r="BE57" s="171">
        <f>Lámpara!AZ88</f>
        <v>19.008172156968467</v>
      </c>
      <c r="BF57" s="171">
        <f>Lámpara!BA88</f>
        <v>19.154373140508227</v>
      </c>
      <c r="BG57" s="171">
        <f>Lámpara!BB88</f>
        <v>19.211299823560207</v>
      </c>
      <c r="BH57" s="171">
        <f>Lámpara!BC88</f>
        <v>19.154373140508227</v>
      </c>
      <c r="BI57" s="171">
        <f>Lámpara!BD88</f>
        <v>19.008172156968456</v>
      </c>
      <c r="BJ57" s="171">
        <f>Lámpara!BE88</f>
        <v>18.835800192006701</v>
      </c>
      <c r="BK57" s="171">
        <f>Lámpara!BF88</f>
        <v>18.711548452180914</v>
      </c>
      <c r="BL57" s="171">
        <f>Lámpara!BG88</f>
        <v>18.688341902949148</v>
      </c>
      <c r="BM57" s="171">
        <f>Lámpara!BH88</f>
        <v>18.772988825565438</v>
      </c>
      <c r="BN57" s="171">
        <f>Lámpara!BI88</f>
        <v>18.91816167984414</v>
      </c>
      <c r="BO57" s="171">
        <f>Lámpara!BJ88</f>
        <v>19.032814464903101</v>
      </c>
      <c r="BP57" s="171">
        <f>Lámpara!BK88</f>
        <v>19.005948301389747</v>
      </c>
      <c r="BQ57" s="171">
        <f>Lámpara!BL88</f>
        <v>18.73493685095017</v>
      </c>
      <c r="BR57" s="171">
        <f>Lámpara!BM88</f>
        <v>18.149747488190094</v>
      </c>
      <c r="BS57" s="171">
        <f>Lámpara!BN88</f>
        <v>17.227334362306948</v>
      </c>
      <c r="BT57" s="171">
        <f>Lámpara!BO88</f>
        <v>15.994440918253902</v>
      </c>
      <c r="BU57" s="171">
        <f>Lámpara!BP88</f>
        <v>14.520436070418965</v>
      </c>
      <c r="BV57" s="171">
        <f>Lámpara!BQ88</f>
        <v>12.903764454584509</v>
      </c>
      <c r="BW57" s="171">
        <f>Lámpara!BR88</f>
        <v>11.256034020854475</v>
      </c>
      <c r="BX57" s="171">
        <f>Lámpara!BS88</f>
        <v>9.6871062669091561</v>
      </c>
      <c r="BY57" s="171">
        <f>Lámpara!BT88</f>
        <v>8.2933655779748268</v>
      </c>
      <c r="BZ57" s="171">
        <f>Lámpara!BU88</f>
        <v>7.1501094954217592</v>
      </c>
      <c r="CA57" s="171">
        <f>Lámpara!BV88</f>
        <v>6.308017607617141</v>
      </c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8"/>
        <v>1.7000000000000004</v>
      </c>
      <c r="G58" s="172"/>
      <c r="H58" s="175">
        <f t="shared" si="9"/>
        <v>-1.8000000000000027</v>
      </c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8"/>
        <v>1.6000000000000003</v>
      </c>
      <c r="G59" s="172"/>
      <c r="H59" s="175">
        <f t="shared" si="9"/>
        <v>-1.9000000000000028</v>
      </c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8"/>
        <v>1.5000000000000002</v>
      </c>
      <c r="G60" s="172"/>
      <c r="H60" s="175">
        <f t="shared" si="9"/>
        <v>-2.0000000000000027</v>
      </c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8"/>
        <v>1.4000000000000001</v>
      </c>
      <c r="G61" s="172"/>
      <c r="H61" s="175">
        <f t="shared" si="9"/>
        <v>-2.1000000000000028</v>
      </c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8"/>
        <v>1.3</v>
      </c>
      <c r="G62" s="172"/>
      <c r="H62" s="175">
        <f t="shared" si="9"/>
        <v>-2.2000000000000028</v>
      </c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8"/>
        <v>1.2</v>
      </c>
      <c r="G63" s="172"/>
      <c r="H63" s="175">
        <f t="shared" si="9"/>
        <v>-2.3000000000000029</v>
      </c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8"/>
        <v>1.0999999999999999</v>
      </c>
      <c r="G64" s="172"/>
      <c r="H64" s="175">
        <f t="shared" si="9"/>
        <v>-2.400000000000003</v>
      </c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8"/>
        <v>0.99999999999999989</v>
      </c>
      <c r="G65" s="172"/>
      <c r="H65" s="175">
        <f t="shared" si="9"/>
        <v>-2.5000000000000031</v>
      </c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8"/>
        <v>0.89999999999999991</v>
      </c>
      <c r="G66" s="172"/>
      <c r="H66" s="175">
        <f t="shared" si="9"/>
        <v>-2.6000000000000032</v>
      </c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8"/>
        <v>0.79999999999999993</v>
      </c>
      <c r="G67" s="172"/>
      <c r="H67" s="175">
        <f t="shared" si="9"/>
        <v>-2.7000000000000033</v>
      </c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8"/>
        <v>0.7</v>
      </c>
      <c r="G68" s="172"/>
      <c r="H68" s="175">
        <f t="shared" si="9"/>
        <v>-2.8000000000000034</v>
      </c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10">F70+0.1</f>
        <v>0.6</v>
      </c>
      <c r="G69" s="172"/>
      <c r="H69" s="175">
        <f t="shared" si="9"/>
        <v>-2.9000000000000035</v>
      </c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10"/>
        <v>0.5</v>
      </c>
      <c r="G70" s="172"/>
      <c r="H70" s="175">
        <f t="shared" ref="H70:H75" si="11">H69-0.1</f>
        <v>-3.0000000000000036</v>
      </c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10"/>
        <v>0.4</v>
      </c>
      <c r="G71" s="172"/>
      <c r="H71" s="175">
        <f t="shared" si="11"/>
        <v>-3.1000000000000036</v>
      </c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10"/>
        <v>0.30000000000000004</v>
      </c>
      <c r="G72" s="172"/>
      <c r="H72" s="175">
        <f t="shared" si="11"/>
        <v>-3.2000000000000037</v>
      </c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10"/>
        <v>0.2</v>
      </c>
      <c r="G73" s="172"/>
      <c r="H73" s="175">
        <f t="shared" si="11"/>
        <v>-3.3000000000000038</v>
      </c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10"/>
        <v>0.1</v>
      </c>
      <c r="G74" s="172"/>
      <c r="H74" s="175">
        <f t="shared" si="11"/>
        <v>-3.4000000000000039</v>
      </c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 t="shared" si="11"/>
        <v>-3.500000000000004</v>
      </c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17" priority="1" stopIfTrue="1" operator="greaterThanOrEqual">
      <formula>402</formula>
    </cfRule>
    <cfRule type="cellIs" dxfId="16" priority="2" stopIfTrue="1" operator="between">
      <formula>268</formula>
      <formula>402</formula>
    </cfRule>
    <cfRule type="cellIs" dxfId="15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H153"/>
  <sheetViews>
    <sheetView zoomScale="25" workbookViewId="0"/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 t="shared" ref="J2:AO2" si="0">I2+0.1</f>
        <v>0.1</v>
      </c>
      <c r="K2" s="172">
        <f t="shared" si="0"/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ref="AP2:BU2" si="1">AO2+0.1</f>
        <v>3.3000000000000016</v>
      </c>
      <c r="AQ2" s="172">
        <f t="shared" si="1"/>
        <v>3.4000000000000017</v>
      </c>
      <c r="AR2" s="172">
        <f t="shared" si="1"/>
        <v>3.5000000000000018</v>
      </c>
      <c r="AS2" s="172">
        <f t="shared" si="1"/>
        <v>3.6000000000000019</v>
      </c>
      <c r="AT2" s="172">
        <f t="shared" si="1"/>
        <v>3.700000000000002</v>
      </c>
      <c r="AU2" s="172">
        <f t="shared" si="1"/>
        <v>3.800000000000002</v>
      </c>
      <c r="AV2" s="172">
        <f t="shared" si="1"/>
        <v>3.9000000000000021</v>
      </c>
      <c r="AW2" s="172">
        <f t="shared" si="1"/>
        <v>4.0000000000000018</v>
      </c>
      <c r="AX2" s="172">
        <f t="shared" si="1"/>
        <v>4.1000000000000014</v>
      </c>
      <c r="AY2" s="172">
        <f t="shared" si="1"/>
        <v>4.2000000000000011</v>
      </c>
      <c r="AZ2" s="172">
        <f t="shared" si="1"/>
        <v>4.3000000000000007</v>
      </c>
      <c r="BA2" s="172">
        <f t="shared" si="1"/>
        <v>4.4000000000000004</v>
      </c>
      <c r="BB2" s="172">
        <f t="shared" si="1"/>
        <v>4.5</v>
      </c>
      <c r="BC2" s="172">
        <f t="shared" si="1"/>
        <v>4.5999999999999996</v>
      </c>
      <c r="BD2" s="172">
        <f t="shared" si="1"/>
        <v>4.6999999999999993</v>
      </c>
      <c r="BE2" s="172">
        <f t="shared" si="1"/>
        <v>4.7999999999999989</v>
      </c>
      <c r="BF2" s="172">
        <f t="shared" si="1"/>
        <v>4.8999999999999986</v>
      </c>
      <c r="BG2" s="172">
        <f t="shared" si="1"/>
        <v>4.9999999999999982</v>
      </c>
      <c r="BH2" s="172">
        <f t="shared" si="1"/>
        <v>5.0999999999999979</v>
      </c>
      <c r="BI2" s="172">
        <f t="shared" si="1"/>
        <v>5.1999999999999975</v>
      </c>
      <c r="BJ2" s="172">
        <f t="shared" si="1"/>
        <v>5.2999999999999972</v>
      </c>
      <c r="BK2" s="172">
        <f t="shared" si="1"/>
        <v>5.3999999999999968</v>
      </c>
      <c r="BL2" s="172">
        <f t="shared" si="1"/>
        <v>5.4999999999999964</v>
      </c>
      <c r="BM2" s="172">
        <f t="shared" si="1"/>
        <v>5.5999999999999961</v>
      </c>
      <c r="BN2" s="172">
        <f t="shared" si="1"/>
        <v>5.6999999999999957</v>
      </c>
      <c r="BO2" s="172">
        <f t="shared" si="1"/>
        <v>5.7999999999999954</v>
      </c>
      <c r="BP2" s="172">
        <f t="shared" si="1"/>
        <v>5.899999999999995</v>
      </c>
      <c r="BQ2" s="172">
        <f t="shared" si="1"/>
        <v>5.9999999999999947</v>
      </c>
      <c r="BR2" s="172">
        <f t="shared" si="1"/>
        <v>6.0999999999999943</v>
      </c>
      <c r="BS2" s="172">
        <f t="shared" si="1"/>
        <v>6.199999999999994</v>
      </c>
      <c r="BT2" s="172">
        <f t="shared" si="1"/>
        <v>6.2999999999999936</v>
      </c>
      <c r="BU2" s="172">
        <f t="shared" si="1"/>
        <v>6.3999999999999932</v>
      </c>
      <c r="BV2" s="172">
        <f t="shared" ref="BV2:CA2" si="2">BU2+0.1</f>
        <v>6.4999999999999929</v>
      </c>
      <c r="BW2" s="172">
        <f t="shared" si="2"/>
        <v>6.5999999999999925</v>
      </c>
      <c r="BX2" s="172">
        <f t="shared" si="2"/>
        <v>6.6999999999999922</v>
      </c>
      <c r="BY2" s="172">
        <f t="shared" si="2"/>
        <v>6.7999999999999918</v>
      </c>
      <c r="BZ2" s="172">
        <f t="shared" si="2"/>
        <v>6.8999999999999915</v>
      </c>
      <c r="CA2" s="172">
        <f t="shared" si="2"/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 t="shared" ref="J4:AO4" si="3">I4+0.1</f>
        <v>-3.4</v>
      </c>
      <c r="K4" s="173">
        <f t="shared" si="3"/>
        <v>-3.3</v>
      </c>
      <c r="L4" s="173">
        <f t="shared" si="3"/>
        <v>-3.1999999999999997</v>
      </c>
      <c r="M4" s="173">
        <f t="shared" si="3"/>
        <v>-3.0999999999999996</v>
      </c>
      <c r="N4" s="173">
        <f t="shared" si="3"/>
        <v>-2.9999999999999996</v>
      </c>
      <c r="O4" s="173">
        <f t="shared" si="3"/>
        <v>-2.8999999999999995</v>
      </c>
      <c r="P4" s="173">
        <f t="shared" si="3"/>
        <v>-2.7999999999999994</v>
      </c>
      <c r="Q4" s="173">
        <f t="shared" si="3"/>
        <v>-2.6999999999999993</v>
      </c>
      <c r="R4" s="173">
        <f t="shared" si="3"/>
        <v>-2.5999999999999992</v>
      </c>
      <c r="S4" s="173">
        <f t="shared" si="3"/>
        <v>-2.4999999999999991</v>
      </c>
      <c r="T4" s="173">
        <f t="shared" si="3"/>
        <v>-2.399999999999999</v>
      </c>
      <c r="U4" s="173">
        <f t="shared" si="3"/>
        <v>-2.2999999999999989</v>
      </c>
      <c r="V4" s="173">
        <f t="shared" si="3"/>
        <v>-2.1999999999999988</v>
      </c>
      <c r="W4" s="173">
        <f t="shared" si="3"/>
        <v>-2.0999999999999988</v>
      </c>
      <c r="X4" s="173">
        <f t="shared" si="3"/>
        <v>-1.9999999999999987</v>
      </c>
      <c r="Y4" s="173">
        <f t="shared" si="3"/>
        <v>-1.8999999999999986</v>
      </c>
      <c r="Z4" s="173">
        <f t="shared" si="3"/>
        <v>-1.7999999999999985</v>
      </c>
      <c r="AA4" s="173">
        <f t="shared" si="3"/>
        <v>-1.6999999999999984</v>
      </c>
      <c r="AB4" s="173">
        <f t="shared" si="3"/>
        <v>-1.5999999999999983</v>
      </c>
      <c r="AC4" s="173">
        <f t="shared" si="3"/>
        <v>-1.4999999999999982</v>
      </c>
      <c r="AD4" s="173">
        <f t="shared" si="3"/>
        <v>-1.3999999999999981</v>
      </c>
      <c r="AE4" s="173">
        <f t="shared" si="3"/>
        <v>-1.299999999999998</v>
      </c>
      <c r="AF4" s="173">
        <f t="shared" si="3"/>
        <v>-1.199999999999998</v>
      </c>
      <c r="AG4" s="173">
        <f t="shared" si="3"/>
        <v>-1.0999999999999979</v>
      </c>
      <c r="AH4" s="173">
        <f t="shared" si="3"/>
        <v>-0.99999999999999789</v>
      </c>
      <c r="AI4" s="173">
        <f t="shared" si="3"/>
        <v>-0.89999999999999791</v>
      </c>
      <c r="AJ4" s="173">
        <f t="shared" si="3"/>
        <v>-0.79999999999999793</v>
      </c>
      <c r="AK4" s="173">
        <f t="shared" si="3"/>
        <v>-0.69999999999999796</v>
      </c>
      <c r="AL4" s="173">
        <f t="shared" si="3"/>
        <v>-0.59999999999999798</v>
      </c>
      <c r="AM4" s="173">
        <f t="shared" si="3"/>
        <v>-0.499999999999998</v>
      </c>
      <c r="AN4" s="173">
        <f t="shared" si="3"/>
        <v>-0.39999999999999802</v>
      </c>
      <c r="AO4" s="173">
        <f t="shared" si="3"/>
        <v>-0.29999999999999805</v>
      </c>
      <c r="AP4" s="173">
        <f t="shared" ref="AP4:BU4" si="4">AO4+0.1</f>
        <v>-0.19999999999999804</v>
      </c>
      <c r="AQ4" s="173">
        <f t="shared" si="4"/>
        <v>-9.9999999999998035E-2</v>
      </c>
      <c r="AR4" s="173">
        <f t="shared" si="4"/>
        <v>1.9706458687096529E-15</v>
      </c>
      <c r="AS4" s="173">
        <f t="shared" si="4"/>
        <v>0.10000000000000198</v>
      </c>
      <c r="AT4" s="173">
        <f t="shared" si="4"/>
        <v>0.20000000000000198</v>
      </c>
      <c r="AU4" s="173">
        <f t="shared" si="4"/>
        <v>0.30000000000000199</v>
      </c>
      <c r="AV4" s="173">
        <f t="shared" si="4"/>
        <v>0.40000000000000202</v>
      </c>
      <c r="AW4" s="173">
        <f t="shared" si="4"/>
        <v>0.500000000000002</v>
      </c>
      <c r="AX4" s="173">
        <f t="shared" si="4"/>
        <v>0.60000000000000198</v>
      </c>
      <c r="AY4" s="173">
        <f t="shared" si="4"/>
        <v>0.70000000000000195</v>
      </c>
      <c r="AZ4" s="173">
        <f t="shared" si="4"/>
        <v>0.80000000000000193</v>
      </c>
      <c r="BA4" s="173">
        <f t="shared" si="4"/>
        <v>0.90000000000000191</v>
      </c>
      <c r="BB4" s="173">
        <f t="shared" si="4"/>
        <v>1.000000000000002</v>
      </c>
      <c r="BC4" s="173">
        <f t="shared" si="4"/>
        <v>1.1000000000000021</v>
      </c>
      <c r="BD4" s="173">
        <f t="shared" si="4"/>
        <v>1.2000000000000022</v>
      </c>
      <c r="BE4" s="173">
        <f t="shared" si="4"/>
        <v>1.3000000000000023</v>
      </c>
      <c r="BF4" s="173">
        <f t="shared" si="4"/>
        <v>1.4000000000000024</v>
      </c>
      <c r="BG4" s="173">
        <f t="shared" si="4"/>
        <v>1.5000000000000024</v>
      </c>
      <c r="BH4" s="173">
        <f t="shared" si="4"/>
        <v>1.6000000000000025</v>
      </c>
      <c r="BI4" s="173">
        <f t="shared" si="4"/>
        <v>1.7000000000000026</v>
      </c>
      <c r="BJ4" s="173">
        <f t="shared" si="4"/>
        <v>1.8000000000000027</v>
      </c>
      <c r="BK4" s="173">
        <f t="shared" si="4"/>
        <v>1.9000000000000028</v>
      </c>
      <c r="BL4" s="173">
        <f t="shared" si="4"/>
        <v>2.0000000000000027</v>
      </c>
      <c r="BM4" s="173">
        <f t="shared" si="4"/>
        <v>2.1000000000000028</v>
      </c>
      <c r="BN4" s="173">
        <f t="shared" si="4"/>
        <v>2.2000000000000028</v>
      </c>
      <c r="BO4" s="173">
        <f t="shared" si="4"/>
        <v>2.3000000000000029</v>
      </c>
      <c r="BP4" s="173">
        <f t="shared" si="4"/>
        <v>2.400000000000003</v>
      </c>
      <c r="BQ4" s="173">
        <f t="shared" si="4"/>
        <v>2.5000000000000031</v>
      </c>
      <c r="BR4" s="173">
        <f t="shared" si="4"/>
        <v>2.6000000000000032</v>
      </c>
      <c r="BS4" s="173">
        <f t="shared" si="4"/>
        <v>2.7000000000000033</v>
      </c>
      <c r="BT4" s="173">
        <f t="shared" si="4"/>
        <v>2.8000000000000034</v>
      </c>
      <c r="BU4" s="173">
        <f t="shared" si="4"/>
        <v>2.9000000000000035</v>
      </c>
      <c r="BV4" s="173">
        <f t="shared" ref="BV4:CA4" si="5">BU4+0.1</f>
        <v>3.0000000000000036</v>
      </c>
      <c r="BW4" s="173">
        <f t="shared" si="5"/>
        <v>3.1000000000000036</v>
      </c>
      <c r="BX4" s="173">
        <f t="shared" si="5"/>
        <v>3.2000000000000037</v>
      </c>
      <c r="BY4" s="173">
        <f t="shared" si="5"/>
        <v>3.3000000000000038</v>
      </c>
      <c r="BZ4" s="173">
        <f t="shared" si="5"/>
        <v>3.4000000000000039</v>
      </c>
      <c r="CA4" s="173">
        <f t="shared" si="5"/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36" si="6">F6+0.1</f>
        <v>6.9999999999999911</v>
      </c>
      <c r="G5" s="172"/>
      <c r="H5" s="175">
        <v>3.5</v>
      </c>
      <c r="I5" s="171">
        <f>Lámpara!AH13</f>
        <v>8.1642146658140451</v>
      </c>
      <c r="J5" s="171">
        <f>Lámpara!AI13</f>
        <v>9.287109375089921</v>
      </c>
      <c r="K5" s="171">
        <f>Lámpara!AJ13</f>
        <v>10.808678262420113</v>
      </c>
      <c r="L5" s="171">
        <f>Lámpara!AK13</f>
        <v>12.667590960107004</v>
      </c>
      <c r="M5" s="171">
        <f>Lámpara!AL13</f>
        <v>14.768994391506913</v>
      </c>
      <c r="N5" s="171">
        <f>Lámpara!AM13</f>
        <v>16.98849829450803</v>
      </c>
      <c r="O5" s="171">
        <f>Lámpara!AN13</f>
        <v>19.181719097600467</v>
      </c>
      <c r="P5" s="171">
        <f>Lámpara!AO13</f>
        <v>21.199585695649553</v>
      </c>
      <c r="Q5" s="171">
        <f>Lámpara!AP13</f>
        <v>22.908277759272334</v>
      </c>
      <c r="R5" s="171">
        <f>Lámpara!AQ13</f>
        <v>24.210952504802957</v>
      </c>
      <c r="S5" s="171">
        <f>Lámpara!AR13</f>
        <v>25.066716692685162</v>
      </c>
      <c r="T5" s="171">
        <f>Lámpara!AS13</f>
        <v>25.501287887083702</v>
      </c>
      <c r="U5" s="171">
        <f>Lámpara!AT13</f>
        <v>25.604270274930204</v>
      </c>
      <c r="V5" s="171">
        <f>Lámpara!AU13</f>
        <v>25.510555218198185</v>
      </c>
      <c r="W5" s="171">
        <f>Lámpara!AV13</f>
        <v>25.367978328213109</v>
      </c>
      <c r="X5" s="171">
        <f>Lámpara!AW13</f>
        <v>25.298875548294578</v>
      </c>
      <c r="Y5" s="171">
        <f>Lámpara!AX13</f>
        <v>25.367373513342741</v>
      </c>
      <c r="Z5" s="171">
        <f>Lámpara!AY13</f>
        <v>25.564597837040012</v>
      </c>
      <c r="AA5" s="171">
        <f>Lámpara!AZ13</f>
        <v>25.819019676460854</v>
      </c>
      <c r="AB5" s="171">
        <f>Lámpara!BA13</f>
        <v>26.029835148059771</v>
      </c>
      <c r="AC5" s="171">
        <f>Lámpara!BB13</f>
        <v>26.111255090050104</v>
      </c>
      <c r="AD5" s="171">
        <f>Lámpara!BC13</f>
        <v>26.029835148059767</v>
      </c>
      <c r="AE5" s="171">
        <f>Lámpara!BD13</f>
        <v>25.819019676460858</v>
      </c>
      <c r="AF5" s="171">
        <f>Lámpara!BE13</f>
        <v>25.564597837040008</v>
      </c>
      <c r="AG5" s="171">
        <f>Lámpara!BF13</f>
        <v>25.36737351334272</v>
      </c>
      <c r="AH5" s="171">
        <f>Lámpara!BG13</f>
        <v>25.298875548294568</v>
      </c>
      <c r="AI5" s="171">
        <f>Lámpara!BH13</f>
        <v>25.36797832821312</v>
      </c>
      <c r="AJ5" s="171">
        <f>Lámpara!BI13</f>
        <v>25.510555218198192</v>
      </c>
      <c r="AK5" s="171">
        <f>Lámpara!BJ13</f>
        <v>25.604270274930215</v>
      </c>
      <c r="AL5" s="171">
        <f>Lámpara!BK13</f>
        <v>25.501287887083695</v>
      </c>
      <c r="AM5" s="171">
        <f>Lámpara!BL13</f>
        <v>25.066716692685119</v>
      </c>
      <c r="AN5" s="171">
        <f>Lámpara!BM13</f>
        <v>24.210952504802897</v>
      </c>
      <c r="AO5" s="171">
        <f>Lámpara!BN13</f>
        <v>22.908277759272249</v>
      </c>
      <c r="AP5" s="171">
        <f>Lámpara!BO13</f>
        <v>21.199585695649457</v>
      </c>
      <c r="AQ5" s="171">
        <f>Lámpara!BP13</f>
        <v>19.181719097600332</v>
      </c>
      <c r="AR5" s="171">
        <f>Lámpara!BQ13</f>
        <v>16.988498294507927</v>
      </c>
      <c r="AS5" s="171">
        <f>Lámpara!BR13</f>
        <v>14.768994391506808</v>
      </c>
      <c r="AT5" s="171">
        <f>Lámpara!BS13</f>
        <v>12.667590960106915</v>
      </c>
      <c r="AU5" s="171">
        <f>Lámpara!BT13</f>
        <v>10.80867826242004</v>
      </c>
      <c r="AV5" s="171">
        <f>Lámpara!BU13</f>
        <v>9.2871093750898428</v>
      </c>
      <c r="AW5" s="171">
        <f>Lámpara!BV13</f>
        <v>8.1642146658140131</v>
      </c>
      <c r="AX5" s="171">
        <f>Lámpara!BW13</f>
        <v>7.4683559570336131</v>
      </c>
      <c r="AY5" s="171">
        <f>Lámpara!BX13</f>
        <v>1.8597679513653431</v>
      </c>
      <c r="AZ5" s="171">
        <f>Lámpara!BY13</f>
        <v>1.4486211224819985</v>
      </c>
      <c r="BA5" s="171">
        <f>Lámpara!BZ13</f>
        <v>1.1362227674833774</v>
      </c>
      <c r="BB5" s="171">
        <f>Lámpara!CA13</f>
        <v>0.89795204256052608</v>
      </c>
      <c r="BC5" s="171">
        <f>Lámpara!CB13</f>
        <v>0.71547812596994853</v>
      </c>
      <c r="BD5" s="171">
        <f>Lámpara!CC13</f>
        <v>0.57512628798834287</v>
      </c>
      <c r="BE5" s="171">
        <f>Lámpara!CD13</f>
        <v>0.46667229404173199</v>
      </c>
      <c r="BF5" s="171">
        <f>Lámpara!CE13</f>
        <v>0.38245283591402363</v>
      </c>
      <c r="BG5" s="171">
        <f>Lámpara!CF13</f>
        <v>0.31670878302698952</v>
      </c>
      <c r="BH5" s="171">
        <f>Lámpara!CG13</f>
        <v>0.26509982874859866</v>
      </c>
      <c r="BI5" s="171">
        <f>Lámpara!CH13</f>
        <v>0.22434530167909222</v>
      </c>
      <c r="BJ5" s="171">
        <f>Lámpara!CI13</f>
        <v>0.19195789017994597</v>
      </c>
      <c r="BK5" s="171">
        <f>Lámpara!CJ13</f>
        <v>0.16604585458758189</v>
      </c>
      <c r="BL5" s="171">
        <f>Lámpara!CK13</f>
        <v>0.14516578805116495</v>
      </c>
      <c r="BM5" s="171">
        <f>Lámpara!CL13</f>
        <v>0.12821274597506455</v>
      </c>
      <c r="BN5" s="171">
        <f>Lámpara!CM13</f>
        <v>0.11433805256007866</v>
      </c>
      <c r="BO5" s="171">
        <f>Lámpara!CN13</f>
        <v>0.10288764949677048</v>
      </c>
      <c r="BP5" s="171">
        <f>Lámpara!CO13</f>
        <v>9.3355726002095268E-2</v>
      </c>
      <c r="BQ5" s="171">
        <f>Lámpara!CP13</f>
        <v>8.5349744300002958E-2</v>
      </c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6"/>
        <v>6.8999999999999915</v>
      </c>
      <c r="G6" s="172"/>
      <c r="H6" s="175">
        <f t="shared" ref="H6:H37" si="7">H5-0.1</f>
        <v>3.4</v>
      </c>
      <c r="I6" s="171">
        <f>Lámpara!AH14</f>
        <v>8.6152263988761213</v>
      </c>
      <c r="J6" s="171">
        <f>Lámpara!AI14</f>
        <v>9.8070175976858991</v>
      </c>
      <c r="K6" s="171">
        <f>Lámpara!AJ14</f>
        <v>11.421246556334115</v>
      </c>
      <c r="L6" s="171">
        <f>Lámpara!AK14</f>
        <v>13.394309723773741</v>
      </c>
      <c r="M6" s="171">
        <f>Lámpara!AL14</f>
        <v>15.626882461568782</v>
      </c>
      <c r="N6" s="171">
        <f>Lámpara!AM14</f>
        <v>17.987969237834758</v>
      </c>
      <c r="O6" s="171">
        <f>Lámpara!AN14</f>
        <v>20.324877823671589</v>
      </c>
      <c r="P6" s="171">
        <f>Lámpara!AO14</f>
        <v>22.479370796624636</v>
      </c>
      <c r="Q6" s="171">
        <f>Lámpara!AP14</f>
        <v>24.308829037597175</v>
      </c>
      <c r="R6" s="171">
        <f>Lámpara!AQ14</f>
        <v>25.709425908683965</v>
      </c>
      <c r="S6" s="171">
        <f>Lámpara!AR14</f>
        <v>26.636479259752257</v>
      </c>
      <c r="T6" s="171">
        <f>Lámpara!AS14</f>
        <v>27.116039074932655</v>
      </c>
      <c r="U6" s="171">
        <f>Lámpara!AT14</f>
        <v>27.24225048265842</v>
      </c>
      <c r="V6" s="171">
        <f>Lámpara!AU14</f>
        <v>27.157767370675245</v>
      </c>
      <c r="W6" s="171">
        <f>Lámpara!AV14</f>
        <v>27.01942180423023</v>
      </c>
      <c r="X6" s="171">
        <f>Lámpara!AW14</f>
        <v>26.957259913497101</v>
      </c>
      <c r="Y6" s="171">
        <f>Lámpara!AX14</f>
        <v>27.039574086136835</v>
      </c>
      <c r="Z6" s="171">
        <f>Lámpara!AY14</f>
        <v>27.256978766559477</v>
      </c>
      <c r="AA6" s="171">
        <f>Lámpara!AZ14</f>
        <v>27.533303760833117</v>
      </c>
      <c r="AB6" s="171">
        <f>Lámpara!BA14</f>
        <v>27.761114625375193</v>
      </c>
      <c r="AC6" s="171">
        <f>Lámpara!BB14</f>
        <v>27.848940349002167</v>
      </c>
      <c r="AD6" s="171">
        <f>Lámpara!BC14</f>
        <v>27.761114625375189</v>
      </c>
      <c r="AE6" s="171">
        <f>Lámpara!BD14</f>
        <v>27.533303760833121</v>
      </c>
      <c r="AF6" s="171">
        <f>Lámpara!BE14</f>
        <v>27.256978766559477</v>
      </c>
      <c r="AG6" s="171">
        <f>Lámpara!BF14</f>
        <v>27.039574086136831</v>
      </c>
      <c r="AH6" s="171">
        <f>Lámpara!BG14</f>
        <v>26.95725991349709</v>
      </c>
      <c r="AI6" s="171">
        <f>Lámpara!BH14</f>
        <v>27.019421804230245</v>
      </c>
      <c r="AJ6" s="171">
        <f>Lámpara!BI14</f>
        <v>27.157767370675248</v>
      </c>
      <c r="AK6" s="171">
        <f>Lámpara!BJ14</f>
        <v>27.242250482658431</v>
      </c>
      <c r="AL6" s="171">
        <f>Lámpara!BK14</f>
        <v>27.116039074932655</v>
      </c>
      <c r="AM6" s="171">
        <f>Lámpara!BL14</f>
        <v>26.636479259752232</v>
      </c>
      <c r="AN6" s="171">
        <f>Lámpara!BM14</f>
        <v>25.709425908683912</v>
      </c>
      <c r="AO6" s="171">
        <f>Lámpara!BN14</f>
        <v>24.308829037597089</v>
      </c>
      <c r="AP6" s="171">
        <f>Lámpara!BO14</f>
        <v>22.479370796624519</v>
      </c>
      <c r="AQ6" s="171">
        <f>Lámpara!BP14</f>
        <v>20.324877823671443</v>
      </c>
      <c r="AR6" s="171">
        <f>Lámpara!BQ14</f>
        <v>17.987969237834648</v>
      </c>
      <c r="AS6" s="171">
        <f>Lámpara!BR14</f>
        <v>15.626882461568666</v>
      </c>
      <c r="AT6" s="171">
        <f>Lámpara!BS14</f>
        <v>13.394309723773638</v>
      </c>
      <c r="AU6" s="171">
        <f>Lámpara!BT14</f>
        <v>11.421246556334037</v>
      </c>
      <c r="AV6" s="171">
        <f>Lámpara!BU14</f>
        <v>9.807017597685828</v>
      </c>
      <c r="AW6" s="171">
        <f>Lámpara!BV14</f>
        <v>8.6152263988760964</v>
      </c>
      <c r="AX6" s="171">
        <f>Lámpara!BW14</f>
        <v>7.8745158174624335</v>
      </c>
      <c r="AY6" s="171">
        <f>Lámpara!BX14</f>
        <v>1.977148168878357</v>
      </c>
      <c r="AZ6" s="171">
        <f>Lámpara!BY14</f>
        <v>1.5431599652431278</v>
      </c>
      <c r="BA6" s="171">
        <f>Lámpara!BZ14</f>
        <v>1.2135228398374358</v>
      </c>
      <c r="BB6" s="171">
        <f>Lámpara!CA14</f>
        <v>0.96215510914451952</v>
      </c>
      <c r="BC6" s="171">
        <f>Lámpara!CB14</f>
        <v>0.76965448389159563</v>
      </c>
      <c r="BD6" s="171">
        <f>Lámpara!CC14</f>
        <v>0.6215592495227803</v>
      </c>
      <c r="BE6" s="171">
        <f>Lámpara!CD14</f>
        <v>0.50706613217984708</v>
      </c>
      <c r="BF6" s="171">
        <f>Lámpara!CE14</f>
        <v>0.41808491764460537</v>
      </c>
      <c r="BG6" s="171">
        <f>Lámpara!CF14</f>
        <v>0.34854100665267512</v>
      </c>
      <c r="BH6" s="171">
        <f>Lámpara!CG14</f>
        <v>0.29386037557106026</v>
      </c>
      <c r="BI6" s="171">
        <f>Lámpara!CH14</f>
        <v>0.25058871611817884</v>
      </c>
      <c r="BJ6" s="171">
        <f>Lámpara!CI14</f>
        <v>0.21610932077736714</v>
      </c>
      <c r="BK6" s="171">
        <f>Lámpara!CJ14</f>
        <v>0.1884337021315988</v>
      </c>
      <c r="BL6" s="171">
        <f>Lámpara!CK14</f>
        <v>0.16604585458758178</v>
      </c>
      <c r="BM6" s="171">
        <f>Lámpara!CL14</f>
        <v>0.14778614126512146</v>
      </c>
      <c r="BN6" s="171">
        <f>Lámpara!CM14</f>
        <v>0.13276450616580557</v>
      </c>
      <c r="BO6" s="171">
        <f>Lámpara!CN14</f>
        <v>0.12029543425480077</v>
      </c>
      <c r="BP6" s="171">
        <f>Lámpara!CO14</f>
        <v>0.10984907657327087</v>
      </c>
      <c r="BQ6" s="171">
        <f>Lámpara!CP14</f>
        <v>0.10101441970344929</v>
      </c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6"/>
        <v>6.7999999999999918</v>
      </c>
      <c r="G7" s="172"/>
      <c r="H7" s="175">
        <f t="shared" si="7"/>
        <v>3.3</v>
      </c>
      <c r="I7" s="171">
        <f>Lámpara!AH15</f>
        <v>9.0994927085196871</v>
      </c>
      <c r="J7" s="171">
        <f>Lámpara!AI15</f>
        <v>10.365269863039877</v>
      </c>
      <c r="K7" s="171">
        <f>Lámpara!AJ15</f>
        <v>12.078916765720923</v>
      </c>
      <c r="L7" s="171">
        <f>Lámpara!AK15</f>
        <v>14.174528222636091</v>
      </c>
      <c r="M7" s="171">
        <f>Lámpara!AL15</f>
        <v>16.548116256808044</v>
      </c>
      <c r="N7" s="171">
        <f>Lámpara!AM15</f>
        <v>19.061710150847652</v>
      </c>
      <c r="O7" s="171">
        <f>Lámpara!AN15</f>
        <v>21.553773332347237</v>
      </c>
      <c r="P7" s="171">
        <f>Lámpara!AO15</f>
        <v>23.8562481236049</v>
      </c>
      <c r="Q7" s="171">
        <f>Lámpara!AP15</f>
        <v>25.817028904412691</v>
      </c>
      <c r="R7" s="171">
        <f>Lámpara!AQ15</f>
        <v>27.324696752182458</v>
      </c>
      <c r="S7" s="171">
        <f>Lámpara!AR15</f>
        <v>28.330372071795676</v>
      </c>
      <c r="T7" s="171">
        <f>Lámpara!AS15</f>
        <v>28.860324629834093</v>
      </c>
      <c r="U7" s="171">
        <f>Lámpara!AT15</f>
        <v>29.013459099927214</v>
      </c>
      <c r="V7" s="171">
        <f>Lámpara!AU15</f>
        <v>28.940689588877557</v>
      </c>
      <c r="W7" s="171">
        <f>Lámpara!AV15</f>
        <v>28.808479453390206</v>
      </c>
      <c r="X7" s="171">
        <f>Lámpara!AW15</f>
        <v>28.755157922282791</v>
      </c>
      <c r="Y7" s="171">
        <f>Lámpara!AX15</f>
        <v>28.853502657081119</v>
      </c>
      <c r="Z7" s="171">
        <f>Lámpara!AY15</f>
        <v>29.093575242343874</v>
      </c>
      <c r="AA7" s="171">
        <f>Lámpara!AZ15</f>
        <v>29.39419062606223</v>
      </c>
      <c r="AB7" s="171">
        <f>Lámpara!BA15</f>
        <v>29.640744783456249</v>
      </c>
      <c r="AC7" s="171">
        <f>Lámpara!BB15</f>
        <v>29.735619756744214</v>
      </c>
      <c r="AD7" s="171">
        <f>Lámpara!BC15</f>
        <v>29.640744783456249</v>
      </c>
      <c r="AE7" s="171">
        <f>Lámpara!BD15</f>
        <v>29.394190626062233</v>
      </c>
      <c r="AF7" s="171">
        <f>Lámpara!BE15</f>
        <v>29.093575242343874</v>
      </c>
      <c r="AG7" s="171">
        <f>Lámpara!BF15</f>
        <v>28.853502657081112</v>
      </c>
      <c r="AH7" s="171">
        <f>Lámpara!BG15</f>
        <v>28.755157922282777</v>
      </c>
      <c r="AI7" s="171">
        <f>Lámpara!BH15</f>
        <v>28.808479453390213</v>
      </c>
      <c r="AJ7" s="171">
        <f>Lámpara!BI15</f>
        <v>28.940689588877561</v>
      </c>
      <c r="AK7" s="171">
        <f>Lámpara!BJ15</f>
        <v>29.013459099927228</v>
      </c>
      <c r="AL7" s="171">
        <f>Lámpara!BK15</f>
        <v>28.860324629834071</v>
      </c>
      <c r="AM7" s="171">
        <f>Lámpara!BL15</f>
        <v>28.330372071795644</v>
      </c>
      <c r="AN7" s="171">
        <f>Lámpara!BM15</f>
        <v>27.324696752182394</v>
      </c>
      <c r="AO7" s="171">
        <f>Lámpara!BN15</f>
        <v>25.817028904412602</v>
      </c>
      <c r="AP7" s="171">
        <f>Lámpara!BO15</f>
        <v>23.856248123604789</v>
      </c>
      <c r="AQ7" s="171">
        <f>Lámpara!BP15</f>
        <v>21.55377333234707</v>
      </c>
      <c r="AR7" s="171">
        <f>Lámpara!BQ15</f>
        <v>19.061710150847539</v>
      </c>
      <c r="AS7" s="171">
        <f>Lámpara!BR15</f>
        <v>16.548116256807919</v>
      </c>
      <c r="AT7" s="171">
        <f>Lámpara!BS15</f>
        <v>14.174528222635971</v>
      </c>
      <c r="AU7" s="171">
        <f>Lámpara!BT15</f>
        <v>12.078916765720837</v>
      </c>
      <c r="AV7" s="171">
        <f>Lámpara!BU15</f>
        <v>10.365269863039796</v>
      </c>
      <c r="AW7" s="171">
        <f>Lámpara!BV15</f>
        <v>9.0994927085196604</v>
      </c>
      <c r="AX7" s="171">
        <f>Lámpara!BW15</f>
        <v>8.3104061345983418</v>
      </c>
      <c r="AY7" s="171">
        <f>Lámpara!BX15</f>
        <v>2.1078903952829156</v>
      </c>
      <c r="AZ7" s="171">
        <f>Lámpara!BY15</f>
        <v>1.6494336059319892</v>
      </c>
      <c r="BA7" s="171">
        <f>Lámpara!BZ15</f>
        <v>1.3012949256931055</v>
      </c>
      <c r="BB7" s="171">
        <f>Lámpara!CA15</f>
        <v>1.0358323748589569</v>
      </c>
      <c r="BC7" s="171">
        <f>Lámpara!CB15</f>
        <v>0.83250096851303179</v>
      </c>
      <c r="BD7" s="171">
        <f>Lámpara!CC15</f>
        <v>0.67600096367703377</v>
      </c>
      <c r="BE7" s="171">
        <f>Lámpara!CD15</f>
        <v>0.5549134244094962</v>
      </c>
      <c r="BF7" s="171">
        <f>Lámpara!CE15</f>
        <v>0.46069490631274368</v>
      </c>
      <c r="BG7" s="171">
        <f>Lámpara!CF15</f>
        <v>0.38693637161837136</v>
      </c>
      <c r="BH7" s="171">
        <f>Lámpara!CG15</f>
        <v>0.32881636307234113</v>
      </c>
      <c r="BI7" s="171">
        <f>Lámpara!CH15</f>
        <v>0.28269697329925531</v>
      </c>
      <c r="BJ7" s="171">
        <f>Lámpara!CI15</f>
        <v>0.24582482216063312</v>
      </c>
      <c r="BK7" s="171">
        <f>Lámpara!CJ15</f>
        <v>0.21610932077736747</v>
      </c>
      <c r="BL7" s="171">
        <f>Lámpara!CK15</f>
        <v>0.19195789017994605</v>
      </c>
      <c r="BM7" s="171">
        <f>Lámpara!CL15</f>
        <v>0.17215321739651487</v>
      </c>
      <c r="BN7" s="171">
        <f>Lámpara!CM15</f>
        <v>0.15576159599792602</v>
      </c>
      <c r="BO7" s="171">
        <f>Lámpara!CN15</f>
        <v>0.14206429946479521</v>
      </c>
      <c r="BP7" s="171">
        <f>Lámpara!CO15</f>
        <v>0.13050605973411147</v>
      </c>
      <c r="BQ7" s="171">
        <f>Lámpara!CP15</f>
        <v>0.12065627930475302</v>
      </c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6"/>
        <v>6.6999999999999922</v>
      </c>
      <c r="G8" s="172"/>
      <c r="H8" s="175">
        <f t="shared" si="7"/>
        <v>3.1999999999999997</v>
      </c>
      <c r="I8" s="171">
        <f>Lámpara!AH16</f>
        <v>9.621069780528229</v>
      </c>
      <c r="J8" s="171">
        <f>Lámpara!AI16</f>
        <v>10.966366307671551</v>
      </c>
      <c r="K8" s="171">
        <f>Lámpara!AJ16</f>
        <v>12.786751889380628</v>
      </c>
      <c r="L8" s="171">
        <f>Lámpara!AK16</f>
        <v>15.014003472798768</v>
      </c>
      <c r="M8" s="171">
        <f>Lámpara!AL16</f>
        <v>17.539278987614278</v>
      </c>
      <c r="N8" s="171">
        <f>Lámpara!AM16</f>
        <v>20.217248934163685</v>
      </c>
      <c r="O8" s="171">
        <f>Lámpara!AN16</f>
        <v>22.876966638211094</v>
      </c>
      <c r="P8" s="171">
        <f>Lámpara!AO16</f>
        <v>25.339855032650728</v>
      </c>
      <c r="Q8" s="171">
        <f>Lámpara!AP16</f>
        <v>27.44357898962987</v>
      </c>
      <c r="R8" s="171">
        <f>Lámpara!AQ16</f>
        <v>29.068462203794148</v>
      </c>
      <c r="S8" s="171">
        <f>Lámpara!AR16</f>
        <v>30.160972133103218</v>
      </c>
      <c r="T8" s="171">
        <f>Lámpara!AS16</f>
        <v>30.747459076155874</v>
      </c>
      <c r="U8" s="171">
        <f>Lámpara!AT16</f>
        <v>30.931806156662322</v>
      </c>
      <c r="V8" s="171">
        <f>Lámpara!AU16</f>
        <v>30.87371170324128</v>
      </c>
      <c r="W8" s="171">
        <f>Lámpara!AV16</f>
        <v>30.749947767289171</v>
      </c>
      <c r="X8" s="171">
        <f>Lámpara!AW16</f>
        <v>30.707741843145726</v>
      </c>
      <c r="Y8" s="171">
        <f>Lámpara!AX16</f>
        <v>30.824700573520541</v>
      </c>
      <c r="Z8" s="171">
        <f>Lámpara!AY16</f>
        <v>31.090285628278007</v>
      </c>
      <c r="AA8" s="171">
        <f>Lámpara!AZ16</f>
        <v>31.417889403997233</v>
      </c>
      <c r="AB8" s="171">
        <f>Lámpara!BA16</f>
        <v>31.685150128277147</v>
      </c>
      <c r="AC8" s="171">
        <f>Lámpara!BB16</f>
        <v>31.78779520002319</v>
      </c>
      <c r="AD8" s="171">
        <f>Lámpara!BC16</f>
        <v>31.685150128277144</v>
      </c>
      <c r="AE8" s="171">
        <f>Lámpara!BD16</f>
        <v>31.417889403997233</v>
      </c>
      <c r="AF8" s="171">
        <f>Lámpara!BE16</f>
        <v>31.090285628277982</v>
      </c>
      <c r="AG8" s="171">
        <f>Lámpara!BF16</f>
        <v>30.824700573520541</v>
      </c>
      <c r="AH8" s="171">
        <f>Lámpara!BG16</f>
        <v>30.707741843145705</v>
      </c>
      <c r="AI8" s="171">
        <f>Lámpara!BH16</f>
        <v>30.749947767289186</v>
      </c>
      <c r="AJ8" s="171">
        <f>Lámpara!BI16</f>
        <v>30.873711703241284</v>
      </c>
      <c r="AK8" s="171">
        <f>Lámpara!BJ16</f>
        <v>30.931806156662315</v>
      </c>
      <c r="AL8" s="171">
        <f>Lámpara!BK16</f>
        <v>30.747459076155842</v>
      </c>
      <c r="AM8" s="171">
        <f>Lámpara!BL16</f>
        <v>30.160972133103169</v>
      </c>
      <c r="AN8" s="171">
        <f>Lámpara!BM16</f>
        <v>29.068462203794084</v>
      </c>
      <c r="AO8" s="171">
        <f>Lámpara!BN16</f>
        <v>27.443578989629781</v>
      </c>
      <c r="AP8" s="171">
        <f>Lámpara!BO16</f>
        <v>25.339855032650618</v>
      </c>
      <c r="AQ8" s="171">
        <f>Lámpara!BP16</f>
        <v>22.876966638210924</v>
      </c>
      <c r="AR8" s="171">
        <f>Lámpara!BQ16</f>
        <v>20.217248934163564</v>
      </c>
      <c r="AS8" s="171">
        <f>Lámpara!BR16</f>
        <v>17.539278987614146</v>
      </c>
      <c r="AT8" s="171">
        <f>Lámpara!BS16</f>
        <v>15.014003472798644</v>
      </c>
      <c r="AU8" s="171">
        <f>Lámpara!BT16</f>
        <v>12.786751889380536</v>
      </c>
      <c r="AV8" s="171">
        <f>Lámpara!BU16</f>
        <v>10.966366307671468</v>
      </c>
      <c r="AW8" s="171">
        <f>Lámpara!BV16</f>
        <v>9.6210697805281917</v>
      </c>
      <c r="AX8" s="171">
        <f>Lámpara!BW16</f>
        <v>8.7797387368617024</v>
      </c>
      <c r="AY8" s="171">
        <f>Lámpara!BX16</f>
        <v>2.254879500566878</v>
      </c>
      <c r="AZ8" s="171">
        <f>Lámpara!BY16</f>
        <v>1.7701435168797475</v>
      </c>
      <c r="BA8" s="171">
        <f>Lámpara!BZ16</f>
        <v>1.4020812358571477</v>
      </c>
      <c r="BB8" s="171">
        <f>Lámpara!CA16</f>
        <v>1.1213846017604285</v>
      </c>
      <c r="BC8" s="171">
        <f>Lámpara!CB16</f>
        <v>0.90629038328604505</v>
      </c>
      <c r="BD8" s="171">
        <f>Lámpara!CC16</f>
        <v>0.74060680948472823</v>
      </c>
      <c r="BE8" s="171">
        <f>Lámpara!CD16</f>
        <v>0.61226063202649617</v>
      </c>
      <c r="BF8" s="171">
        <f>Lámpara!CE16</f>
        <v>0.51222745192583374</v>
      </c>
      <c r="BG8" s="171">
        <f>Lámpara!CF16</f>
        <v>0.43374384427371215</v>
      </c>
      <c r="BH8" s="171">
        <f>Lámpara!CG16</f>
        <v>0.37172650423800252</v>
      </c>
      <c r="BI8" s="171">
        <f>Lámpara!CH16</f>
        <v>0.32234345273050197</v>
      </c>
      <c r="BJ8" s="171">
        <f>Lámpara!CI16</f>
        <v>0.28269697329925569</v>
      </c>
      <c r="BK8" s="171">
        <f>Lámpara!CJ16</f>
        <v>0.25058871611817946</v>
      </c>
      <c r="BL8" s="171">
        <f>Lámpara!CK16</f>
        <v>0.22434530167909267</v>
      </c>
      <c r="BM8" s="171">
        <f>Lámpara!CL16</f>
        <v>0.20268853958869901</v>
      </c>
      <c r="BN8" s="171">
        <f>Lámpara!CM16</f>
        <v>0.18463860848095007</v>
      </c>
      <c r="BO8" s="171">
        <f>Lámpara!CN16</f>
        <v>0.16944163711486859</v>
      </c>
      <c r="BP8" s="171">
        <f>Lámpara!CO16</f>
        <v>0.15651539009450099</v>
      </c>
      <c r="BQ8" s="171">
        <f>Lámpara!CP16</f>
        <v>0.14540841849008221</v>
      </c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6"/>
        <v>6.5999999999999925</v>
      </c>
      <c r="G9" s="172"/>
      <c r="H9" s="175">
        <f t="shared" si="7"/>
        <v>3.0999999999999996</v>
      </c>
      <c r="I9" s="171">
        <f>Lámpara!AH17</f>
        <v>10.184972325300096</v>
      </c>
      <c r="J9" s="171">
        <f>Lámpara!AI17</f>
        <v>11.615823878586397</v>
      </c>
      <c r="K9" s="171">
        <f>Lámpara!AJ17</f>
        <v>13.550896271217134</v>
      </c>
      <c r="L9" s="171">
        <f>Lámpara!AK17</f>
        <v>15.919647067313003</v>
      </c>
      <c r="M9" s="171">
        <f>Lámpara!AL17</f>
        <v>18.608192533338851</v>
      </c>
      <c r="N9" s="171">
        <f>Lámpara!AM17</f>
        <v>21.463448460765825</v>
      </c>
      <c r="O9" s="171">
        <f>Lámpara!AN17</f>
        <v>24.304462265767913</v>
      </c>
      <c r="P9" s="171">
        <f>Lámpara!AO17</f>
        <v>26.94139149699884</v>
      </c>
      <c r="Q9" s="171">
        <f>Lámpara!AP17</f>
        <v>29.200869826347969</v>
      </c>
      <c r="R9" s="171">
        <f>Lámpara!AQ17</f>
        <v>30.954237078993511</v>
      </c>
      <c r="S9" s="171">
        <f>Lámpara!AR17</f>
        <v>32.142800076839769</v>
      </c>
      <c r="T9" s="171">
        <f>Lámpara!AS17</f>
        <v>32.792819161672753</v>
      </c>
      <c r="U9" s="171">
        <f>Lámpara!AT17</f>
        <v>33.013372093679848</v>
      </c>
      <c r="V9" s="171">
        <f>Lámpara!AU17</f>
        <v>32.973490834801034</v>
      </c>
      <c r="W9" s="171">
        <f>Lámpara!AV17</f>
        <v>32.860977023507061</v>
      </c>
      <c r="X9" s="171">
        <f>Lámpara!AW17</f>
        <v>32.832615485967366</v>
      </c>
      <c r="Y9" s="171">
        <f>Lámpara!AX17</f>
        <v>32.971210601543511</v>
      </c>
      <c r="Z9" s="171">
        <f>Lámpara!AY17</f>
        <v>33.265570589319132</v>
      </c>
      <c r="AA9" s="171">
        <f>Lámpara!AZ17</f>
        <v>33.623220103749688</v>
      </c>
      <c r="AB9" s="171">
        <f>Lámpara!BA17</f>
        <v>33.913397814735134</v>
      </c>
      <c r="AC9" s="171">
        <f>Lámpara!BB17</f>
        <v>34.024622312709262</v>
      </c>
      <c r="AD9" s="171">
        <f>Lámpara!BC17</f>
        <v>33.913397814735127</v>
      </c>
      <c r="AE9" s="171">
        <f>Lámpara!BD17</f>
        <v>33.623220103749695</v>
      </c>
      <c r="AF9" s="171">
        <f>Lámpara!BE17</f>
        <v>33.265570589319125</v>
      </c>
      <c r="AG9" s="171">
        <f>Lámpara!BF17</f>
        <v>32.971210601543483</v>
      </c>
      <c r="AH9" s="171">
        <f>Lámpara!BG17</f>
        <v>32.832615485967345</v>
      </c>
      <c r="AI9" s="171">
        <f>Lámpara!BH17</f>
        <v>32.860977023507097</v>
      </c>
      <c r="AJ9" s="171">
        <f>Lámpara!BI17</f>
        <v>32.973490834801041</v>
      </c>
      <c r="AK9" s="171">
        <f>Lámpara!BJ17</f>
        <v>33.013372093679841</v>
      </c>
      <c r="AL9" s="171">
        <f>Lámpara!BK17</f>
        <v>32.792819161672753</v>
      </c>
      <c r="AM9" s="171">
        <f>Lámpara!BL17</f>
        <v>32.142800076839727</v>
      </c>
      <c r="AN9" s="171">
        <f>Lámpara!BM17</f>
        <v>30.954237078993437</v>
      </c>
      <c r="AO9" s="171">
        <f>Lámpara!BN17</f>
        <v>29.200869826347848</v>
      </c>
      <c r="AP9" s="171">
        <f>Lámpara!BO17</f>
        <v>26.941391496998715</v>
      </c>
      <c r="AQ9" s="171">
        <f>Lámpara!BP17</f>
        <v>24.304462265767725</v>
      </c>
      <c r="AR9" s="171">
        <f>Lámpara!BQ17</f>
        <v>21.463448460765694</v>
      </c>
      <c r="AS9" s="171">
        <f>Lámpara!BR17</f>
        <v>18.608192533338702</v>
      </c>
      <c r="AT9" s="171">
        <f>Lámpara!BS17</f>
        <v>15.919647067312884</v>
      </c>
      <c r="AU9" s="171">
        <f>Lámpara!BT17</f>
        <v>13.550896271217038</v>
      </c>
      <c r="AV9" s="171">
        <f>Lámpara!BU17</f>
        <v>11.615823878586298</v>
      </c>
      <c r="AW9" s="171">
        <f>Lámpara!BV17</f>
        <v>10.184972325300059</v>
      </c>
      <c r="AX9" s="171">
        <f>Lámpara!BW17</f>
        <v>9.2871296387140632</v>
      </c>
      <c r="AY9" s="171">
        <f>Lámpara!BX17</f>
        <v>2.4218817393449341</v>
      </c>
      <c r="AZ9" s="171">
        <f>Lámpara!BY17</f>
        <v>1.9088292892040633</v>
      </c>
      <c r="BA9" s="171">
        <f>Lámpara!BZ17</f>
        <v>1.5192207034650742</v>
      </c>
      <c r="BB9" s="171">
        <f>Lámpara!CA17</f>
        <v>1.2219696148705044</v>
      </c>
      <c r="BC9" s="171">
        <f>Lámpara!CB17</f>
        <v>0.99401460814587217</v>
      </c>
      <c r="BD9" s="171">
        <f>Lámpara!CC17</f>
        <v>0.81821489819673765</v>
      </c>
      <c r="BE9" s="171">
        <f>Lámpara!CD17</f>
        <v>0.68180222879653218</v>
      </c>
      <c r="BF9" s="171">
        <f>Lámpara!CE17</f>
        <v>0.57524210541013299</v>
      </c>
      <c r="BG9" s="171">
        <f>Lámpara!CF17</f>
        <v>0.49139576762588066</v>
      </c>
      <c r="BH9" s="171">
        <f>Lámpara!CG17</f>
        <v>0.42490292372463601</v>
      </c>
      <c r="BI9" s="171">
        <f>Lámpara!CH17</f>
        <v>0.37172650423800302</v>
      </c>
      <c r="BJ9" s="171">
        <f>Lámpara!CI17</f>
        <v>0.3288163630723418</v>
      </c>
      <c r="BK9" s="171">
        <f>Lámpara!CJ17</f>
        <v>0.29386037557106132</v>
      </c>
      <c r="BL9" s="171">
        <f>Lámpara!CK17</f>
        <v>0.26509982874859933</v>
      </c>
      <c r="BM9" s="171">
        <f>Lámpara!CL17</f>
        <v>0.24119217937396667</v>
      </c>
      <c r="BN9" s="171">
        <f>Lámpara!CM17</f>
        <v>0.22110877368878326</v>
      </c>
      <c r="BO9" s="171">
        <f>Lámpara!CN17</f>
        <v>0.20405842428344503</v>
      </c>
      <c r="BP9" s="171">
        <f>Lámpara!CO17</f>
        <v>0.18943015299646843</v>
      </c>
      <c r="BQ9" s="171">
        <f>Lámpara!CP17</f>
        <v>0.17675017386827965</v>
      </c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6"/>
        <v>6.4999999999999929</v>
      </c>
      <c r="G10" s="172"/>
      <c r="H10" s="175">
        <f t="shared" si="7"/>
        <v>2.9999999999999996</v>
      </c>
      <c r="I10" s="171">
        <f>Lámpara!AH18</f>
        <v>10.797499047380381</v>
      </c>
      <c r="J10" s="171">
        <f>Lámpara!AI18</f>
        <v>12.320517872610649</v>
      </c>
      <c r="K10" s="171">
        <f>Lámpara!AJ18</f>
        <v>14.378933051669424</v>
      </c>
      <c r="L10" s="171">
        <f>Lámpara!AK18</f>
        <v>16.899898620053694</v>
      </c>
      <c r="M10" s="171">
        <f>Lámpara!AL18</f>
        <v>19.764307326089142</v>
      </c>
      <c r="N10" s="171">
        <f>Lámpara!AM18</f>
        <v>22.81091379423426</v>
      </c>
      <c r="O10" s="171">
        <f>Lámpara!AN18</f>
        <v>25.84813414033982</v>
      </c>
      <c r="P10" s="171">
        <f>Lámpara!AO18</f>
        <v>28.674066343303384</v>
      </c>
      <c r="Q10" s="171">
        <f>Lámpara!AP18</f>
        <v>31.103449224849843</v>
      </c>
      <c r="R10" s="171">
        <f>Lámpara!AQ18</f>
        <v>32.997845975063633</v>
      </c>
      <c r="S10" s="171">
        <f>Lámpara!AR18</f>
        <v>34.292837210950985</v>
      </c>
      <c r="T10" s="171">
        <f>Lámpara!AS18</f>
        <v>35.014386247699491</v>
      </c>
      <c r="U10" s="171">
        <f>Lámpara!AT18</f>
        <v>35.276975089907346</v>
      </c>
      <c r="V10" s="171">
        <f>Lámpara!AU18</f>
        <v>35.259542432399179</v>
      </c>
      <c r="W10" s="171">
        <f>Lámpara!AV18</f>
        <v>35.161684118799556</v>
      </c>
      <c r="X10" s="171">
        <f>Lámpara!AW18</f>
        <v>35.15044640300826</v>
      </c>
      <c r="Y10" s="171">
        <f>Lámpara!AX18</f>
        <v>35.314225685818442</v>
      </c>
      <c r="Z10" s="171">
        <f>Lámpara!AY18</f>
        <v>35.641115273466056</v>
      </c>
      <c r="AA10" s="171">
        <f>Lámpara!AZ18</f>
        <v>36.032285744715018</v>
      </c>
      <c r="AB10" s="171">
        <f>Lámpara!BA18</f>
        <v>36.347875926175682</v>
      </c>
      <c r="AC10" s="171">
        <f>Lámpara!BB18</f>
        <v>36.468590837307111</v>
      </c>
      <c r="AD10" s="171">
        <f>Lámpara!BC18</f>
        <v>36.347875926175654</v>
      </c>
      <c r="AE10" s="171">
        <f>Lámpara!BD18</f>
        <v>36.032285744715004</v>
      </c>
      <c r="AF10" s="171">
        <f>Lámpara!BE18</f>
        <v>35.641115273466028</v>
      </c>
      <c r="AG10" s="171">
        <f>Lámpara!BF18</f>
        <v>35.314225685818421</v>
      </c>
      <c r="AH10" s="171">
        <f>Lámpara!BG18</f>
        <v>35.150446403008225</v>
      </c>
      <c r="AI10" s="171">
        <f>Lámpara!BH18</f>
        <v>35.161684118799549</v>
      </c>
      <c r="AJ10" s="171">
        <f>Lámpara!BI18</f>
        <v>35.259542432399165</v>
      </c>
      <c r="AK10" s="171">
        <f>Lámpara!BJ18</f>
        <v>35.276975089907353</v>
      </c>
      <c r="AL10" s="171">
        <f>Lámpara!BK18</f>
        <v>35.014386247699491</v>
      </c>
      <c r="AM10" s="171">
        <f>Lámpara!BL18</f>
        <v>34.292837210950943</v>
      </c>
      <c r="AN10" s="171">
        <f>Lámpara!BM18</f>
        <v>32.997845975063555</v>
      </c>
      <c r="AO10" s="171">
        <f>Lámpara!BN18</f>
        <v>31.103449224849729</v>
      </c>
      <c r="AP10" s="171">
        <f>Lámpara!BO18</f>
        <v>28.674066343303238</v>
      </c>
      <c r="AQ10" s="171">
        <f>Lámpara!BP18</f>
        <v>25.848134140339628</v>
      </c>
      <c r="AR10" s="171">
        <f>Lámpara!BQ18</f>
        <v>22.810913794234118</v>
      </c>
      <c r="AS10" s="171">
        <f>Lámpara!BR18</f>
        <v>19.764307326088996</v>
      </c>
      <c r="AT10" s="171">
        <f>Lámpara!BS18</f>
        <v>16.899898620053563</v>
      </c>
      <c r="AU10" s="171">
        <f>Lámpara!BT18</f>
        <v>14.378933051669318</v>
      </c>
      <c r="AV10" s="171">
        <f>Lámpara!BU18</f>
        <v>12.320517872610546</v>
      </c>
      <c r="AW10" s="171">
        <f>Lámpara!BV18</f>
        <v>10.797499047380347</v>
      </c>
      <c r="AX10" s="171">
        <f>Lámpara!BW18</f>
        <v>9.8384081881131884</v>
      </c>
      <c r="AY10" s="171">
        <f>Lámpara!BX18</f>
        <v>2.6138501495799873</v>
      </c>
      <c r="AZ10" s="171">
        <f>Lámpara!BY18</f>
        <v>2.0701581953236801</v>
      </c>
      <c r="BA10" s="171">
        <f>Lámpara!BZ18</f>
        <v>1.6571232150338355</v>
      </c>
      <c r="BB10" s="171">
        <f>Lámpara!CA18</f>
        <v>1.3417617787690375</v>
      </c>
      <c r="BC10" s="171">
        <f>Lámpara!CB18</f>
        <v>1.0996299470797779</v>
      </c>
      <c r="BD10" s="171">
        <f>Lámpara!CC18</f>
        <v>0.91257794607925757</v>
      </c>
      <c r="BE10" s="171">
        <f>Lámpara!CD18</f>
        <v>0.76709976631975962</v>
      </c>
      <c r="BF10" s="171">
        <f>Lámpara!CE18</f>
        <v>0.65312024462773133</v>
      </c>
      <c r="BG10" s="171">
        <f>Lámpara!CF18</f>
        <v>0.5631033074018289</v>
      </c>
      <c r="BH10" s="171">
        <f>Lámpara!CG18</f>
        <v>0.49139576762588122</v>
      </c>
      <c r="BI10" s="171">
        <f>Lámpara!CH18</f>
        <v>0.4337438442737131</v>
      </c>
      <c r="BJ10" s="171">
        <f>Lámpara!CI18</f>
        <v>0.38693637161837263</v>
      </c>
      <c r="BK10" s="171">
        <f>Lámpara!CJ18</f>
        <v>0.34854100665267657</v>
      </c>
      <c r="BL10" s="171">
        <f>Lámpara!CK18</f>
        <v>0.31670878302699074</v>
      </c>
      <c r="BM10" s="171">
        <f>Lámpara!CL18</f>
        <v>0.29002897011970502</v>
      </c>
      <c r="BN10" s="171">
        <f>Lámpara!CM18</f>
        <v>0.26742102421853742</v>
      </c>
      <c r="BO10" s="171">
        <f>Lámpara!CN18</f>
        <v>0.24805394430045494</v>
      </c>
      <c r="BP10" s="171">
        <f>Lámpara!CO18</f>
        <v>0.23128591957748357</v>
      </c>
      <c r="BQ10" s="171">
        <f>Lámpara!CP18</f>
        <v>0.21661903748213662</v>
      </c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6"/>
        <v>6.3999999999999932</v>
      </c>
      <c r="G11" s="172"/>
      <c r="H11" s="175">
        <f t="shared" si="7"/>
        <v>2.8999999999999995</v>
      </c>
      <c r="I11" s="171">
        <f>Lámpara!AH19</f>
        <v>11.466680676777678</v>
      </c>
      <c r="J11" s="171">
        <f>Lámpara!AI19</f>
        <v>13.089152770537744</v>
      </c>
      <c r="K11" s="171">
        <f>Lámpara!AJ19</f>
        <v>15.280377630982226</v>
      </c>
      <c r="L11" s="171">
        <f>Lámpara!AK19</f>
        <v>17.96524189310804</v>
      </c>
      <c r="M11" s="171">
        <f>Lámpara!AL19</f>
        <v>21.019241550564377</v>
      </c>
      <c r="N11" s="171">
        <f>Lámpara!AM19</f>
        <v>24.272555362057972</v>
      </c>
      <c r="O11" s="171">
        <f>Lámpara!AN19</f>
        <v>27.52231415923632</v>
      </c>
      <c r="P11" s="171">
        <f>Lámpara!AO19</f>
        <v>30.553713076493253</v>
      </c>
      <c r="Q11" s="171">
        <f>Lámpara!AP19</f>
        <v>33.16866741419409</v>
      </c>
      <c r="R11" s="171">
        <f>Lámpara!AQ19</f>
        <v>35.218099668855871</v>
      </c>
      <c r="S11" s="171">
        <f>Lámpara!AR19</f>
        <v>36.631234613149402</v>
      </c>
      <c r="T11" s="171">
        <f>Lámpara!AS19</f>
        <v>37.433488711466204</v>
      </c>
      <c r="U11" s="171">
        <f>Lámpara!AT19</f>
        <v>37.744946342895439</v>
      </c>
      <c r="V11" s="171">
        <f>Lámpara!AU19</f>
        <v>37.755046922532799</v>
      </c>
      <c r="W11" s="171">
        <f>Lámpara!AV19</f>
        <v>37.67598811339063</v>
      </c>
      <c r="X11" s="171">
        <f>Lámpara!AW19</f>
        <v>37.685827084504012</v>
      </c>
      <c r="Y11" s="171">
        <f>Lámpara!AX19</f>
        <v>37.878971978170796</v>
      </c>
      <c r="Z11" s="171">
        <f>Lámpara!AY19</f>
        <v>38.242729907053267</v>
      </c>
      <c r="AA11" s="171">
        <f>Lámpara!AZ19</f>
        <v>38.671385864826824</v>
      </c>
      <c r="AB11" s="171">
        <f>Lámpara!BA19</f>
        <v>39.015214899800426</v>
      </c>
      <c r="AC11" s="171">
        <f>Lámpara!BB19</f>
        <v>39.146448720706154</v>
      </c>
      <c r="AD11" s="171">
        <f>Lámpara!BC19</f>
        <v>39.015214899800419</v>
      </c>
      <c r="AE11" s="171">
        <f>Lámpara!BD19</f>
        <v>38.671385864826831</v>
      </c>
      <c r="AF11" s="171">
        <f>Lámpara!BE19</f>
        <v>38.24272990705326</v>
      </c>
      <c r="AG11" s="171">
        <f>Lámpara!BF19</f>
        <v>37.87897197817076</v>
      </c>
      <c r="AH11" s="171">
        <f>Lámpara!BG19</f>
        <v>37.685827084503991</v>
      </c>
      <c r="AI11" s="171">
        <f>Lámpara!BH19</f>
        <v>37.675988113390645</v>
      </c>
      <c r="AJ11" s="171">
        <f>Lámpara!BI19</f>
        <v>37.755046922532806</v>
      </c>
      <c r="AK11" s="171">
        <f>Lámpara!BJ19</f>
        <v>37.74494634289546</v>
      </c>
      <c r="AL11" s="171">
        <f>Lámpara!BK19</f>
        <v>37.433488711466175</v>
      </c>
      <c r="AM11" s="171">
        <f>Lámpara!BL19</f>
        <v>36.631234613149346</v>
      </c>
      <c r="AN11" s="171">
        <f>Lámpara!BM19</f>
        <v>35.218099668855785</v>
      </c>
      <c r="AO11" s="171">
        <f>Lámpara!BN19</f>
        <v>33.168667414193976</v>
      </c>
      <c r="AP11" s="171">
        <f>Lámpara!BO19</f>
        <v>30.553713076493121</v>
      </c>
      <c r="AQ11" s="171">
        <f>Lámpara!BP19</f>
        <v>27.522314159236096</v>
      </c>
      <c r="AR11" s="171">
        <f>Lámpara!BQ19</f>
        <v>24.272555362057815</v>
      </c>
      <c r="AS11" s="171">
        <f>Lámpara!BR19</f>
        <v>21.019241550564224</v>
      </c>
      <c r="AT11" s="171">
        <f>Lámpara!BS19</f>
        <v>17.965241893107898</v>
      </c>
      <c r="AU11" s="171">
        <f>Lámpara!BT19</f>
        <v>15.280377630982125</v>
      </c>
      <c r="AV11" s="171">
        <f>Lámpara!BU19</f>
        <v>13.089152770537629</v>
      </c>
      <c r="AW11" s="171">
        <f>Lámpara!BV19</f>
        <v>11.466680676777635</v>
      </c>
      <c r="AX11" s="171">
        <f>Lámpara!BW19</f>
        <v>10.441042081872061</v>
      </c>
      <c r="AY11" s="171">
        <f>Lámpara!BX19</f>
        <v>2.8373414167976518</v>
      </c>
      <c r="AZ11" s="171">
        <f>Lámpara!BY19</f>
        <v>2.2603197622161924</v>
      </c>
      <c r="BA11" s="171">
        <f>Lámpara!BZ19</f>
        <v>1.8216426873794713</v>
      </c>
      <c r="BB11" s="171">
        <f>Lámpara!CA19</f>
        <v>1.486304462220388</v>
      </c>
      <c r="BC11" s="171">
        <f>Lámpara!CB19</f>
        <v>1.2283899202920512</v>
      </c>
      <c r="BD11" s="171">
        <f>Lámpara!CC19</f>
        <v>1.0286773628558772</v>
      </c>
      <c r="BE11" s="171">
        <f>Lámpara!CD19</f>
        <v>0.87287823539583043</v>
      </c>
      <c r="BF11" s="171">
        <f>Lámpara!CE19</f>
        <v>0.75034467716305198</v>
      </c>
      <c r="BG11" s="171">
        <f>Lámpara!CF19</f>
        <v>0.65312024462773155</v>
      </c>
      <c r="BH11" s="171">
        <f>Lámpara!CG19</f>
        <v>0.57524210541013354</v>
      </c>
      <c r="BI11" s="171">
        <f>Lámpara!CH19</f>
        <v>0.5122274519258353</v>
      </c>
      <c r="BJ11" s="171">
        <f>Lámpara!CI19</f>
        <v>0.46069490631274512</v>
      </c>
      <c r="BK11" s="171">
        <f>Lámpara!CJ19</f>
        <v>0.41808491764460715</v>
      </c>
      <c r="BL11" s="171">
        <f>Lámpara!CK19</f>
        <v>0.38245283591402524</v>
      </c>
      <c r="BM11" s="171">
        <f>Lámpara!CL19</f>
        <v>0.35231542190767434</v>
      </c>
      <c r="BN11" s="171">
        <f>Lámpara!CM19</f>
        <v>0.3265367151987833</v>
      </c>
      <c r="BO11" s="171">
        <f>Lámpara!CN19</f>
        <v>0.3042429490191686</v>
      </c>
      <c r="BP11" s="171">
        <f>Lámpara!CO19</f>
        <v>0.28475894893390175</v>
      </c>
      <c r="BQ11" s="171">
        <f>Lámpara!CP19</f>
        <v>0.26756045862360639</v>
      </c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6"/>
        <v>6.2999999999999936</v>
      </c>
      <c r="G12" s="172"/>
      <c r="H12" s="175">
        <f t="shared" si="7"/>
        <v>2.7999999999999994</v>
      </c>
      <c r="I12" s="171">
        <f>Lámpara!AH20</f>
        <v>12.202897896193985</v>
      </c>
      <c r="J12" s="171">
        <f>Lámpara!AI20</f>
        <v>13.932912717077247</v>
      </c>
      <c r="K12" s="171">
        <f>Lámpara!AJ20</f>
        <v>16.267360598989157</v>
      </c>
      <c r="L12" s="171">
        <f>Lámpara!AK20</f>
        <v>19.128920228795103</v>
      </c>
      <c r="M12" s="171">
        <f>Lámpara!AL20</f>
        <v>22.387529489065265</v>
      </c>
      <c r="N12" s="171">
        <f>Lámpara!AM20</f>
        <v>25.864371147803308</v>
      </c>
      <c r="O12" s="171">
        <f>Lámpara!AN20</f>
        <v>29.344609761712757</v>
      </c>
      <c r="P12" s="171">
        <f>Lámpara!AO20</f>
        <v>32.59964488806758</v>
      </c>
      <c r="Q12" s="171">
        <f>Lámpara!AP20</f>
        <v>35.417571849804268</v>
      </c>
      <c r="R12" s="171">
        <f>Lámpara!AQ20</f>
        <v>37.637732009478221</v>
      </c>
      <c r="S12" s="171">
        <f>Lámpara!AR20</f>
        <v>39.182293861182266</v>
      </c>
      <c r="T12" s="171">
        <f>Lámpara!AS20</f>
        <v>40.075827291547725</v>
      </c>
      <c r="U12" s="171">
        <f>Lámpara!AT20</f>
        <v>40.444199512818265</v>
      </c>
      <c r="V12" s="171">
        <f>Lámpara!AU20</f>
        <v>40.487961317080334</v>
      </c>
      <c r="W12" s="171">
        <f>Lámpara!AV20</f>
        <v>40.432760729009878</v>
      </c>
      <c r="X12" s="171">
        <f>Lámpara!AW20</f>
        <v>40.468459958288861</v>
      </c>
      <c r="Y12" s="171">
        <f>Lámpara!AX20</f>
        <v>40.695923102873707</v>
      </c>
      <c r="Z12" s="171">
        <f>Lámpara!AY20</f>
        <v>41.101587469680716</v>
      </c>
      <c r="AA12" s="171">
        <f>Lámpara!AZ20</f>
        <v>41.572271283870109</v>
      </c>
      <c r="AB12" s="171">
        <f>Lámpara!BA20</f>
        <v>41.947552702419429</v>
      </c>
      <c r="AC12" s="171">
        <f>Lámpara!BB20</f>
        <v>42.090470789173331</v>
      </c>
      <c r="AD12" s="171">
        <f>Lámpara!BC20</f>
        <v>41.947552702419422</v>
      </c>
      <c r="AE12" s="171">
        <f>Lámpara!BD20</f>
        <v>41.572271283870116</v>
      </c>
      <c r="AF12" s="171">
        <f>Lámpara!BE20</f>
        <v>41.101587469680688</v>
      </c>
      <c r="AG12" s="171">
        <f>Lámpara!BF20</f>
        <v>40.695923102873685</v>
      </c>
      <c r="AH12" s="171">
        <f>Lámpara!BG20</f>
        <v>40.468459958288847</v>
      </c>
      <c r="AI12" s="171">
        <f>Lámpara!BH20</f>
        <v>40.4327607290099</v>
      </c>
      <c r="AJ12" s="171">
        <f>Lámpara!BI20</f>
        <v>40.487961317080355</v>
      </c>
      <c r="AK12" s="171">
        <f>Lámpara!BJ20</f>
        <v>40.444199512818265</v>
      </c>
      <c r="AL12" s="171">
        <f>Lámpara!BK20</f>
        <v>40.075827291547725</v>
      </c>
      <c r="AM12" s="171">
        <f>Lámpara!BL20</f>
        <v>39.182293861182181</v>
      </c>
      <c r="AN12" s="171">
        <f>Lámpara!BM20</f>
        <v>37.637732009478128</v>
      </c>
      <c r="AO12" s="171">
        <f>Lámpara!BN20</f>
        <v>35.417571849804126</v>
      </c>
      <c r="AP12" s="171">
        <f>Lámpara!BO20</f>
        <v>32.599644888067395</v>
      </c>
      <c r="AQ12" s="171">
        <f>Lámpara!BP20</f>
        <v>29.34460976171254</v>
      </c>
      <c r="AR12" s="171">
        <f>Lámpara!BQ20</f>
        <v>25.864371147803144</v>
      </c>
      <c r="AS12" s="171">
        <f>Lámpara!BR20</f>
        <v>22.387529489065088</v>
      </c>
      <c r="AT12" s="171">
        <f>Lámpara!BS20</f>
        <v>19.128920228794954</v>
      </c>
      <c r="AU12" s="171">
        <f>Lámpara!BT20</f>
        <v>16.267360598989043</v>
      </c>
      <c r="AV12" s="171">
        <f>Lámpara!BU20</f>
        <v>13.932912717077143</v>
      </c>
      <c r="AW12" s="171">
        <f>Lámpara!BV20</f>
        <v>12.202897896193942</v>
      </c>
      <c r="AX12" s="171">
        <f>Lámpara!BW20</f>
        <v>11.104722676402139</v>
      </c>
      <c r="AY12" s="171">
        <f>Lámpara!BX20</f>
        <v>3.1010860385909069</v>
      </c>
      <c r="AZ12" s="171">
        <f>Lámpara!BY20</f>
        <v>2.4875645206212584</v>
      </c>
      <c r="BA12" s="171">
        <f>Lámpara!BZ20</f>
        <v>2.0205856420119042</v>
      </c>
      <c r="BB12" s="171">
        <f>Lámpara!CA20</f>
        <v>1.6629897839488479</v>
      </c>
      <c r="BC12" s="171">
        <f>Lámpara!CB20</f>
        <v>1.3872975871240123</v>
      </c>
      <c r="BD12" s="171">
        <f>Lámpara!CC20</f>
        <v>1.173149581173067</v>
      </c>
      <c r="BE12" s="171">
        <f>Lámpara!CD20</f>
        <v>1.0054278276346404</v>
      </c>
      <c r="BF12" s="171">
        <f>Lámpara!CE20</f>
        <v>0.87287823539583176</v>
      </c>
      <c r="BG12" s="171">
        <f>Lámpara!CF20</f>
        <v>0.76709976631976118</v>
      </c>
      <c r="BH12" s="171">
        <f>Lámpara!CG20</f>
        <v>0.68180222879653429</v>
      </c>
      <c r="BI12" s="171">
        <f>Lámpara!CH20</f>
        <v>0.61226063202649861</v>
      </c>
      <c r="BJ12" s="171">
        <f>Lámpara!CI20</f>
        <v>0.55491342440949853</v>
      </c>
      <c r="BK12" s="171">
        <f>Lámpara!CJ20</f>
        <v>0.50706613217985008</v>
      </c>
      <c r="BL12" s="171">
        <f>Lámpara!CK20</f>
        <v>0.46667229404173455</v>
      </c>
      <c r="BM12" s="171">
        <f>Lámpara!CL20</f>
        <v>0.43217116394457578</v>
      </c>
      <c r="BN12" s="171">
        <f>Lámpara!CM20</f>
        <v>0.40236717824431756</v>
      </c>
      <c r="BO12" s="171">
        <f>Lámpara!CN20</f>
        <v>0.37634020950411418</v>
      </c>
      <c r="BP12" s="171">
        <f>Lámpara!CO20</f>
        <v>0.35337856375729371</v>
      </c>
      <c r="BQ12" s="171">
        <f>Lámpara!CP20</f>
        <v>0.33292881836108318</v>
      </c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6"/>
        <v>6.199999999999994</v>
      </c>
      <c r="G13" s="172"/>
      <c r="H13" s="175">
        <f t="shared" si="7"/>
        <v>2.6999999999999993</v>
      </c>
      <c r="I13" s="171">
        <f>Lámpara!AH21</f>
        <v>13.019734839815467</v>
      </c>
      <c r="J13" s="171">
        <f>Lámpara!AI21</f>
        <v>14.866361662929586</v>
      </c>
      <c r="K13" s="171">
        <f>Lámpara!AJ21</f>
        <v>17.355574646635812</v>
      </c>
      <c r="L13" s="171">
        <f>Lámpara!AK21</f>
        <v>20.407930427018808</v>
      </c>
      <c r="M13" s="171">
        <f>Lámpara!AL21</f>
        <v>23.88766287351487</v>
      </c>
      <c r="N13" s="171">
        <f>Lámpara!AM21</f>
        <v>27.606536554840382</v>
      </c>
      <c r="O13" s="171">
        <f>Lámpara!AN21</f>
        <v>31.337043993176447</v>
      </c>
      <c r="P13" s="171">
        <f>Lámpara!AO21</f>
        <v>34.835847228613368</v>
      </c>
      <c r="Q13" s="171">
        <f>Lámpara!AP21</f>
        <v>37.876154991295806</v>
      </c>
      <c r="R13" s="171">
        <f>Lámpara!AQ21</f>
        <v>40.284705564254338</v>
      </c>
      <c r="S13" s="171">
        <f>Lámpara!AR21</f>
        <v>41.975832619982555</v>
      </c>
      <c r="T13" s="171">
        <f>Lámpara!AS21</f>
        <v>42.972901523991432</v>
      </c>
      <c r="U13" s="171">
        <f>Lámpara!AT21</f>
        <v>43.407717288538173</v>
      </c>
      <c r="V13" s="171">
        <f>Lámpara!AU21</f>
        <v>43.492563325252704</v>
      </c>
      <c r="W13" s="171">
        <f>Lámpara!AV21</f>
        <v>43.467423584260537</v>
      </c>
      <c r="X13" s="171">
        <f>Lámpara!AW21</f>
        <v>43.534801735157309</v>
      </c>
      <c r="Y13" s="171">
        <f>Lámpara!AX21</f>
        <v>43.802484369278332</v>
      </c>
      <c r="Z13" s="171">
        <f>Lámpara!AY21</f>
        <v>44.255939661806657</v>
      </c>
      <c r="AA13" s="171">
        <f>Lámpara!AZ21</f>
        <v>44.773883129876658</v>
      </c>
      <c r="AB13" s="171">
        <f>Lámpara!BA21</f>
        <v>45.184287839931315</v>
      </c>
      <c r="AC13" s="171">
        <f>Lámpara!BB21</f>
        <v>45.340216443604021</v>
      </c>
      <c r="AD13" s="171">
        <f>Lámpara!BC21</f>
        <v>45.184287839931315</v>
      </c>
      <c r="AE13" s="171">
        <f>Lámpara!BD21</f>
        <v>44.773883129876666</v>
      </c>
      <c r="AF13" s="171">
        <f>Lámpara!BE21</f>
        <v>44.255939661806629</v>
      </c>
      <c r="AG13" s="171">
        <f>Lámpara!BF21</f>
        <v>43.802484369278311</v>
      </c>
      <c r="AH13" s="171">
        <f>Lámpara!BG21</f>
        <v>43.534801735157295</v>
      </c>
      <c r="AI13" s="171">
        <f>Lámpara!BH21</f>
        <v>43.467423584260558</v>
      </c>
      <c r="AJ13" s="171">
        <f>Lámpara!BI21</f>
        <v>43.492563325252689</v>
      </c>
      <c r="AK13" s="171">
        <f>Lámpara!BJ21</f>
        <v>43.407717288538173</v>
      </c>
      <c r="AL13" s="171">
        <f>Lámpara!BK21</f>
        <v>42.972901523991403</v>
      </c>
      <c r="AM13" s="171">
        <f>Lámpara!BL21</f>
        <v>41.975832619982491</v>
      </c>
      <c r="AN13" s="171">
        <f>Lámpara!BM21</f>
        <v>40.284705564254246</v>
      </c>
      <c r="AO13" s="171">
        <f>Lámpara!BN21</f>
        <v>37.876154991295657</v>
      </c>
      <c r="AP13" s="171">
        <f>Lámpara!BO21</f>
        <v>34.835847228613197</v>
      </c>
      <c r="AQ13" s="171">
        <f>Lámpara!BP21</f>
        <v>31.337043993176191</v>
      </c>
      <c r="AR13" s="171">
        <f>Lámpara!BQ21</f>
        <v>27.606536554840204</v>
      </c>
      <c r="AS13" s="171">
        <f>Lámpara!BR21</f>
        <v>23.887662873514685</v>
      </c>
      <c r="AT13" s="171">
        <f>Lámpara!BS21</f>
        <v>20.407930427018648</v>
      </c>
      <c r="AU13" s="171">
        <f>Lámpara!BT21</f>
        <v>17.355574646635699</v>
      </c>
      <c r="AV13" s="171">
        <f>Lámpara!BU21</f>
        <v>14.866361662929458</v>
      </c>
      <c r="AW13" s="171">
        <f>Lámpara!BV21</f>
        <v>13.01973483981541</v>
      </c>
      <c r="AX13" s="171">
        <f>Lámpara!BW21</f>
        <v>11.842172115455448</v>
      </c>
      <c r="AY13" s="171">
        <f>Lámpara!BX21</f>
        <v>3.4167695180599886</v>
      </c>
      <c r="AZ13" s="171">
        <f>Lámpara!BY21</f>
        <v>2.7629408915999614</v>
      </c>
      <c r="BA13" s="171">
        <f>Lámpara!BZ21</f>
        <v>2.264405703313384</v>
      </c>
      <c r="BB13" s="171">
        <f>Lámpara!CA21</f>
        <v>1.8817127588080196</v>
      </c>
      <c r="BC13" s="171">
        <f>Lámpara!CB21</f>
        <v>1.5857214326810141</v>
      </c>
      <c r="BD13" s="171">
        <f>Lámpara!CC21</f>
        <v>1.3548657851392574</v>
      </c>
      <c r="BE13" s="171">
        <f>Lámpara!CD21</f>
        <v>1.1731495811730668</v>
      </c>
      <c r="BF13" s="171">
        <f>Lámpara!CE21</f>
        <v>1.0286773628558783</v>
      </c>
      <c r="BG13" s="171">
        <f>Lámpara!CF21</f>
        <v>0.91257794607925902</v>
      </c>
      <c r="BH13" s="171">
        <f>Lámpara!CG21</f>
        <v>0.81821489819673965</v>
      </c>
      <c r="BI13" s="171">
        <f>Lámpara!CH21</f>
        <v>0.74060680948473012</v>
      </c>
      <c r="BJ13" s="171">
        <f>Lámpara!CI21</f>
        <v>0.67600096367703588</v>
      </c>
      <c r="BK13" s="171">
        <f>Lámpara!CJ21</f>
        <v>0.62155924952278263</v>
      </c>
      <c r="BL13" s="171">
        <f>Lámpara!CK21</f>
        <v>0.57512628798834498</v>
      </c>
      <c r="BM13" s="171">
        <f>Lámpara!CL21</f>
        <v>0.53505786788852161</v>
      </c>
      <c r="BN13" s="171">
        <f>Lámpara!CM21</f>
        <v>0.50009369591034736</v>
      </c>
      <c r="BO13" s="171">
        <f>Lámpara!CN21</f>
        <v>0.46926277209804079</v>
      </c>
      <c r="BP13" s="171">
        <f>Lámpara!CO21</f>
        <v>0.44181283654124109</v>
      </c>
      <c r="BQ13" s="171">
        <f>Lámpara!CP21</f>
        <v>0.41715761677795477</v>
      </c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6"/>
        <v>6.0999999999999943</v>
      </c>
      <c r="G14" s="172"/>
      <c r="H14" s="175">
        <f t="shared" si="7"/>
        <v>2.5999999999999992</v>
      </c>
      <c r="I14" s="171">
        <f>Lámpara!AH22</f>
        <v>13.935159185238955</v>
      </c>
      <c r="J14" s="171">
        <f>Lámpara!AI22</f>
        <v>15.908690413348506</v>
      </c>
      <c r="K14" s="171">
        <f>Lámpara!AJ22</f>
        <v>18.565589196629315</v>
      </c>
      <c r="L14" s="171">
        <f>Lámpara!AK22</f>
        <v>21.824405528317456</v>
      </c>
      <c r="M14" s="171">
        <f>Lámpara!AL22</f>
        <v>25.543542614668269</v>
      </c>
      <c r="N14" s="171">
        <f>Lámpara!AM22</f>
        <v>29.524926367515192</v>
      </c>
      <c r="O14" s="171">
        <f>Lámpara!AN22</f>
        <v>33.527649656581865</v>
      </c>
      <c r="P14" s="171">
        <f>Lámpara!AO22</f>
        <v>37.292646789158539</v>
      </c>
      <c r="Q14" s="171">
        <f>Lámpara!AP22</f>
        <v>40.577101209384743</v>
      </c>
      <c r="R14" s="171">
        <f>Lámpara!AQ22</f>
        <v>43.194039527689661</v>
      </c>
      <c r="S14" s="171">
        <f>Lámpara!AR22</f>
        <v>45.049095940520068</v>
      </c>
      <c r="T14" s="171">
        <f>Lámpara!AS22</f>
        <v>46.164005390734744</v>
      </c>
      <c r="U14" s="171">
        <f>Lámpara!AT22</f>
        <v>46.676630274266586</v>
      </c>
      <c r="V14" s="171">
        <f>Lámpara!AU22</f>
        <v>46.811609905343026</v>
      </c>
      <c r="W14" s="171">
        <f>Lámpara!AV22</f>
        <v>46.824180323940318</v>
      </c>
      <c r="X14" s="171">
        <f>Lámpara!AW22</f>
        <v>46.930360781971046</v>
      </c>
      <c r="Y14" s="171">
        <f>Lámpara!AX22</f>
        <v>47.245345285918397</v>
      </c>
      <c r="Z14" s="171">
        <f>Lámpara!AY22</f>
        <v>47.753513222220739</v>
      </c>
      <c r="AA14" s="171">
        <f>Lámpara!AZ22</f>
        <v>48.324780852397943</v>
      </c>
      <c r="AB14" s="171">
        <f>Lámpara!BA22</f>
        <v>48.774526527045715</v>
      </c>
      <c r="AC14" s="171">
        <f>Lámpara!BB22</f>
        <v>48.944983235554048</v>
      </c>
      <c r="AD14" s="171">
        <f>Lámpara!BC22</f>
        <v>48.774526527045715</v>
      </c>
      <c r="AE14" s="171">
        <f>Lámpara!BD22</f>
        <v>48.324780852397915</v>
      </c>
      <c r="AF14" s="171">
        <f>Lámpara!BE22</f>
        <v>47.753513222220718</v>
      </c>
      <c r="AG14" s="171">
        <f>Lámpara!BF22</f>
        <v>47.24534528591839</v>
      </c>
      <c r="AH14" s="171">
        <f>Lámpara!BG22</f>
        <v>46.930360781971039</v>
      </c>
      <c r="AI14" s="171">
        <f>Lámpara!BH22</f>
        <v>46.824180323940347</v>
      </c>
      <c r="AJ14" s="171">
        <f>Lámpara!BI22</f>
        <v>46.811609905343005</v>
      </c>
      <c r="AK14" s="171">
        <f>Lámpara!BJ22</f>
        <v>46.6766302742666</v>
      </c>
      <c r="AL14" s="171">
        <f>Lámpara!BK22</f>
        <v>46.16400539073468</v>
      </c>
      <c r="AM14" s="171">
        <f>Lámpara!BL22</f>
        <v>45.04909594051999</v>
      </c>
      <c r="AN14" s="171">
        <f>Lámpara!BM22</f>
        <v>43.194039527689554</v>
      </c>
      <c r="AO14" s="171">
        <f>Lámpara!BN22</f>
        <v>40.57710120938458</v>
      </c>
      <c r="AP14" s="171">
        <f>Lámpara!BO22</f>
        <v>37.292646789158333</v>
      </c>
      <c r="AQ14" s="171">
        <f>Lámpara!BP22</f>
        <v>33.527649656581616</v>
      </c>
      <c r="AR14" s="171">
        <f>Lámpara!BQ22</f>
        <v>29.524926367514986</v>
      </c>
      <c r="AS14" s="171">
        <f>Lámpara!BR22</f>
        <v>25.543542614668095</v>
      </c>
      <c r="AT14" s="171">
        <f>Lámpara!BS22</f>
        <v>21.824405528317282</v>
      </c>
      <c r="AU14" s="171">
        <f>Lámpara!BT22</f>
        <v>18.565589196629194</v>
      </c>
      <c r="AV14" s="171">
        <f>Lámpara!BU22</f>
        <v>15.908690413348378</v>
      </c>
      <c r="AW14" s="171">
        <f>Lámpara!BV22</f>
        <v>13.935159185238897</v>
      </c>
      <c r="AX14" s="171">
        <f>Lámpara!BW22</f>
        <v>12.670257377071772</v>
      </c>
      <c r="AY14" s="171">
        <f>Lámpara!BX22</f>
        <v>3.800104197172093</v>
      </c>
      <c r="AZ14" s="171">
        <f>Lámpara!BY22</f>
        <v>3.1013045149204146</v>
      </c>
      <c r="BA14" s="171">
        <f>Lámpara!BZ22</f>
        <v>2.5671533613130224</v>
      </c>
      <c r="BB14" s="171">
        <f>Lámpara!CA22</f>
        <v>2.1557645548754247</v>
      </c>
      <c r="BC14" s="171">
        <f>Lámpara!CB22</f>
        <v>1.8362352185497643</v>
      </c>
      <c r="BD14" s="171">
        <f>Lámpara!CC22</f>
        <v>1.5857214326810183</v>
      </c>
      <c r="BE14" s="171">
        <f>Lámpara!CD22</f>
        <v>1.3872975871240163</v>
      </c>
      <c r="BF14" s="171">
        <f>Lámpara!CE22</f>
        <v>1.2283899202920561</v>
      </c>
      <c r="BG14" s="171">
        <f>Lámpara!CF22</f>
        <v>1.0996299470797823</v>
      </c>
      <c r="BH14" s="171">
        <f>Lámpara!CG22</f>
        <v>0.99401460814587772</v>
      </c>
      <c r="BI14" s="171">
        <f>Lámpara!CH22</f>
        <v>0.90629038328605016</v>
      </c>
      <c r="BJ14" s="171">
        <f>Lámpara!CI22</f>
        <v>0.83250096851303745</v>
      </c>
      <c r="BK14" s="171">
        <f>Lámpara!CJ22</f>
        <v>0.76965448389160152</v>
      </c>
      <c r="BL14" s="171">
        <f>Lámpara!CK22</f>
        <v>0.71547812596995364</v>
      </c>
      <c r="BM14" s="171">
        <f>Lámpara!CL22</f>
        <v>0.66823688136640469</v>
      </c>
      <c r="BN14" s="171">
        <f>Lámpara!CM22</f>
        <v>0.62659925017393703</v>
      </c>
      <c r="BO14" s="171">
        <f>Lámpara!CN22</f>
        <v>0.58953753282392096</v>
      </c>
      <c r="BP14" s="171">
        <f>Lámpara!CO22</f>
        <v>0.5562535832501353</v>
      </c>
      <c r="BQ14" s="171">
        <f>Lámpara!CP22</f>
        <v>0.52612336841596374</v>
      </c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6"/>
        <v>5.9999999999999947</v>
      </c>
      <c r="G15" s="172"/>
      <c r="H15" s="175">
        <f t="shared" si="7"/>
        <v>2.4999999999999991</v>
      </c>
      <c r="I15" s="171">
        <f>Lámpara!AH23</f>
        <v>14.97315476310167</v>
      </c>
      <c r="J15" s="171">
        <f>Lámpara!AI23</f>
        <v>17.085445391865481</v>
      </c>
      <c r="K15" s="171">
        <f>Lámpara!AJ23</f>
        <v>19.924676888278306</v>
      </c>
      <c r="L15" s="171">
        <f>Lámpara!AK23</f>
        <v>23.407540356984093</v>
      </c>
      <c r="M15" s="171">
        <f>Lámpara!AL23</f>
        <v>27.386504817286575</v>
      </c>
      <c r="N15" s="171">
        <f>Lámpara!AM23</f>
        <v>31.653243047300332</v>
      </c>
      <c r="O15" s="171">
        <f>Lámpara!AN23</f>
        <v>35.9527023333073</v>
      </c>
      <c r="P15" s="171">
        <f>Lámpara!AO23</f>
        <v>40.00905238111492</v>
      </c>
      <c r="Q15" s="171">
        <f>Lámpara!AP23</f>
        <v>43.562239131193301</v>
      </c>
      <c r="R15" s="171">
        <f>Lámpara!AQ23</f>
        <v>46.410377077680849</v>
      </c>
      <c r="S15" s="171">
        <f>Lámpara!AR23</f>
        <v>48.449441307611472</v>
      </c>
      <c r="T15" s="171">
        <f>Lámpara!AS23</f>
        <v>49.699030934700033</v>
      </c>
      <c r="U15" s="171">
        <f>Lámpara!AT23</f>
        <v>50.303137369936785</v>
      </c>
      <c r="V15" s="171">
        <f>Lámpara!AU23</f>
        <v>50.499369338037702</v>
      </c>
      <c r="W15" s="171">
        <f>Lámpara!AV23</f>
        <v>50.559151876142394</v>
      </c>
      <c r="X15" s="171">
        <f>Lámpara!AW23</f>
        <v>50.712923898227984</v>
      </c>
      <c r="Y15" s="171">
        <f>Lámpara!AX23</f>
        <v>51.083783656007881</v>
      </c>
      <c r="Z15" s="171">
        <f>Lámpara!AY23</f>
        <v>51.654875367442926</v>
      </c>
      <c r="AA15" s="171">
        <f>Lámpara!AZ23</f>
        <v>52.28655196452074</v>
      </c>
      <c r="AB15" s="171">
        <f>Lámpara!BA23</f>
        <v>52.780519152632493</v>
      </c>
      <c r="AC15" s="171">
        <f>Lámpara!BB23</f>
        <v>52.967252258360737</v>
      </c>
      <c r="AD15" s="171">
        <f>Lámpara!BC23</f>
        <v>52.780519152632486</v>
      </c>
      <c r="AE15" s="171">
        <f>Lámpara!BD23</f>
        <v>52.286551964520747</v>
      </c>
      <c r="AF15" s="171">
        <f>Lámpara!BE23</f>
        <v>51.654875367442905</v>
      </c>
      <c r="AG15" s="171">
        <f>Lámpara!BF23</f>
        <v>51.083783656007874</v>
      </c>
      <c r="AH15" s="171">
        <f>Lámpara!BG23</f>
        <v>50.712923898227956</v>
      </c>
      <c r="AI15" s="171">
        <f>Lámpara!BH23</f>
        <v>50.559151876142423</v>
      </c>
      <c r="AJ15" s="171">
        <f>Lámpara!BI23</f>
        <v>50.499369338037702</v>
      </c>
      <c r="AK15" s="171">
        <f>Lámpara!BJ23</f>
        <v>50.303137369936778</v>
      </c>
      <c r="AL15" s="171">
        <f>Lámpara!BK23</f>
        <v>49.699030934700012</v>
      </c>
      <c r="AM15" s="171">
        <f>Lámpara!BL23</f>
        <v>48.44944130761138</v>
      </c>
      <c r="AN15" s="171">
        <f>Lámpara!BM23</f>
        <v>46.410377077680749</v>
      </c>
      <c r="AO15" s="171">
        <f>Lámpara!BN23</f>
        <v>43.562239131193131</v>
      </c>
      <c r="AP15" s="171">
        <f>Lámpara!BO23</f>
        <v>40.009052381114721</v>
      </c>
      <c r="AQ15" s="171">
        <f>Lámpara!BP23</f>
        <v>35.952702333307037</v>
      </c>
      <c r="AR15" s="171">
        <f>Lámpara!BQ23</f>
        <v>31.653243047300137</v>
      </c>
      <c r="AS15" s="171">
        <f>Lámpara!BR23</f>
        <v>27.386504817286365</v>
      </c>
      <c r="AT15" s="171">
        <f>Lámpara!BS23</f>
        <v>23.407540356983912</v>
      </c>
      <c r="AU15" s="171">
        <f>Lámpara!BT23</f>
        <v>19.924676888278153</v>
      </c>
      <c r="AV15" s="171">
        <f>Lámpara!BU23</f>
        <v>17.085445391865353</v>
      </c>
      <c r="AW15" s="171">
        <f>Lámpara!BV23</f>
        <v>14.973154763101615</v>
      </c>
      <c r="AX15" s="171">
        <f>Lámpara!BW23</f>
        <v>13.611528759205074</v>
      </c>
      <c r="AY15" s="171">
        <f>Lámpara!BX23</f>
        <v>4.272301372352568</v>
      </c>
      <c r="AZ15" s="171">
        <f>Lámpara!BY23</f>
        <v>3.5227022055386734</v>
      </c>
      <c r="BA15" s="171">
        <f>Lámpara!BZ23</f>
        <v>2.9477762320352117</v>
      </c>
      <c r="BB15" s="171">
        <f>Lámpara!CA23</f>
        <v>2.5030536256481621</v>
      </c>
      <c r="BC15" s="171">
        <f>Lámpara!CB23</f>
        <v>2.1557645548754265</v>
      </c>
      <c r="BD15" s="171">
        <f>Lámpara!CC23</f>
        <v>1.8817127588080258</v>
      </c>
      <c r="BE15" s="171">
        <f>Lámpara!CD23</f>
        <v>1.6629897839488537</v>
      </c>
      <c r="BF15" s="171">
        <f>Lámpara!CE23</f>
        <v>1.4863044622203947</v>
      </c>
      <c r="BG15" s="171">
        <f>Lámpara!CF23</f>
        <v>1.3417617787690443</v>
      </c>
      <c r="BH15" s="171">
        <f>Lámpara!CG23</f>
        <v>1.2219696148705108</v>
      </c>
      <c r="BI15" s="171">
        <f>Lámpara!CH23</f>
        <v>1.121384601760435</v>
      </c>
      <c r="BJ15" s="171">
        <f>Lámpara!CI23</f>
        <v>1.035832374858964</v>
      </c>
      <c r="BK15" s="171">
        <f>Lámpara!CJ23</f>
        <v>0.96215510914452707</v>
      </c>
      <c r="BL15" s="171">
        <f>Lámpara!CK23</f>
        <v>0.89795204256053229</v>
      </c>
      <c r="BM15" s="171">
        <f>Lámpara!CL23</f>
        <v>0.84138802706736315</v>
      </c>
      <c r="BN15" s="171">
        <f>Lámpara!CM23</f>
        <v>0.79105192954628589</v>
      </c>
      <c r="BO15" s="171">
        <f>Lámpara!CN23</f>
        <v>0.74585163145668754</v>
      </c>
      <c r="BP15" s="171">
        <f>Lámpara!CO23</f>
        <v>0.70493595494334349</v>
      </c>
      <c r="BQ15" s="171">
        <f>Lámpara!CP23</f>
        <v>0.6676364441301661</v>
      </c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6"/>
        <v>5.899999999999995</v>
      </c>
      <c r="G16" s="172"/>
      <c r="H16" s="175">
        <f t="shared" si="7"/>
        <v>2.399999999999999</v>
      </c>
      <c r="I16" s="171">
        <f>Lámpara!AH24</f>
        <v>16.165980446809108</v>
      </c>
      <c r="J16" s="171">
        <f>Lámpara!AI24</f>
        <v>18.430925504033379</v>
      </c>
      <c r="K16" s="171">
        <f>Lámpara!AJ24</f>
        <v>21.4693516255753</v>
      </c>
      <c r="L16" s="171">
        <f>Lámpara!AK24</f>
        <v>25.196273501497721</v>
      </c>
      <c r="M16" s="171">
        <f>Lámpara!AL24</f>
        <v>29.458149296075518</v>
      </c>
      <c r="N16" s="171">
        <f>Lámpara!AM24</f>
        <v>34.035994599756947</v>
      </c>
      <c r="O16" s="171">
        <f>Lámpara!AN24</f>
        <v>38.659850922809859</v>
      </c>
      <c r="P16" s="171">
        <f>Lámpara!AO24</f>
        <v>43.036042077792168</v>
      </c>
      <c r="Q16" s="171">
        <f>Lámpara!AP24</f>
        <v>46.885989706160238</v>
      </c>
      <c r="R16" s="171">
        <f>Lámpara!AQ24</f>
        <v>49.991598480114014</v>
      </c>
      <c r="S16" s="171">
        <f>Lámpara!AR24</f>
        <v>52.238119723655224</v>
      </c>
      <c r="T16" s="171">
        <f>Lámpara!AS24</f>
        <v>53.642417902408425</v>
      </c>
      <c r="U16" s="171">
        <f>Lámpara!AT24</f>
        <v>54.354621028429548</v>
      </c>
      <c r="V16" s="171">
        <f>Lámpara!AU24</f>
        <v>54.625894772636684</v>
      </c>
      <c r="W16" s="171">
        <f>Lámpara!AV24</f>
        <v>54.744796253660496</v>
      </c>
      <c r="X16" s="171">
        <f>Lámpara!AW24</f>
        <v>54.957105913514418</v>
      </c>
      <c r="Y16" s="171">
        <f>Lámpara!AX24</f>
        <v>55.394324877536199</v>
      </c>
      <c r="Z16" s="171">
        <f>Lámpara!AY24</f>
        <v>56.038180123402519</v>
      </c>
      <c r="AA16" s="171">
        <f>Lámpara!AZ24</f>
        <v>56.73862119414332</v>
      </c>
      <c r="AB16" s="171">
        <f>Lámpara!BA24</f>
        <v>57.282507295222885</v>
      </c>
      <c r="AC16" s="171">
        <f>Lámpara!BB24</f>
        <v>57.487547802840552</v>
      </c>
      <c r="AD16" s="171">
        <f>Lámpara!BC24</f>
        <v>57.282507295222885</v>
      </c>
      <c r="AE16" s="171">
        <f>Lámpara!BD24</f>
        <v>56.738621194143299</v>
      </c>
      <c r="AF16" s="171">
        <f>Lámpara!BE24</f>
        <v>56.038180123402483</v>
      </c>
      <c r="AG16" s="171">
        <f>Lámpara!BF24</f>
        <v>55.39432487753615</v>
      </c>
      <c r="AH16" s="171">
        <f>Lámpara!BG24</f>
        <v>54.957105913514383</v>
      </c>
      <c r="AI16" s="171">
        <f>Lámpara!BH24</f>
        <v>54.744796253660532</v>
      </c>
      <c r="AJ16" s="171">
        <f>Lámpara!BI24</f>
        <v>54.625894772636656</v>
      </c>
      <c r="AK16" s="171">
        <f>Lámpara!BJ24</f>
        <v>54.354621028429534</v>
      </c>
      <c r="AL16" s="171">
        <f>Lámpara!BK24</f>
        <v>53.642417902408397</v>
      </c>
      <c r="AM16" s="171">
        <f>Lámpara!BL24</f>
        <v>52.238119723655139</v>
      </c>
      <c r="AN16" s="171">
        <f>Lámpara!BM24</f>
        <v>49.991598480113865</v>
      </c>
      <c r="AO16" s="171">
        <f>Lámpara!BN24</f>
        <v>46.885989706160025</v>
      </c>
      <c r="AP16" s="171">
        <f>Lámpara!BO24</f>
        <v>43.036042077791926</v>
      </c>
      <c r="AQ16" s="171">
        <f>Lámpara!BP24</f>
        <v>38.659850922809539</v>
      </c>
      <c r="AR16" s="171">
        <f>Lámpara!BQ24</f>
        <v>34.035994599756719</v>
      </c>
      <c r="AS16" s="171">
        <f>Lámpara!BR24</f>
        <v>29.458149296075298</v>
      </c>
      <c r="AT16" s="171">
        <f>Lámpara!BS24</f>
        <v>25.196273501497526</v>
      </c>
      <c r="AU16" s="171">
        <f>Lámpara!BT24</f>
        <v>21.46935162557515</v>
      </c>
      <c r="AV16" s="171">
        <f>Lámpara!BU24</f>
        <v>18.430925504033212</v>
      </c>
      <c r="AW16" s="171">
        <f>Lámpara!BV24</f>
        <v>16.165980446809048</v>
      </c>
      <c r="AX16" s="171">
        <f>Lámpara!BW24</f>
        <v>14.69634468312073</v>
      </c>
      <c r="AY16" s="171">
        <f>Lámpara!BX24</f>
        <v>4.8620943676733113</v>
      </c>
      <c r="AZ16" s="171">
        <f>Lámpara!BY24</f>
        <v>4.0542707722677473</v>
      </c>
      <c r="BA16" s="171">
        <f>Lámpara!BZ24</f>
        <v>3.4319003400005297</v>
      </c>
      <c r="BB16" s="171">
        <f>Lámpara!CA24</f>
        <v>2.9477762320352161</v>
      </c>
      <c r="BC16" s="171">
        <f>Lámpara!CB24</f>
        <v>2.5671533613130286</v>
      </c>
      <c r="BD16" s="171">
        <f>Lámpara!CC24</f>
        <v>2.2644057033133929</v>
      </c>
      <c r="BE16" s="171">
        <f>Lámpara!CD24</f>
        <v>2.0205856420119144</v>
      </c>
      <c r="BF16" s="171">
        <f>Lámpara!CE24</f>
        <v>1.8216426873794804</v>
      </c>
      <c r="BG16" s="171">
        <f>Lámpara!CF24</f>
        <v>1.6571232150338444</v>
      </c>
      <c r="BH16" s="171">
        <f>Lámpara!CG24</f>
        <v>1.5192207034650849</v>
      </c>
      <c r="BI16" s="171">
        <f>Lámpara!CH24</f>
        <v>1.4020812358571582</v>
      </c>
      <c r="BJ16" s="171">
        <f>Lámpara!CI24</f>
        <v>1.3012949256931154</v>
      </c>
      <c r="BK16" s="171">
        <f>Lámpara!CJ24</f>
        <v>1.2135228398374456</v>
      </c>
      <c r="BL16" s="171">
        <f>Lámpara!CK24</f>
        <v>1.1362227674833862</v>
      </c>
      <c r="BM16" s="171">
        <f>Lámpara!CL24</f>
        <v>1.0674471940839374</v>
      </c>
      <c r="BN16" s="171">
        <f>Lámpara!CM24</f>
        <v>1.0056941055896789</v>
      </c>
      <c r="BO16" s="171">
        <f>Lámpara!CN24</f>
        <v>0.94979651949206867</v>
      </c>
      <c r="BP16" s="171">
        <f>Lámpara!CO24</f>
        <v>0.89884046314835553</v>
      </c>
      <c r="BQ16" s="171">
        <f>Lámpara!CP24</f>
        <v>0.85210389535299813</v>
      </c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6"/>
        <v>5.7999999999999954</v>
      </c>
      <c r="G17" s="172"/>
      <c r="H17" s="175">
        <f t="shared" si="7"/>
        <v>2.2999999999999989</v>
      </c>
      <c r="I17" s="171">
        <f>Lámpara!AH25</f>
        <v>17.557294244689277</v>
      </c>
      <c r="J17" s="171">
        <f>Lámpara!AI25</f>
        <v>19.991503854921849</v>
      </c>
      <c r="K17" s="171">
        <f>Lámpara!AJ25</f>
        <v>23.248893859892874</v>
      </c>
      <c r="L17" s="171">
        <f>Lámpara!AK25</f>
        <v>27.243021344175816</v>
      </c>
      <c r="M17" s="171">
        <f>Lámpara!AL25</f>
        <v>31.814287075435693</v>
      </c>
      <c r="N17" s="171">
        <f>Lámpara!AM25</f>
        <v>36.732660180571642</v>
      </c>
      <c r="O17" s="171">
        <f>Lámpara!AN25</f>
        <v>41.712506234247662</v>
      </c>
      <c r="P17" s="171">
        <f>Lámpara!AO25</f>
        <v>46.441180048110745</v>
      </c>
      <c r="Q17" s="171">
        <f>Lámpara!AP25</f>
        <v>50.620216693119147</v>
      </c>
      <c r="R17" s="171">
        <f>Lámpara!AQ25</f>
        <v>54.013910103822077</v>
      </c>
      <c r="S17" s="171">
        <f>Lámpara!AR25</f>
        <v>56.495606424296916</v>
      </c>
      <c r="T17" s="171">
        <f>Lámpara!AS25</f>
        <v>58.078726138530037</v>
      </c>
      <c r="U17" s="171">
        <f>Lámpara!AT25</f>
        <v>58.919456581270936</v>
      </c>
      <c r="V17" s="171">
        <f>Lámpara!AU25</f>
        <v>59.283059807293974</v>
      </c>
      <c r="W17" s="171">
        <f>Lámpara!AV25</f>
        <v>59.47615323413919</v>
      </c>
      <c r="X17" s="171">
        <f>Lámpara!AW25</f>
        <v>59.760780098951884</v>
      </c>
      <c r="Y17" s="171">
        <f>Lámpara!AX25</f>
        <v>60.277329501409554</v>
      </c>
      <c r="Z17" s="171">
        <f>Lámpara!AY25</f>
        <v>61.005880666188503</v>
      </c>
      <c r="AA17" s="171">
        <f>Lámpara!AZ25</f>
        <v>61.785052942173316</v>
      </c>
      <c r="AB17" s="171">
        <f>Lámpara!BA25</f>
        <v>62.385580511050051</v>
      </c>
      <c r="AC17" s="171">
        <f>Lámpara!BB25</f>
        <v>62.611312283051234</v>
      </c>
      <c r="AD17" s="171">
        <f>Lámpara!BC25</f>
        <v>62.385580511050009</v>
      </c>
      <c r="AE17" s="171">
        <f>Lámpara!BD25</f>
        <v>61.785052942173323</v>
      </c>
      <c r="AF17" s="171">
        <f>Lámpara!BE25</f>
        <v>61.00588066618846</v>
      </c>
      <c r="AG17" s="171">
        <f>Lámpara!BF25</f>
        <v>60.277329501409511</v>
      </c>
      <c r="AH17" s="171">
        <f>Lámpara!BG25</f>
        <v>59.760780098951841</v>
      </c>
      <c r="AI17" s="171">
        <f>Lámpara!BH25</f>
        <v>59.476153234139211</v>
      </c>
      <c r="AJ17" s="171">
        <f>Lámpara!BI25</f>
        <v>59.283059807293967</v>
      </c>
      <c r="AK17" s="171">
        <f>Lámpara!BJ25</f>
        <v>58.919456581270936</v>
      </c>
      <c r="AL17" s="171">
        <f>Lámpara!BK25</f>
        <v>58.078726138530008</v>
      </c>
      <c r="AM17" s="171">
        <f>Lámpara!BL25</f>
        <v>56.495606424296803</v>
      </c>
      <c r="AN17" s="171">
        <f>Lámpara!BM25</f>
        <v>54.013910103821928</v>
      </c>
      <c r="AO17" s="171">
        <f>Lámpara!BN25</f>
        <v>50.620216693118962</v>
      </c>
      <c r="AP17" s="171">
        <f>Lámpara!BO25</f>
        <v>46.441180048110503</v>
      </c>
      <c r="AQ17" s="171">
        <f>Lámpara!BP25</f>
        <v>41.712506234247329</v>
      </c>
      <c r="AR17" s="171">
        <f>Lámpara!BQ25</f>
        <v>36.732660180571401</v>
      </c>
      <c r="AS17" s="171">
        <f>Lámpara!BR25</f>
        <v>31.814287075435438</v>
      </c>
      <c r="AT17" s="171">
        <f>Lámpara!BS25</f>
        <v>27.243021344175599</v>
      </c>
      <c r="AU17" s="171">
        <f>Lámpara!BT25</f>
        <v>23.248893859892725</v>
      </c>
      <c r="AV17" s="171">
        <f>Lámpara!BU25</f>
        <v>19.991503854921696</v>
      </c>
      <c r="AW17" s="171">
        <f>Lámpara!BV25</f>
        <v>17.557294244689206</v>
      </c>
      <c r="AX17" s="171">
        <f>Lámpara!BW25</f>
        <v>15.965805024427953</v>
      </c>
      <c r="AY17" s="171">
        <f>Lámpara!BX25</f>
        <v>5.6085189739428474</v>
      </c>
      <c r="AZ17" s="171">
        <f>Lámpara!BY25</f>
        <v>4.73284254917513</v>
      </c>
      <c r="BA17" s="171">
        <f>Lámpara!BZ25</f>
        <v>4.0542707722677562</v>
      </c>
      <c r="BB17" s="171">
        <f>Lámpara!CA25</f>
        <v>3.522702205538685</v>
      </c>
      <c r="BC17" s="171">
        <f>Lámpara!CB25</f>
        <v>3.101304514920427</v>
      </c>
      <c r="BD17" s="171">
        <f>Lámpara!CC25</f>
        <v>2.7629408915999778</v>
      </c>
      <c r="BE17" s="171">
        <f>Lámpara!CD25</f>
        <v>2.487564520621274</v>
      </c>
      <c r="BF17" s="171">
        <f>Lámpara!CE25</f>
        <v>2.2603197622162088</v>
      </c>
      <c r="BG17" s="171">
        <f>Lámpara!CF25</f>
        <v>2.0701581953236965</v>
      </c>
      <c r="BH17" s="171">
        <f>Lámpara!CG25</f>
        <v>1.9088292892040792</v>
      </c>
      <c r="BI17" s="171">
        <f>Lámpara!CH25</f>
        <v>1.7701435168797623</v>
      </c>
      <c r="BJ17" s="171">
        <f>Lámpara!CI25</f>
        <v>1.6494336059320049</v>
      </c>
      <c r="BK17" s="171">
        <f>Lámpara!CJ25</f>
        <v>1.5431599652431434</v>
      </c>
      <c r="BL17" s="171">
        <f>Lámpara!CK25</f>
        <v>1.4486211224820127</v>
      </c>
      <c r="BM17" s="171">
        <f>Lámpara!CL25</f>
        <v>1.3637407460953812</v>
      </c>
      <c r="BN17" s="171">
        <f>Lámpara!CM25</f>
        <v>1.2869106097926637</v>
      </c>
      <c r="BO17" s="171">
        <f>Lámpara!CN25</f>
        <v>1.2168744966222116</v>
      </c>
      <c r="BP17" s="171">
        <f>Lámpara!CO25</f>
        <v>1.1526421248047132</v>
      </c>
      <c r="BQ17" s="171">
        <f>Lámpara!CP25</f>
        <v>1.0934251381587403</v>
      </c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6"/>
        <v>5.6999999999999957</v>
      </c>
      <c r="G18" s="172"/>
      <c r="H18" s="175">
        <f t="shared" si="7"/>
        <v>2.1999999999999988</v>
      </c>
      <c r="I18" s="171">
        <f>Lámpara!AH26</f>
        <v>19.206469555286226</v>
      </c>
      <c r="J18" s="171">
        <f>Lámpara!AI26</f>
        <v>21.830226298157786</v>
      </c>
      <c r="K18" s="171">
        <f>Lámpara!AJ26</f>
        <v>25.330241748327605</v>
      </c>
      <c r="L18" s="171">
        <f>Lámpara!AK26</f>
        <v>29.618871027713055</v>
      </c>
      <c r="M18" s="171">
        <f>Lámpara!AL26</f>
        <v>34.53044348224207</v>
      </c>
      <c r="N18" s="171">
        <f>Lámpara!AM26</f>
        <v>39.823511094624713</v>
      </c>
      <c r="O18" s="171">
        <f>Lámpara!AN26</f>
        <v>45.195987462293751</v>
      </c>
      <c r="P18" s="171">
        <f>Lámpara!AO26</f>
        <v>50.315096004347325</v>
      </c>
      <c r="Q18" s="171">
        <f>Lámpara!AP26</f>
        <v>54.86104623771849</v>
      </c>
      <c r="R18" s="171">
        <f>Lámpara!AQ26</f>
        <v>58.579010127843333</v>
      </c>
      <c r="S18" s="171">
        <f>Lámpara!AR26</f>
        <v>61.329116137968164</v>
      </c>
      <c r="T18" s="171">
        <f>Lámpara!AS26</f>
        <v>63.120499363794501</v>
      </c>
      <c r="U18" s="171">
        <f>Lámpara!AT26</f>
        <v>64.115217045096827</v>
      </c>
      <c r="V18" s="171">
        <f>Lámpara!AU26</f>
        <v>64.593088724522971</v>
      </c>
      <c r="W18" s="171">
        <f>Lámpara!AV26</f>
        <v>64.879675460822668</v>
      </c>
      <c r="X18" s="171">
        <f>Lámpara!AW26</f>
        <v>65.254176818752683</v>
      </c>
      <c r="Y18" s="171">
        <f>Lámpara!AX26</f>
        <v>65.86631861246434</v>
      </c>
      <c r="Z18" s="171">
        <f>Lámpara!AY26</f>
        <v>66.694235027587908</v>
      </c>
      <c r="AA18" s="171">
        <f>Lámpara!AZ26</f>
        <v>67.564187394669062</v>
      </c>
      <c r="AB18" s="171">
        <f>Lámpara!BA26</f>
        <v>68.229391139866465</v>
      </c>
      <c r="AC18" s="171">
        <f>Lámpara!BB26</f>
        <v>68.478647326054386</v>
      </c>
      <c r="AD18" s="171">
        <f>Lámpara!BC26</f>
        <v>68.229391139866451</v>
      </c>
      <c r="AE18" s="171">
        <f>Lámpara!BD26</f>
        <v>67.564187394669077</v>
      </c>
      <c r="AF18" s="171">
        <f>Lámpara!BE26</f>
        <v>66.694235027587865</v>
      </c>
      <c r="AG18" s="171">
        <f>Lámpara!BF26</f>
        <v>65.866318612464298</v>
      </c>
      <c r="AH18" s="171">
        <f>Lámpara!BG26</f>
        <v>65.254176818752626</v>
      </c>
      <c r="AI18" s="171">
        <f>Lámpara!BH26</f>
        <v>64.879675460822696</v>
      </c>
      <c r="AJ18" s="171">
        <f>Lámpara!BI26</f>
        <v>64.5930887245229</v>
      </c>
      <c r="AK18" s="171">
        <f>Lámpara!BJ26</f>
        <v>64.115217045096827</v>
      </c>
      <c r="AL18" s="171">
        <f>Lámpara!BK26</f>
        <v>63.120499363794472</v>
      </c>
      <c r="AM18" s="171">
        <f>Lámpara!BL26</f>
        <v>61.329116137968008</v>
      </c>
      <c r="AN18" s="171">
        <f>Lámpara!BM26</f>
        <v>58.579010127843176</v>
      </c>
      <c r="AO18" s="171">
        <f>Lámpara!BN26</f>
        <v>54.861046237718284</v>
      </c>
      <c r="AP18" s="171">
        <f>Lámpara!BO26</f>
        <v>50.315096004347041</v>
      </c>
      <c r="AQ18" s="171">
        <f>Lámpara!BP26</f>
        <v>45.195987462293402</v>
      </c>
      <c r="AR18" s="171">
        <f>Lámpara!BQ26</f>
        <v>39.823511094624465</v>
      </c>
      <c r="AS18" s="171">
        <f>Lámpara!BR26</f>
        <v>34.530443482241807</v>
      </c>
      <c r="AT18" s="171">
        <f>Lámpara!BS26</f>
        <v>29.618871027712824</v>
      </c>
      <c r="AU18" s="171">
        <f>Lámpara!BT26</f>
        <v>25.330241748327449</v>
      </c>
      <c r="AV18" s="171">
        <f>Lámpara!BU26</f>
        <v>21.830226298157619</v>
      </c>
      <c r="AW18" s="171">
        <f>Lámpara!BV26</f>
        <v>19.206469555286152</v>
      </c>
      <c r="AX18" s="171">
        <f>Lámpara!BW26</f>
        <v>17.47579658022994</v>
      </c>
      <c r="AY18" s="171">
        <f>Lámpara!BX26</f>
        <v>6.5647327706611245</v>
      </c>
      <c r="AZ18" s="171">
        <f>Lámpara!BY26</f>
        <v>5.6085189739428571</v>
      </c>
      <c r="BA18" s="171">
        <f>Lámpara!BZ26</f>
        <v>4.8620943676733264</v>
      </c>
      <c r="BB18" s="171">
        <f>Lámpara!CA26</f>
        <v>4.2723013723525858</v>
      </c>
      <c r="BC18" s="171">
        <f>Lámpara!CB26</f>
        <v>3.8001041971721135</v>
      </c>
      <c r="BD18" s="171">
        <f>Lámpara!CC26</f>
        <v>3.4167695180600135</v>
      </c>
      <c r="BE18" s="171">
        <f>Lámpara!CD26</f>
        <v>3.10108603859093</v>
      </c>
      <c r="BF18" s="171">
        <f>Lámpara!CE26</f>
        <v>2.8373414167976754</v>
      </c>
      <c r="BG18" s="171">
        <f>Lámpara!CF26</f>
        <v>2.6138501495800104</v>
      </c>
      <c r="BH18" s="171">
        <f>Lámpara!CG26</f>
        <v>2.4218817393449545</v>
      </c>
      <c r="BI18" s="171">
        <f>Lámpara!CH26</f>
        <v>2.2548795005669007</v>
      </c>
      <c r="BJ18" s="171">
        <f>Lámpara!CI26</f>
        <v>2.1078903952829369</v>
      </c>
      <c r="BK18" s="171">
        <f>Lámpara!CJ26</f>
        <v>1.9771481688783781</v>
      </c>
      <c r="BL18" s="171">
        <f>Lámpara!CK26</f>
        <v>1.8597679513653624</v>
      </c>
      <c r="BM18" s="171">
        <f>Lámpara!CL26</f>
        <v>1.753522008549367</v>
      </c>
      <c r="BN18" s="171">
        <f>Lámpara!CM26</f>
        <v>1.6566746650096593</v>
      </c>
      <c r="BO18" s="171">
        <f>Lámpara!CN26</f>
        <v>1.5678604516633539</v>
      </c>
      <c r="BP18" s="171">
        <f>Lámpara!CO26</f>
        <v>1.4859938927800294</v>
      </c>
      <c r="BQ18" s="171">
        <f>Lámpara!CP26</f>
        <v>1.4102025037612784</v>
      </c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6"/>
        <v>5.5999999999999961</v>
      </c>
      <c r="G19" s="172"/>
      <c r="H19" s="175">
        <f t="shared" si="7"/>
        <v>2.0999999999999988</v>
      </c>
      <c r="I19" s="171">
        <f>Lámpara!AH27</f>
        <v>31.741764433442629</v>
      </c>
      <c r="J19" s="171">
        <f>Lámpara!AI27</f>
        <v>35.077245781698288</v>
      </c>
      <c r="K19" s="171">
        <f>Lámpara!AJ27</f>
        <v>39.357384628568013</v>
      </c>
      <c r="L19" s="171">
        <f>Lámpara!AK27</f>
        <v>44.491442518632269</v>
      </c>
      <c r="M19" s="171">
        <f>Lámpara!AL27</f>
        <v>50.305077902991222</v>
      </c>
      <c r="N19" s="171">
        <f>Lámpara!AM27</f>
        <v>56.542002352372265</v>
      </c>
      <c r="O19" s="171">
        <f>Lámpara!AN27</f>
        <v>62.87936185541831</v>
      </c>
      <c r="P19" s="171">
        <f>Lámpara!AO27</f>
        <v>68.959054140990048</v>
      </c>
      <c r="Q19" s="171">
        <f>Lámpara!AP27</f>
        <v>74.434015549785599</v>
      </c>
      <c r="R19" s="171">
        <f>Lámpara!AQ27</f>
        <v>79.023841980777618</v>
      </c>
      <c r="S19" s="171">
        <f>Lámpara!AR27</f>
        <v>82.568827906525328</v>
      </c>
      <c r="T19" s="171">
        <f>Lámpara!AS27</f>
        <v>85.067420646562056</v>
      </c>
      <c r="U19" s="171">
        <f>Lámpara!AT27</f>
        <v>86.681668447475346</v>
      </c>
      <c r="V19" s="171">
        <f>Lámpara!AU27</f>
        <v>87.700734945316498</v>
      </c>
      <c r="W19" s="171">
        <f>Lámpara!AV27</f>
        <v>88.46449553109278</v>
      </c>
      <c r="X19" s="171">
        <f>Lámpara!AW27</f>
        <v>89.264990938526324</v>
      </c>
      <c r="Y19" s="171">
        <f>Lámpara!AX27</f>
        <v>90.256963743571873</v>
      </c>
      <c r="Z19" s="171">
        <f>Lámpara!AY27</f>
        <v>91.412112045271243</v>
      </c>
      <c r="AA19" s="171">
        <f>Lámpara!AZ27</f>
        <v>92.539831927126471</v>
      </c>
      <c r="AB19" s="171">
        <f>Lámpara!BA27</f>
        <v>93.371803233585069</v>
      </c>
      <c r="AC19" s="171">
        <f>Lámpara!BB27</f>
        <v>93.678954903668014</v>
      </c>
      <c r="AD19" s="171">
        <f>Lámpara!BC27</f>
        <v>93.371803233585041</v>
      </c>
      <c r="AE19" s="171">
        <f>Lámpara!BD27</f>
        <v>92.539831927126471</v>
      </c>
      <c r="AF19" s="171">
        <f>Lámpara!BE27</f>
        <v>91.412112045271144</v>
      </c>
      <c r="AG19" s="171">
        <f>Lámpara!BF27</f>
        <v>90.256963743571788</v>
      </c>
      <c r="AH19" s="171">
        <f>Lámpara!BG27</f>
        <v>89.264990938526282</v>
      </c>
      <c r="AI19" s="171">
        <f>Lámpara!BH27</f>
        <v>88.464495531092751</v>
      </c>
      <c r="AJ19" s="171">
        <f>Lámpara!BI27</f>
        <v>87.700734945316469</v>
      </c>
      <c r="AK19" s="171">
        <f>Lámpara!BJ27</f>
        <v>86.681668447475275</v>
      </c>
      <c r="AL19" s="171">
        <f>Lámpara!BK27</f>
        <v>85.067420646561956</v>
      </c>
      <c r="AM19" s="171">
        <f>Lámpara!BL27</f>
        <v>82.568827906525186</v>
      </c>
      <c r="AN19" s="171">
        <f>Lámpara!BM27</f>
        <v>79.023841980777377</v>
      </c>
      <c r="AO19" s="171">
        <f>Lámpara!BN27</f>
        <v>74.434015549785343</v>
      </c>
      <c r="AP19" s="171">
        <f>Lámpara!BO27</f>
        <v>68.959054140989778</v>
      </c>
      <c r="AQ19" s="171">
        <f>Lámpara!BP27</f>
        <v>62.879361855417898</v>
      </c>
      <c r="AR19" s="171">
        <f>Lámpara!BQ27</f>
        <v>56.542002352371959</v>
      </c>
      <c r="AS19" s="171">
        <f>Lámpara!BR27</f>
        <v>50.305077902990909</v>
      </c>
      <c r="AT19" s="171">
        <f>Lámpara!BS27</f>
        <v>44.491442518631999</v>
      </c>
      <c r="AU19" s="171">
        <f>Lámpara!BT27</f>
        <v>39.357384628567814</v>
      </c>
      <c r="AV19" s="171">
        <f>Lámpara!BU27</f>
        <v>35.077245781698068</v>
      </c>
      <c r="AW19" s="171">
        <f>Lámpara!BV27</f>
        <v>31.741764433442526</v>
      </c>
      <c r="AX19" s="171">
        <f>Lámpara!BW27</f>
        <v>29.366367018149031</v>
      </c>
      <c r="AY19" s="171">
        <f>Lámpara!BX27</f>
        <v>17.398496179101329</v>
      </c>
      <c r="AZ19" s="171">
        <f>Lámpara!BY27</f>
        <v>15.892151273808155</v>
      </c>
      <c r="BA19" s="171">
        <f>Lámpara!BZ27</f>
        <v>14.626203355991008</v>
      </c>
      <c r="BB19" s="171">
        <f>Lámpara!CA27</f>
        <v>13.544761690921439</v>
      </c>
      <c r="BC19" s="171">
        <f>Lámpara!CB27</f>
        <v>12.606724316147965</v>
      </c>
      <c r="BD19" s="171">
        <f>Lámpara!CC27</f>
        <v>11.78173229950327</v>
      </c>
      <c r="BE19" s="171">
        <f>Lámpara!CD27</f>
        <v>11.047236153475531</v>
      </c>
      <c r="BF19" s="171">
        <f>Lámpara!CE27</f>
        <v>10.38637080002426</v>
      </c>
      <c r="BG19" s="171">
        <f>Lámpara!CF27</f>
        <v>9.786416877115526</v>
      </c>
      <c r="BH19" s="171">
        <f>Lámpara!CG27</f>
        <v>9.2376865079361732</v>
      </c>
      <c r="BI19" s="171">
        <f>Lámpara!CH27</f>
        <v>8.7327160125681722</v>
      </c>
      <c r="BJ19" s="171">
        <f>Lámpara!CI27</f>
        <v>8.2656804586218673</v>
      </c>
      <c r="BK19" s="171">
        <f>Lámpara!CJ27</f>
        <v>7.831968527568745</v>
      </c>
      <c r="BL19" s="171">
        <f>Lámpara!CK27</f>
        <v>7.4278732674544781</v>
      </c>
      <c r="BM19" s="171">
        <f>Lámpara!CL27</f>
        <v>7.0503666643220582</v>
      </c>
      <c r="BN19" s="171">
        <f>Lámpara!CM27</f>
        <v>6.6969348894394294</v>
      </c>
      <c r="BO19" s="171">
        <f>Lámpara!CN27</f>
        <v>6.3654575164383349</v>
      </c>
      <c r="BP19" s="171">
        <f>Lámpara!CO27</f>
        <v>6.0541186429864213</v>
      </c>
      <c r="BQ19" s="171">
        <f>Lámpara!CP27</f>
        <v>5.7613411968366162</v>
      </c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6"/>
        <v>5.4999999999999964</v>
      </c>
      <c r="G20" s="172"/>
      <c r="H20" s="175">
        <f t="shared" si="7"/>
        <v>1.9999999999999987</v>
      </c>
      <c r="I20" s="171">
        <f>Lámpara!AH28</f>
        <v>33.686501414908548</v>
      </c>
      <c r="J20" s="171">
        <f>Lámpara!AI28</f>
        <v>37.26205653081044</v>
      </c>
      <c r="K20" s="171">
        <f>Lámpara!AJ28</f>
        <v>41.84409528151469</v>
      </c>
      <c r="L20" s="171">
        <f>Lámpara!AK28</f>
        <v>47.341384647587724</v>
      </c>
      <c r="M20" s="171">
        <f>Lámpara!AL28</f>
        <v>53.573655262165012</v>
      </c>
      <c r="N20" s="171">
        <f>Lámpara!AM28</f>
        <v>60.272571584797362</v>
      </c>
      <c r="O20" s="171">
        <f>Lámpara!AN28</f>
        <v>67.097284651250746</v>
      </c>
      <c r="P20" s="171">
        <f>Lámpara!AO28</f>
        <v>73.667102457657521</v>
      </c>
      <c r="Q20" s="171">
        <f>Lámpara!AP28</f>
        <v>79.610453983365886</v>
      </c>
      <c r="R20" s="171">
        <f>Lámpara!AQ28</f>
        <v>84.624313257502905</v>
      </c>
      <c r="S20" s="171">
        <f>Lámpara!AR28</f>
        <v>88.532509274569819</v>
      </c>
      <c r="T20" s="171">
        <f>Lámpara!AS28</f>
        <v>91.326810496368751</v>
      </c>
      <c r="U20" s="171">
        <f>Lámpara!AT28</f>
        <v>93.174029706253151</v>
      </c>
      <c r="V20" s="171">
        <f>Lámpara!AU28</f>
        <v>94.378129736061609</v>
      </c>
      <c r="W20" s="171">
        <f>Lámpara!AV28</f>
        <v>95.299089094691013</v>
      </c>
      <c r="X20" s="171">
        <f>Lámpara!AW28</f>
        <v>96.247340071979835</v>
      </c>
      <c r="Y20" s="171">
        <f>Lámpara!AX28</f>
        <v>97.387314025035465</v>
      </c>
      <c r="Z20" s="171">
        <f>Lámpara!AY28</f>
        <v>98.687587365236439</v>
      </c>
      <c r="AA20" s="171">
        <f>Lámpara!AZ28</f>
        <v>99.942528019584628</v>
      </c>
      <c r="AB20" s="171">
        <f>Lámpara!BA28</f>
        <v>100.86293370421933</v>
      </c>
      <c r="AC20" s="171">
        <f>Lámpara!BB28</f>
        <v>101.20189064541391</v>
      </c>
      <c r="AD20" s="171">
        <f>Lámpara!BC28</f>
        <v>100.86293370421933</v>
      </c>
      <c r="AE20" s="171">
        <f>Lámpara!BD28</f>
        <v>99.942528019584614</v>
      </c>
      <c r="AF20" s="171">
        <f>Lámpara!BE28</f>
        <v>98.687587365236382</v>
      </c>
      <c r="AG20" s="171">
        <f>Lámpara!BF28</f>
        <v>97.387314025035408</v>
      </c>
      <c r="AH20" s="171">
        <f>Lámpara!BG28</f>
        <v>96.247340071979792</v>
      </c>
      <c r="AI20" s="171">
        <f>Lámpara!BH28</f>
        <v>95.299089094691013</v>
      </c>
      <c r="AJ20" s="171">
        <f>Lámpara!BI28</f>
        <v>94.378129736061524</v>
      </c>
      <c r="AK20" s="171">
        <f>Lámpara!BJ28</f>
        <v>93.174029706253066</v>
      </c>
      <c r="AL20" s="171">
        <f>Lámpara!BK28</f>
        <v>91.326810496368665</v>
      </c>
      <c r="AM20" s="171">
        <f>Lámpara!BL28</f>
        <v>88.53250927456962</v>
      </c>
      <c r="AN20" s="171">
        <f>Lámpara!BM28</f>
        <v>84.624313257502649</v>
      </c>
      <c r="AO20" s="171">
        <f>Lámpara!BN28</f>
        <v>79.610453983365588</v>
      </c>
      <c r="AP20" s="171">
        <f>Lámpara!BO28</f>
        <v>73.667102457657194</v>
      </c>
      <c r="AQ20" s="171">
        <f>Lámpara!BP28</f>
        <v>67.09728465125032</v>
      </c>
      <c r="AR20" s="171">
        <f>Lámpara!BQ28</f>
        <v>60.272571584797035</v>
      </c>
      <c r="AS20" s="171">
        <f>Lámpara!BR28</f>
        <v>53.573655262164657</v>
      </c>
      <c r="AT20" s="171">
        <f>Lámpara!BS28</f>
        <v>47.341384647587418</v>
      </c>
      <c r="AU20" s="171">
        <f>Lámpara!BT28</f>
        <v>41.844095281514441</v>
      </c>
      <c r="AV20" s="171">
        <f>Lámpara!BU28</f>
        <v>37.262056530810227</v>
      </c>
      <c r="AW20" s="171">
        <f>Lámpara!BV28</f>
        <v>33.686501414908435</v>
      </c>
      <c r="AX20" s="171">
        <f>Lámpara!BW28</f>
        <v>31.129093166550003</v>
      </c>
      <c r="AY20" s="171">
        <f>Lámpara!BX28</f>
        <v>18.542300808972438</v>
      </c>
      <c r="AZ20" s="171">
        <f>Lámpara!BY28</f>
        <v>16.925381880902766</v>
      </c>
      <c r="BA20" s="171">
        <f>Lámpara!BZ28</f>
        <v>15.565062408267403</v>
      </c>
      <c r="BB20" s="171">
        <f>Lámpara!CA28</f>
        <v>14.401941876096773</v>
      </c>
      <c r="BC20" s="171">
        <f>Lámpara!CB28</f>
        <v>13.392351537366601</v>
      </c>
      <c r="BD20" s="171">
        <f>Lámpara!CC28</f>
        <v>12.504035546458368</v>
      </c>
      <c r="BE20" s="171">
        <f>Lámpara!CD28</f>
        <v>11.713024478534559</v>
      </c>
      <c r="BF20" s="171">
        <f>Lámpara!CE28</f>
        <v>11.00137429136881</v>
      </c>
      <c r="BG20" s="171">
        <f>Lámpara!CF28</f>
        <v>10.35553181166242</v>
      </c>
      <c r="BH20" s="171">
        <f>Lámpara!CG28</f>
        <v>9.7651529782837052</v>
      </c>
      <c r="BI20" s="171">
        <f>Lámpara!CH28</f>
        <v>9.2222479060207725</v>
      </c>
      <c r="BJ20" s="171">
        <f>Lámpara!CI28</f>
        <v>8.7205617320903013</v>
      </c>
      <c r="BK20" s="171">
        <f>Lámpara!CJ28</f>
        <v>8.2551255510751886</v>
      </c>
      <c r="BL20" s="171">
        <f>Lámpara!CK28</f>
        <v>7.8219300843925348</v>
      </c>
      <c r="BM20" s="171">
        <f>Lámpara!CL28</f>
        <v>7.4176879698358924</v>
      </c>
      <c r="BN20" s="171">
        <f>Lámpara!CM28</f>
        <v>7.0396600977553927</v>
      </c>
      <c r="BO20" s="171">
        <f>Lámpara!CN28</f>
        <v>6.6855282890419234</v>
      </c>
      <c r="BP20" s="171">
        <f>Lámpara!CO28</f>
        <v>6.3533015522813825</v>
      </c>
      <c r="BQ20" s="171">
        <f>Lámpara!CP28</f>
        <v>6.0412467132323284</v>
      </c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6"/>
        <v>5.3999999999999968</v>
      </c>
      <c r="G21" s="172"/>
      <c r="H21" s="175">
        <f t="shared" si="7"/>
        <v>1.8999999999999986</v>
      </c>
      <c r="I21" s="171">
        <f>Lámpara!AH29</f>
        <v>36.286014054034531</v>
      </c>
      <c r="J21" s="171">
        <f>Lámpara!AI29</f>
        <v>40.144945497228797</v>
      </c>
      <c r="K21" s="171">
        <f>Lámpara!AJ29</f>
        <v>45.07664455993374</v>
      </c>
      <c r="L21" s="171">
        <f>Lámpara!AK29</f>
        <v>50.989738986854043</v>
      </c>
      <c r="M21" s="171">
        <f>Lámpara!AL29</f>
        <v>57.698114948265584</v>
      </c>
      <c r="N21" s="171">
        <f>Lámpara!AM29</f>
        <v>64.921083511773574</v>
      </c>
      <c r="O21" s="171">
        <f>Lámpara!AN29</f>
        <v>72.299017099746649</v>
      </c>
      <c r="P21" s="171">
        <f>Lámpara!AO29</f>
        <v>79.427351637593418</v>
      </c>
      <c r="Q21" s="171">
        <f>Lámpara!AP29</f>
        <v>85.908306797057421</v>
      </c>
      <c r="R21" s="171">
        <f>Lámpara!AQ29</f>
        <v>91.414308619570306</v>
      </c>
      <c r="S21" s="171">
        <f>Lámpara!AR29</f>
        <v>95.750862915690774</v>
      </c>
      <c r="T21" s="171">
        <f>Lámpara!AS29</f>
        <v>98.90159416545545</v>
      </c>
      <c r="U21" s="171">
        <f>Lámpara!AT29</f>
        <v>101.03725702304267</v>
      </c>
      <c r="V21" s="171">
        <f>Lámpara!AU29</f>
        <v>102.47649405438013</v>
      </c>
      <c r="W21" s="171">
        <f>Lámpara!AV29</f>
        <v>103.59977214325654</v>
      </c>
      <c r="X21" s="171">
        <f>Lámpara!AW29</f>
        <v>104.73637735393571</v>
      </c>
      <c r="Y21" s="171">
        <f>Lámpara!AX29</f>
        <v>106.06046396561631</v>
      </c>
      <c r="Z21" s="171">
        <f>Lámpara!AY29</f>
        <v>107.53674206643946</v>
      </c>
      <c r="AA21" s="171">
        <f>Lámpara!AZ29</f>
        <v>108.94303625541073</v>
      </c>
      <c r="AB21" s="171">
        <f>Lámpara!BA29</f>
        <v>109.96739771801131</v>
      </c>
      <c r="AC21" s="171">
        <f>Lámpara!BB29</f>
        <v>110.34353214507897</v>
      </c>
      <c r="AD21" s="171">
        <f>Lámpara!BC29</f>
        <v>109.96739771801126</v>
      </c>
      <c r="AE21" s="171">
        <f>Lámpara!BD29</f>
        <v>108.94303625541076</v>
      </c>
      <c r="AF21" s="171">
        <f>Lámpara!BE29</f>
        <v>107.53674206643939</v>
      </c>
      <c r="AG21" s="171">
        <f>Lámpara!BF29</f>
        <v>106.06046396561624</v>
      </c>
      <c r="AH21" s="171">
        <f>Lámpara!BG29</f>
        <v>104.73637735393564</v>
      </c>
      <c r="AI21" s="171">
        <f>Lámpara!BH29</f>
        <v>103.59977214325654</v>
      </c>
      <c r="AJ21" s="171">
        <f>Lámpara!BI29</f>
        <v>102.47649405438004</v>
      </c>
      <c r="AK21" s="171">
        <f>Lámpara!BJ29</f>
        <v>101.03725702304259</v>
      </c>
      <c r="AL21" s="171">
        <f>Lámpara!BK29</f>
        <v>98.90159416545535</v>
      </c>
      <c r="AM21" s="171">
        <f>Lámpara!BL29</f>
        <v>95.750862915690576</v>
      </c>
      <c r="AN21" s="171">
        <f>Lámpara!BM29</f>
        <v>91.414308619570079</v>
      </c>
      <c r="AO21" s="171">
        <f>Lámpara!BN29</f>
        <v>85.908306797057065</v>
      </c>
      <c r="AP21" s="171">
        <f>Lámpara!BO29</f>
        <v>79.427351637593006</v>
      </c>
      <c r="AQ21" s="171">
        <f>Lámpara!BP29</f>
        <v>72.299017099746166</v>
      </c>
      <c r="AR21" s="171">
        <f>Lámpara!BQ29</f>
        <v>64.921083511773205</v>
      </c>
      <c r="AS21" s="171">
        <f>Lámpara!BR29</f>
        <v>57.69811494826525</v>
      </c>
      <c r="AT21" s="171">
        <f>Lámpara!BS29</f>
        <v>50.989738986853709</v>
      </c>
      <c r="AU21" s="171">
        <f>Lámpara!BT29</f>
        <v>45.076644559933499</v>
      </c>
      <c r="AV21" s="171">
        <f>Lámpara!BU29</f>
        <v>40.144945497228541</v>
      </c>
      <c r="AW21" s="171">
        <f>Lámpara!BV29</f>
        <v>36.286014054034418</v>
      </c>
      <c r="AX21" s="171">
        <f>Lámpara!BW29</f>
        <v>33.507241018649083</v>
      </c>
      <c r="AY21" s="171">
        <f>Lámpara!BX29</f>
        <v>20.25322310445134</v>
      </c>
      <c r="AZ21" s="171">
        <f>Lámpara!BY29</f>
        <v>18.493301195365433</v>
      </c>
      <c r="BA21" s="171">
        <f>Lámpara!BZ29</f>
        <v>17.008256595074762</v>
      </c>
      <c r="BB21" s="171">
        <f>Lámpara!CA29</f>
        <v>15.734997305352891</v>
      </c>
      <c r="BC21" s="171">
        <f>Lámpara!CB29</f>
        <v>14.627143867055658</v>
      </c>
      <c r="BD21" s="171">
        <f>Lámpara!CC29</f>
        <v>13.650424002602003</v>
      </c>
      <c r="BE21" s="171">
        <f>Lámpara!CD29</f>
        <v>12.77934474831506</v>
      </c>
      <c r="BF21" s="171">
        <f>Lámpara!CE29</f>
        <v>11.994790124846793</v>
      </c>
      <c r="BG21" s="171">
        <f>Lámpara!CF29</f>
        <v>11.282287586317858</v>
      </c>
      <c r="BH21" s="171">
        <f>Lámpara!CG29</f>
        <v>10.630756835199923</v>
      </c>
      <c r="BI21" s="171">
        <f>Lámpara!CH29</f>
        <v>10.031606151236272</v>
      </c>
      <c r="BJ21" s="171">
        <f>Lámpara!CI29</f>
        <v>9.478078938106556</v>
      </c>
      <c r="BK21" s="171">
        <f>Lámpara!CJ29</f>
        <v>8.9647804152886685</v>
      </c>
      <c r="BL21" s="171">
        <f>Lámpara!CK29</f>
        <v>8.4873340470138547</v>
      </c>
      <c r="BM21" s="171">
        <f>Lámpara!CL29</f>
        <v>8.0421314681042411</v>
      </c>
      <c r="BN21" s="171">
        <f>Lámpara!CM29</f>
        <v>7.6261498563783521</v>
      </c>
      <c r="BO21" s="171">
        <f>Lámpara!CN29</f>
        <v>7.2368180221496949</v>
      </c>
      <c r="BP21" s="171">
        <f>Lámpara!CO29</f>
        <v>6.871917742008681</v>
      </c>
      <c r="BQ21" s="171">
        <f>Lámpara!CP29</f>
        <v>6.5295106381089365</v>
      </c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6"/>
        <v>5.2999999999999972</v>
      </c>
      <c r="G22" s="172"/>
      <c r="H22" s="175">
        <f t="shared" si="7"/>
        <v>1.7999999999999985</v>
      </c>
      <c r="I22" s="171">
        <f>Lámpara!AH30</f>
        <v>39.564495195729734</v>
      </c>
      <c r="J22" s="171">
        <f>Lámpara!AI30</f>
        <v>43.754236988874439</v>
      </c>
      <c r="K22" s="171">
        <f>Lámpara!AJ30</f>
        <v>49.087829798274093</v>
      </c>
      <c r="L22" s="171">
        <f>Lámpara!AK30</f>
        <v>55.474174711379021</v>
      </c>
      <c r="M22" s="171">
        <f>Lámpara!AL30</f>
        <v>62.721465109586411</v>
      </c>
      <c r="N22" s="171">
        <f>Lámpara!AM30</f>
        <v>70.536422530343927</v>
      </c>
      <c r="O22" s="171">
        <f>Lámpara!AN30</f>
        <v>78.539914697501089</v>
      </c>
      <c r="P22" s="171">
        <f>Lámpara!AO30</f>
        <v>86.302250232682155</v>
      </c>
      <c r="Q22" s="171">
        <f>Lámpara!AP30</f>
        <v>93.397716314605532</v>
      </c>
      <c r="R22" s="171">
        <f>Lámpara!AQ30</f>
        <v>99.472182428392287</v>
      </c>
      <c r="S22" s="171">
        <f>Lámpara!AR30</f>
        <v>104.31082693259141</v>
      </c>
      <c r="T22" s="171">
        <f>Lámpara!AS30</f>
        <v>107.88746433106131</v>
      </c>
      <c r="U22" s="171">
        <f>Lámpara!AT30</f>
        <v>110.3757342283954</v>
      </c>
      <c r="V22" s="171">
        <f>Lámpara!AU30</f>
        <v>112.10859739188454</v>
      </c>
      <c r="W22" s="171">
        <f>Lámpara!AV30</f>
        <v>113.48716539040723</v>
      </c>
      <c r="X22" s="171">
        <f>Lámpara!AW30</f>
        <v>114.85983331477925</v>
      </c>
      <c r="Y22" s="171">
        <f>Lámpara!AX30</f>
        <v>116.41032353583842</v>
      </c>
      <c r="Z22" s="171">
        <f>Lámpara!AY30</f>
        <v>118.09855497800591</v>
      </c>
      <c r="AA22" s="171">
        <f>Lámpara!AZ30</f>
        <v>119.68411985132302</v>
      </c>
      <c r="AB22" s="171">
        <f>Lámpara!BA30</f>
        <v>120.83030348492771</v>
      </c>
      <c r="AC22" s="171">
        <f>Lámpara!BB30</f>
        <v>121.24978274447919</v>
      </c>
      <c r="AD22" s="171">
        <f>Lámpara!BC30</f>
        <v>120.83030348492768</v>
      </c>
      <c r="AE22" s="171">
        <f>Lámpara!BD30</f>
        <v>119.68411985132302</v>
      </c>
      <c r="AF22" s="171">
        <f>Lámpara!BE30</f>
        <v>118.09855497800582</v>
      </c>
      <c r="AG22" s="171">
        <f>Lámpara!BF30</f>
        <v>116.41032353583837</v>
      </c>
      <c r="AH22" s="171">
        <f>Lámpara!BG30</f>
        <v>114.85983331477908</v>
      </c>
      <c r="AI22" s="171">
        <f>Lámpara!BH30</f>
        <v>113.48716539040721</v>
      </c>
      <c r="AJ22" s="171">
        <f>Lámpara!BI30</f>
        <v>112.10859739188444</v>
      </c>
      <c r="AK22" s="171">
        <f>Lámpara!BJ30</f>
        <v>110.37573422839532</v>
      </c>
      <c r="AL22" s="171">
        <f>Lámpara!BK30</f>
        <v>107.88746433106121</v>
      </c>
      <c r="AM22" s="171">
        <f>Lámpara!BL30</f>
        <v>104.31082693259125</v>
      </c>
      <c r="AN22" s="171">
        <f>Lámpara!BM30</f>
        <v>99.472182428392003</v>
      </c>
      <c r="AO22" s="171">
        <f>Lámpara!BN30</f>
        <v>93.397716314605205</v>
      </c>
      <c r="AP22" s="171">
        <f>Lámpara!BO30</f>
        <v>86.302250232681772</v>
      </c>
      <c r="AQ22" s="171">
        <f>Lámpara!BP30</f>
        <v>78.539914697500606</v>
      </c>
      <c r="AR22" s="171">
        <f>Lámpara!BQ30</f>
        <v>70.536422530343543</v>
      </c>
      <c r="AS22" s="171">
        <f>Lámpara!BR30</f>
        <v>62.721465109586049</v>
      </c>
      <c r="AT22" s="171">
        <f>Lámpara!BS30</f>
        <v>55.47417471137868</v>
      </c>
      <c r="AU22" s="171">
        <f>Lámpara!BT30</f>
        <v>49.087829798273859</v>
      </c>
      <c r="AV22" s="171">
        <f>Lámpara!BU30</f>
        <v>43.754236988874197</v>
      </c>
      <c r="AW22" s="171">
        <f>Lámpara!BV30</f>
        <v>39.564495195729592</v>
      </c>
      <c r="AX22" s="171">
        <f>Lámpara!BW30</f>
        <v>36.521171449699033</v>
      </c>
      <c r="AY22" s="171">
        <f>Lámpara!BX30</f>
        <v>22.549923963130205</v>
      </c>
      <c r="AZ22" s="171">
        <f>Lámpara!BY30</f>
        <v>20.611416401704201</v>
      </c>
      <c r="BA22" s="171">
        <f>Lámpara!BZ30</f>
        <v>18.968459403008602</v>
      </c>
      <c r="BB22" s="171">
        <f>Lámpara!CA30</f>
        <v>17.554069746862627</v>
      </c>
      <c r="BC22" s="171">
        <f>Lámpara!CB30</f>
        <v>16.318993195660063</v>
      </c>
      <c r="BD22" s="171">
        <f>Lámpara!CC30</f>
        <v>15.226800247142389</v>
      </c>
      <c r="BE22" s="171">
        <f>Lámpara!CD30</f>
        <v>14.250349174409267</v>
      </c>
      <c r="BF22" s="171">
        <f>Lámpara!CE30</f>
        <v>13.369237724682804</v>
      </c>
      <c r="BG22" s="171">
        <f>Lámpara!CF30</f>
        <v>12.567967761581851</v>
      </c>
      <c r="BH22" s="171">
        <f>Lámpara!CG30</f>
        <v>11.834623059802977</v>
      </c>
      <c r="BI22" s="171">
        <f>Lámpara!CH30</f>
        <v>11.159916011535607</v>
      </c>
      <c r="BJ22" s="171">
        <f>Lámpara!CI30</f>
        <v>10.536499389346165</v>
      </c>
      <c r="BK22" s="171">
        <f>Lámpara!CJ30</f>
        <v>9.958468528533361</v>
      </c>
      <c r="BL22" s="171">
        <f>Lámpara!CK30</f>
        <v>9.4210003545700172</v>
      </c>
      <c r="BM22" s="171">
        <f>Lámpara!CL30</f>
        <v>8.9200908249381587</v>
      </c>
      <c r="BN22" s="171">
        <f>Lámpara!CM30</f>
        <v>8.4523632230683674</v>
      </c>
      <c r="BO22" s="171">
        <f>Lámpara!CN30</f>
        <v>8.0149275332460945</v>
      </c>
      <c r="BP22" s="171">
        <f>Lámpara!CO30</f>
        <v>7.60527670712648</v>
      </c>
      <c r="BQ22" s="171">
        <f>Lámpara!CP30</f>
        <v>7.2212096307284357</v>
      </c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6"/>
        <v>5.1999999999999975</v>
      </c>
      <c r="G23" s="172"/>
      <c r="H23" s="175">
        <f t="shared" si="7"/>
        <v>1.6999999999999984</v>
      </c>
      <c r="I23" s="171">
        <f>Lámpara!AH31</f>
        <v>43.505295827819502</v>
      </c>
      <c r="J23" s="171">
        <f>Lámpara!AI31</f>
        <v>48.075261882636774</v>
      </c>
      <c r="K23" s="171">
        <f>Lámpara!AJ31</f>
        <v>53.865218896858281</v>
      </c>
      <c r="L23" s="171">
        <f>Lámpara!AK31</f>
        <v>60.784821816947826</v>
      </c>
      <c r="M23" s="171">
        <f>Lámpara!AL31</f>
        <v>68.636810576786971</v>
      </c>
      <c r="N23" s="171">
        <f>Lámpara!AM31</f>
        <v>77.115180698774935</v>
      </c>
      <c r="O23" s="171">
        <f>Lámpara!AN31</f>
        <v>85.820666510583621</v>
      </c>
      <c r="P23" s="171">
        <f>Lámpara!AO31</f>
        <v>94.297269409338739</v>
      </c>
      <c r="Q23" s="171">
        <f>Lámpara!AP31</f>
        <v>102.08965194199681</v>
      </c>
      <c r="R23" s="171">
        <f>Lámpara!AQ31</f>
        <v>108.81508592365753</v>
      </c>
      <c r="S23" s="171">
        <f>Lámpara!AR31</f>
        <v>114.23631147688113</v>
      </c>
      <c r="T23" s="171">
        <f>Lámpara!AS31</f>
        <v>118.31548986033106</v>
      </c>
      <c r="U23" s="171">
        <f>Lámpara!AT31</f>
        <v>121.22785811793285</v>
      </c>
      <c r="V23" s="171">
        <f>Lámpara!AU31</f>
        <v>123.32007666650286</v>
      </c>
      <c r="W23" s="171">
        <f>Lámpara!AV31</f>
        <v>125.0138019344807</v>
      </c>
      <c r="X23" s="171">
        <f>Lámpara!AW31</f>
        <v>126.67655662597301</v>
      </c>
      <c r="Y23" s="171">
        <f>Lámpara!AX31</f>
        <v>128.50126499564226</v>
      </c>
      <c r="Z23" s="171">
        <f>Lámpara!AY31</f>
        <v>130.44194088031955</v>
      </c>
      <c r="AA23" s="171">
        <f>Lámpara!AZ31</f>
        <v>132.238086109758</v>
      </c>
      <c r="AB23" s="171">
        <f>Lámpara!BA31</f>
        <v>133.52605922990767</v>
      </c>
      <c r="AC23" s="171">
        <f>Lámpara!BB31</f>
        <v>133.99576265254666</v>
      </c>
      <c r="AD23" s="171">
        <f>Lámpara!BC31</f>
        <v>133.52605922990767</v>
      </c>
      <c r="AE23" s="171">
        <f>Lámpara!BD31</f>
        <v>132.238086109758</v>
      </c>
      <c r="AF23" s="171">
        <f>Lámpara!BE31</f>
        <v>130.44194088031941</v>
      </c>
      <c r="AG23" s="171">
        <f>Lámpara!BF31</f>
        <v>128.50126499564217</v>
      </c>
      <c r="AH23" s="171">
        <f>Lámpara!BG31</f>
        <v>126.67655662597289</v>
      </c>
      <c r="AI23" s="171">
        <f>Lámpara!BH31</f>
        <v>125.01380193448063</v>
      </c>
      <c r="AJ23" s="171">
        <f>Lámpara!BI31</f>
        <v>123.32007666650274</v>
      </c>
      <c r="AK23" s="171">
        <f>Lámpara!BJ31</f>
        <v>121.22785811793274</v>
      </c>
      <c r="AL23" s="171">
        <f>Lámpara!BK31</f>
        <v>118.31548986033096</v>
      </c>
      <c r="AM23" s="171">
        <f>Lámpara!BL31</f>
        <v>114.2363114768809</v>
      </c>
      <c r="AN23" s="171">
        <f>Lámpara!BM31</f>
        <v>108.81508592365728</v>
      </c>
      <c r="AO23" s="171">
        <f>Lámpara!BN31</f>
        <v>102.08965194199642</v>
      </c>
      <c r="AP23" s="171">
        <f>Lámpara!BO31</f>
        <v>94.297269409338298</v>
      </c>
      <c r="AQ23" s="171">
        <f>Lámpara!BP31</f>
        <v>85.820666510583067</v>
      </c>
      <c r="AR23" s="171">
        <f>Lámpara!BQ31</f>
        <v>77.115180698774537</v>
      </c>
      <c r="AS23" s="171">
        <f>Lámpara!BR31</f>
        <v>68.636810576786559</v>
      </c>
      <c r="AT23" s="171">
        <f>Lámpara!BS31</f>
        <v>60.784821816947478</v>
      </c>
      <c r="AU23" s="171">
        <f>Lámpara!BT31</f>
        <v>53.865218896857996</v>
      </c>
      <c r="AV23" s="171">
        <f>Lámpara!BU31</f>
        <v>48.075261882636489</v>
      </c>
      <c r="AW23" s="171">
        <f>Lámpara!BV31</f>
        <v>43.505295827819332</v>
      </c>
      <c r="AX23" s="171">
        <f>Lámpara!BW31</f>
        <v>40.152466453564301</v>
      </c>
      <c r="AY23" s="171">
        <f>Lámpara!BX31</f>
        <v>25.414651383606699</v>
      </c>
      <c r="AZ23" s="171">
        <f>Lámpara!BY31</f>
        <v>23.260706325850133</v>
      </c>
      <c r="BA23" s="171">
        <f>Lámpara!BZ31</f>
        <v>21.425629117099419</v>
      </c>
      <c r="BB23" s="171">
        <f>Lámpara!CA31</f>
        <v>19.838325608045537</v>
      </c>
      <c r="BC23" s="171">
        <f>Lámpara!CB31</f>
        <v>18.446481085675156</v>
      </c>
      <c r="BD23" s="171">
        <f>Lámpara!CC31</f>
        <v>17.211345878608832</v>
      </c>
      <c r="BE23" s="171">
        <f>Lámpara!CD31</f>
        <v>16.103982445452125</v>
      </c>
      <c r="BF23" s="171">
        <f>Lámpara!CE31</f>
        <v>15.102567015958808</v>
      </c>
      <c r="BG23" s="171">
        <f>Lámpara!CF31</f>
        <v>14.190450046543296</v>
      </c>
      <c r="BH23" s="171">
        <f>Lámpara!CG31</f>
        <v>13.354761632911135</v>
      </c>
      <c r="BI23" s="171">
        <f>Lámpara!CH31</f>
        <v>12.585407815802249</v>
      </c>
      <c r="BJ23" s="171">
        <f>Lámpara!CI31</f>
        <v>11.874347098012811</v>
      </c>
      <c r="BK23" s="171">
        <f>Lámpara!CJ31</f>
        <v>11.215067811423751</v>
      </c>
      <c r="BL23" s="171">
        <f>Lámpara!CK31</f>
        <v>10.602209501890735</v>
      </c>
      <c r="BM23" s="171">
        <f>Lámpara!CL31</f>
        <v>10.031287661724807</v>
      </c>
      <c r="BN23" s="171">
        <f>Lámpara!CM31</f>
        <v>9.4984927119606368</v>
      </c>
      <c r="BO23" s="171">
        <f>Lámpara!CN31</f>
        <v>9.0005424129035845</v>
      </c>
      <c r="BP23" s="171">
        <f>Lámpara!CO31</f>
        <v>8.5345727964652465</v>
      </c>
      <c r="BQ23" s="171">
        <f>Lámpara!CP31</f>
        <v>8.0980569402602924</v>
      </c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6"/>
        <v>5.0999999999999979</v>
      </c>
      <c r="G24" s="172"/>
      <c r="H24" s="175">
        <f t="shared" si="7"/>
        <v>1.5999999999999983</v>
      </c>
      <c r="I24" s="171">
        <f>Lámpara!AH32</f>
        <v>48.043469290411629</v>
      </c>
      <c r="J24" s="171">
        <f>Lámpara!AI32</f>
        <v>53.04207506474868</v>
      </c>
      <c r="K24" s="171">
        <f>Lámpara!AJ32</f>
        <v>59.341967806313022</v>
      </c>
      <c r="L24" s="171">
        <f>Lámpara!AK32</f>
        <v>66.854113637951315</v>
      </c>
      <c r="M24" s="171">
        <f>Lámpara!AL32</f>
        <v>75.376145750492157</v>
      </c>
      <c r="N24" s="171">
        <f>Lámpara!AM32</f>
        <v>84.589329800175577</v>
      </c>
      <c r="O24" s="171">
        <f>Lámpara!AN32</f>
        <v>94.073782737348878</v>
      </c>
      <c r="P24" s="171">
        <f>Lámpara!AO32</f>
        <v>103.346154555674</v>
      </c>
      <c r="Q24" s="171">
        <f>Lámpara!AP32</f>
        <v>111.91989139923446</v>
      </c>
      <c r="R24" s="171">
        <f>Lámpara!AQ32</f>
        <v>119.38166483628089</v>
      </c>
      <c r="S24" s="171">
        <f>Lámpara!AR32</f>
        <v>125.46962331769525</v>
      </c>
      <c r="T24" s="171">
        <f>Lámpara!AS32</f>
        <v>130.13230229132984</v>
      </c>
      <c r="U24" s="171">
        <f>Lámpara!AT32</f>
        <v>133.54504465997101</v>
      </c>
      <c r="V24" s="171">
        <f>Lámpara!AU32</f>
        <v>136.0673399342549</v>
      </c>
      <c r="W24" s="171">
        <f>Lámpara!AV32</f>
        <v>138.1410232464174</v>
      </c>
      <c r="X24" s="171">
        <f>Lámpara!AW32</f>
        <v>140.15251242913413</v>
      </c>
      <c r="Y24" s="171">
        <f>Lámpara!AX32</f>
        <v>142.30334915655587</v>
      </c>
      <c r="Z24" s="171">
        <f>Lámpara!AY32</f>
        <v>144.54034744641692</v>
      </c>
      <c r="AA24" s="171">
        <f>Lámpara!AZ32</f>
        <v>146.5809152677916</v>
      </c>
      <c r="AB24" s="171">
        <f>Lámpara!BA32</f>
        <v>148.03221261524911</v>
      </c>
      <c r="AC24" s="171">
        <f>Lámpara!BB32</f>
        <v>148.55955033018475</v>
      </c>
      <c r="AD24" s="171">
        <f>Lámpara!BC32</f>
        <v>148.03221261524908</v>
      </c>
      <c r="AE24" s="171">
        <f>Lámpara!BD32</f>
        <v>146.58091526779154</v>
      </c>
      <c r="AF24" s="171">
        <f>Lámpara!BE32</f>
        <v>144.54034744641683</v>
      </c>
      <c r="AG24" s="171">
        <f>Lámpara!BF32</f>
        <v>142.30334915655578</v>
      </c>
      <c r="AH24" s="171">
        <f>Lámpara!BG32</f>
        <v>140.15251242913396</v>
      </c>
      <c r="AI24" s="171">
        <f>Lámpara!BH32</f>
        <v>138.14102324641732</v>
      </c>
      <c r="AJ24" s="171">
        <f>Lámpara!BI32</f>
        <v>136.06733993425485</v>
      </c>
      <c r="AK24" s="171">
        <f>Lámpara!BJ32</f>
        <v>133.54504465997093</v>
      </c>
      <c r="AL24" s="171">
        <f>Lámpara!BK32</f>
        <v>130.13230229132969</v>
      </c>
      <c r="AM24" s="171">
        <f>Lámpara!BL32</f>
        <v>125.469623317695</v>
      </c>
      <c r="AN24" s="171">
        <f>Lámpara!BM32</f>
        <v>119.38166483628061</v>
      </c>
      <c r="AO24" s="171">
        <f>Lámpara!BN32</f>
        <v>111.91989139923405</v>
      </c>
      <c r="AP24" s="171">
        <f>Lámpara!BO32</f>
        <v>103.34615455567352</v>
      </c>
      <c r="AQ24" s="171">
        <f>Lámpara!BP32</f>
        <v>94.073782737348338</v>
      </c>
      <c r="AR24" s="171">
        <f>Lámpara!BQ32</f>
        <v>84.589329800175094</v>
      </c>
      <c r="AS24" s="171">
        <f>Lámpara!BR32</f>
        <v>75.376145750491716</v>
      </c>
      <c r="AT24" s="171">
        <f>Lámpara!BS32</f>
        <v>66.854113637950931</v>
      </c>
      <c r="AU24" s="171">
        <f>Lámpara!BT32</f>
        <v>59.341967806312724</v>
      </c>
      <c r="AV24" s="171">
        <f>Lámpara!BU32</f>
        <v>53.042075064748381</v>
      </c>
      <c r="AW24" s="171">
        <f>Lámpara!BV32</f>
        <v>48.04346929041143</v>
      </c>
      <c r="AX24" s="171">
        <f>Lámpara!BW32</f>
        <v>44.337230105835481</v>
      </c>
      <c r="AY24" s="171">
        <f>Lámpara!BX32</f>
        <v>28.787253783870973</v>
      </c>
      <c r="AZ24" s="171">
        <f>Lámpara!BY32</f>
        <v>26.38225917889261</v>
      </c>
      <c r="BA24" s="171">
        <f>Lámpara!BZ32</f>
        <v>24.32221385528095</v>
      </c>
      <c r="BB24" s="171">
        <f>Lámpara!CA32</f>
        <v>22.531674782369031</v>
      </c>
      <c r="BC24" s="171">
        <f>Lámpara!CB32</f>
        <v>20.955061696340092</v>
      </c>
      <c r="BD24" s="171">
        <f>Lámpara!CC32</f>
        <v>19.551122544306153</v>
      </c>
      <c r="BE24" s="171">
        <f>Lámpara!CD32</f>
        <v>18.288958600510373</v>
      </c>
      <c r="BF24" s="171">
        <f>Lámpara!CE32</f>
        <v>17.145172487702553</v>
      </c>
      <c r="BG24" s="171">
        <f>Lámpara!CF32</f>
        <v>16.101822353493802</v>
      </c>
      <c r="BH24" s="171">
        <f>Lámpara!CG32</f>
        <v>15.144953655797115</v>
      </c>
      <c r="BI24" s="171">
        <f>Lámpara!CH32</f>
        <v>14.263544287858076</v>
      </c>
      <c r="BJ24" s="171">
        <f>Lámpara!CI32</f>
        <v>13.448745307147048</v>
      </c>
      <c r="BK24" s="171">
        <f>Lámpara!CJ32</f>
        <v>12.693333052899844</v>
      </c>
      <c r="BL24" s="171">
        <f>Lámpara!CK32</f>
        <v>11.991312492864248</v>
      </c>
      <c r="BM24" s="171">
        <f>Lámpara!CL32</f>
        <v>11.337628855791158</v>
      </c>
      <c r="BN24" s="171">
        <f>Lámpara!CM32</f>
        <v>10.727956903356693</v>
      </c>
      <c r="BO24" s="171">
        <f>Lámpara!CN32</f>
        <v>10.158545967777959</v>
      </c>
      <c r="BP24" s="171">
        <f>Lámpara!CO32</f>
        <v>9.6261051350756812</v>
      </c>
      <c r="BQ24" s="171">
        <f>Lámpara!CP32</f>
        <v>9.1277174107503711</v>
      </c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6"/>
        <v>4.9999999999999982</v>
      </c>
      <c r="G25" s="172"/>
      <c r="H25" s="175">
        <f t="shared" si="7"/>
        <v>1.4999999999999982</v>
      </c>
      <c r="I25" s="171">
        <f>Lámpara!AH33</f>
        <v>53.062956028552946</v>
      </c>
      <c r="J25" s="171">
        <f>Lámpara!AI33</f>
        <v>58.533991413905589</v>
      </c>
      <c r="K25" s="171">
        <f>Lámpara!AJ33</f>
        <v>65.39262600858963</v>
      </c>
      <c r="L25" s="171">
        <f>Lámpara!AK33</f>
        <v>73.551774982050276</v>
      </c>
      <c r="M25" s="171">
        <f>Lámpara!AL33</f>
        <v>82.804435353354719</v>
      </c>
      <c r="N25" s="171">
        <f>Lámpara!AM33</f>
        <v>92.81930454503464</v>
      </c>
      <c r="O25" s="171">
        <f>Lámpara!AN33</f>
        <v>103.15559433798842</v>
      </c>
      <c r="P25" s="171">
        <f>Lámpara!AO33</f>
        <v>113.30176475961981</v>
      </c>
      <c r="Q25" s="171">
        <f>Lámpara!AP33</f>
        <v>122.73863872338066</v>
      </c>
      <c r="R25" s="171">
        <f>Lámpara!AQ33</f>
        <v>131.02041533161093</v>
      </c>
      <c r="S25" s="171">
        <f>Lámpara!AR33</f>
        <v>137.85854405958122</v>
      </c>
      <c r="T25" s="171">
        <f>Lámpara!AS33</f>
        <v>143.18590765789114</v>
      </c>
      <c r="U25" s="171">
        <f>Lámpara!AT33</f>
        <v>147.17631250177448</v>
      </c>
      <c r="V25" s="171">
        <f>Lámpara!AU33</f>
        <v>150.20098439170775</v>
      </c>
      <c r="W25" s="171">
        <f>Lámpara!AV33</f>
        <v>152.72131678601252</v>
      </c>
      <c r="X25" s="171">
        <f>Lámpara!AW33</f>
        <v>155.1421455949995</v>
      </c>
      <c r="Y25" s="171">
        <f>Lámpara!AX33</f>
        <v>157.67284169185507</v>
      </c>
      <c r="Z25" s="171">
        <f>Lámpara!AY33</f>
        <v>160.25157518205449</v>
      </c>
      <c r="AA25" s="171">
        <f>Lámpara!AZ33</f>
        <v>162.5715590268502</v>
      </c>
      <c r="AB25" s="171">
        <f>Lámpara!BA33</f>
        <v>164.20842542830385</v>
      </c>
      <c r="AC25" s="171">
        <f>Lámpara!BB33</f>
        <v>164.8010472346958</v>
      </c>
      <c r="AD25" s="171">
        <f>Lámpara!BC33</f>
        <v>164.20842542830383</v>
      </c>
      <c r="AE25" s="171">
        <f>Lámpara!BD33</f>
        <v>162.5715590268502</v>
      </c>
      <c r="AF25" s="171">
        <f>Lámpara!BE33</f>
        <v>160.25157518205447</v>
      </c>
      <c r="AG25" s="171">
        <f>Lámpara!BF33</f>
        <v>157.67284169185501</v>
      </c>
      <c r="AH25" s="171">
        <f>Lámpara!BG33</f>
        <v>155.14214559499931</v>
      </c>
      <c r="AI25" s="171">
        <f>Lámpara!BH33</f>
        <v>152.72131678601249</v>
      </c>
      <c r="AJ25" s="171">
        <f>Lámpara!BI33</f>
        <v>150.20098439170755</v>
      </c>
      <c r="AK25" s="171">
        <f>Lámpara!BJ33</f>
        <v>147.17631250177445</v>
      </c>
      <c r="AL25" s="171">
        <f>Lámpara!BK33</f>
        <v>143.18590765789097</v>
      </c>
      <c r="AM25" s="171">
        <f>Lámpara!BL33</f>
        <v>137.85854405958091</v>
      </c>
      <c r="AN25" s="171">
        <f>Lámpara!BM33</f>
        <v>131.02041533161059</v>
      </c>
      <c r="AO25" s="171">
        <f>Lámpara!BN33</f>
        <v>122.73863872338022</v>
      </c>
      <c r="AP25" s="171">
        <f>Lámpara!BO33</f>
        <v>113.30176475961929</v>
      </c>
      <c r="AQ25" s="171">
        <f>Lámpara!BP33</f>
        <v>103.15559433798781</v>
      </c>
      <c r="AR25" s="171">
        <f>Lámpara!BQ33</f>
        <v>92.819304545034115</v>
      </c>
      <c r="AS25" s="171">
        <f>Lámpara!BR33</f>
        <v>82.804435353354208</v>
      </c>
      <c r="AT25" s="171">
        <f>Lámpara!BS33</f>
        <v>73.551774982049849</v>
      </c>
      <c r="AU25" s="171">
        <f>Lámpara!BT33</f>
        <v>65.392626008589303</v>
      </c>
      <c r="AV25" s="171">
        <f>Lámpara!BU33</f>
        <v>58.533991413905248</v>
      </c>
      <c r="AW25" s="171">
        <f>Lámpara!BV33</f>
        <v>53.062956028552755</v>
      </c>
      <c r="AX25" s="171">
        <f>Lámpara!BW33</f>
        <v>48.963846460417891</v>
      </c>
      <c r="AY25" s="171">
        <f>Lámpara!BX33</f>
        <v>32.563455431365171</v>
      </c>
      <c r="AZ25" s="171">
        <f>Lámpara!BY33</f>
        <v>29.875984559264623</v>
      </c>
      <c r="BA25" s="171">
        <f>Lámpara!BZ33</f>
        <v>27.562243746764509</v>
      </c>
      <c r="BB25" s="171">
        <f>Lámpara!CA33</f>
        <v>25.542191867299028</v>
      </c>
      <c r="BC25" s="171">
        <f>Lámpara!CB33</f>
        <v>23.756765976301796</v>
      </c>
      <c r="BD25" s="171">
        <f>Lámpara!CC33</f>
        <v>22.162017872983199</v>
      </c>
      <c r="BE25" s="171">
        <f>Lámpara!CD33</f>
        <v>20.724912011156523</v>
      </c>
      <c r="BF25" s="171">
        <f>Lámpara!CE33</f>
        <v>19.420316760332781</v>
      </c>
      <c r="BG25" s="171">
        <f>Lámpara!CF33</f>
        <v>18.2288503775146</v>
      </c>
      <c r="BH25" s="171">
        <f>Lámpara!CG33</f>
        <v>17.135337917487689</v>
      </c>
      <c r="BI25" s="171">
        <f>Lámpara!CH33</f>
        <v>16.127704287504663</v>
      </c>
      <c r="BJ25" s="171">
        <f>Lámpara!CI33</f>
        <v>15.196178474856943</v>
      </c>
      <c r="BK25" s="171">
        <f>Lámpara!CJ33</f>
        <v>14.332719780272912</v>
      </c>
      <c r="BL25" s="171">
        <f>Lámpara!CK33</f>
        <v>13.53060252227392</v>
      </c>
      <c r="BM25" s="171">
        <f>Lámpara!CL33</f>
        <v>12.784113976012407</v>
      </c>
      <c r="BN25" s="171">
        <f>Lámpara!CM33</f>
        <v>12.08833334708172</v>
      </c>
      <c r="BO25" s="171">
        <f>Lámpara!CN33</f>
        <v>11.43896885695197</v>
      </c>
      <c r="BP25" s="171">
        <f>Lámpara!CO33</f>
        <v>10.832236611875086</v>
      </c>
      <c r="BQ25" s="171">
        <f>Lámpara!CP33</f>
        <v>10.264769614675112</v>
      </c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6"/>
        <v>4.8999999999999986</v>
      </c>
      <c r="G26" s="172"/>
      <c r="H26" s="175">
        <f t="shared" si="7"/>
        <v>1.3999999999999981</v>
      </c>
      <c r="I26" s="171">
        <f>Lámpara!AH34</f>
        <v>58.400716398332492</v>
      </c>
      <c r="J26" s="171">
        <f>Lámpara!AI34</f>
        <v>64.379454391340843</v>
      </c>
      <c r="K26" s="171">
        <f>Lámpara!AJ34</f>
        <v>71.83666463337714</v>
      </c>
      <c r="L26" s="171">
        <f>Lámpara!AK34</f>
        <v>80.687924538308835</v>
      </c>
      <c r="M26" s="171">
        <f>Lámpara!AL34</f>
        <v>90.722198091282635</v>
      </c>
      <c r="N26" s="171">
        <f>Lámpara!AM34</f>
        <v>101.59596906287541</v>
      </c>
      <c r="O26" s="171">
        <f>Lámpara!AN34</f>
        <v>112.84750241416188</v>
      </c>
      <c r="P26" s="171">
        <f>Lámpara!AO34</f>
        <v>123.93650886866527</v>
      </c>
      <c r="Q26" s="171">
        <f>Lámpara!AP34</f>
        <v>134.31006075816649</v>
      </c>
      <c r="R26" s="171">
        <f>Lámpara!AQ34</f>
        <v>143.4882510136197</v>
      </c>
      <c r="S26" s="171">
        <f>Lámpara!AR34</f>
        <v>151.15387954356788</v>
      </c>
      <c r="T26" s="171">
        <f>Lámpara!AS34</f>
        <v>157.22219552261714</v>
      </c>
      <c r="U26" s="171">
        <f>Lámpara!AT34</f>
        <v>161.86375539648753</v>
      </c>
      <c r="V26" s="171">
        <f>Lámpara!AU34</f>
        <v>165.46026167450924</v>
      </c>
      <c r="W26" s="171">
        <f>Lámpara!AV34</f>
        <v>168.49182781889235</v>
      </c>
      <c r="X26" s="171">
        <f>Lámpara!AW34</f>
        <v>171.38101615651246</v>
      </c>
      <c r="Y26" s="171">
        <f>Lámpara!AX34</f>
        <v>174.34407378732536</v>
      </c>
      <c r="Z26" s="171">
        <f>Lámpara!AY34</f>
        <v>177.30899171366332</v>
      </c>
      <c r="AA26" s="171">
        <f>Lámpara!AZ34</f>
        <v>179.94266521766389</v>
      </c>
      <c r="AB26" s="171">
        <f>Lámpara!BA34</f>
        <v>181.7868916663717</v>
      </c>
      <c r="AC26" s="171">
        <f>Lámpara!BB34</f>
        <v>182.45229138561552</v>
      </c>
      <c r="AD26" s="171">
        <f>Lámpara!BC34</f>
        <v>181.78689166637167</v>
      </c>
      <c r="AE26" s="171">
        <f>Lámpara!BD34</f>
        <v>179.94266521766383</v>
      </c>
      <c r="AF26" s="171">
        <f>Lámpara!BE34</f>
        <v>177.30899171366323</v>
      </c>
      <c r="AG26" s="171">
        <f>Lámpara!BF34</f>
        <v>174.34407378732513</v>
      </c>
      <c r="AH26" s="171">
        <f>Lámpara!BG34</f>
        <v>171.38101615651229</v>
      </c>
      <c r="AI26" s="171">
        <f>Lámpara!BH34</f>
        <v>168.49182781889223</v>
      </c>
      <c r="AJ26" s="171">
        <f>Lámpara!BI34</f>
        <v>165.4602616745091</v>
      </c>
      <c r="AK26" s="171">
        <f>Lámpara!BJ34</f>
        <v>161.86375539648736</v>
      </c>
      <c r="AL26" s="171">
        <f>Lámpara!BK34</f>
        <v>157.22219552261686</v>
      </c>
      <c r="AM26" s="171">
        <f>Lámpara!BL34</f>
        <v>151.15387954356751</v>
      </c>
      <c r="AN26" s="171">
        <f>Lámpara!BM34</f>
        <v>143.48825101361922</v>
      </c>
      <c r="AO26" s="171">
        <f>Lámpara!BN34</f>
        <v>134.31006075816595</v>
      </c>
      <c r="AP26" s="171">
        <f>Lámpara!BO34</f>
        <v>123.93650886866472</v>
      </c>
      <c r="AQ26" s="171">
        <f>Lámpara!BP34</f>
        <v>112.84750241416116</v>
      </c>
      <c r="AR26" s="171">
        <f>Lámpara!BQ34</f>
        <v>101.59596906287489</v>
      </c>
      <c r="AS26" s="171">
        <f>Lámpara!BR34</f>
        <v>90.722198091282138</v>
      </c>
      <c r="AT26" s="171">
        <f>Lámpara!BS34</f>
        <v>80.687924538308351</v>
      </c>
      <c r="AU26" s="171">
        <f>Lámpara!BT34</f>
        <v>71.836664633376785</v>
      </c>
      <c r="AV26" s="171">
        <f>Lámpara!BU34</f>
        <v>64.379454391340474</v>
      </c>
      <c r="AW26" s="171">
        <f>Lámpara!BV34</f>
        <v>58.400716398332293</v>
      </c>
      <c r="AX26" s="171">
        <f>Lámpara!BW34</f>
        <v>53.877309532198097</v>
      </c>
      <c r="AY26" s="171">
        <f>Lámpara!BX34</f>
        <v>36.599328353588881</v>
      </c>
      <c r="AZ26" s="171">
        <f>Lámpara!BY34</f>
        <v>33.605169700197891</v>
      </c>
      <c r="BA26" s="171">
        <f>Lámpara!BZ34</f>
        <v>31.015928953826318</v>
      </c>
      <c r="BB26" s="171">
        <f>Lámpara!CA34</f>
        <v>28.746719656646466</v>
      </c>
      <c r="BC26" s="171">
        <f>Lámpara!CB34</f>
        <v>26.734780031890807</v>
      </c>
      <c r="BD26" s="171">
        <f>Lámpara!CC34</f>
        <v>24.933273279395912</v>
      </c>
      <c r="BE26" s="171">
        <f>Lámpara!CD34</f>
        <v>23.306853788639661</v>
      </c>
      <c r="BF26" s="171">
        <f>Lámpara!CE34</f>
        <v>21.828498834669016</v>
      </c>
      <c r="BG26" s="171">
        <f>Lámpara!CF34</f>
        <v>20.477244492029122</v>
      </c>
      <c r="BH26" s="171">
        <f>Lámpara!CG34</f>
        <v>19.23656633261113</v>
      </c>
      <c r="BI26" s="171">
        <f>Lámpara!CH34</f>
        <v>18.093219340966218</v>
      </c>
      <c r="BJ26" s="171">
        <f>Lámpara!CI34</f>
        <v>17.036404706236564</v>
      </c>
      <c r="BK26" s="171">
        <f>Lámpara!CJ34</f>
        <v>16.057169305312879</v>
      </c>
      <c r="BL26" s="171">
        <f>Lámpara!CK34</f>
        <v>15.147970938182091</v>
      </c>
      <c r="BM26" s="171">
        <f>Lámpara!CL34</f>
        <v>14.302361777170249</v>
      </c>
      <c r="BN26" s="171">
        <f>Lámpara!CM34</f>
        <v>13.514756278059036</v>
      </c>
      <c r="BO26" s="171">
        <f>Lámpara!CN34</f>
        <v>12.78025958443336</v>
      </c>
      <c r="BP26" s="171">
        <f>Lámpara!CO34</f>
        <v>12.094539393842181</v>
      </c>
      <c r="BQ26" s="171">
        <f>Lámpara!CP34</f>
        <v>11.453729171768371</v>
      </c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6"/>
        <v>4.7999999999999989</v>
      </c>
      <c r="G27" s="172"/>
      <c r="H27" s="175">
        <f t="shared" si="7"/>
        <v>1.299999999999998</v>
      </c>
      <c r="I27" s="171">
        <f>Lámpara!AH35</f>
        <v>63.859486260515233</v>
      </c>
      <c r="J27" s="171">
        <f>Lámpara!AI35</f>
        <v>70.369116070311037</v>
      </c>
      <c r="K27" s="171">
        <f>Lámpara!AJ35</f>
        <v>78.451829710436868</v>
      </c>
      <c r="L27" s="171">
        <f>Lámpara!AK35</f>
        <v>88.026637560282765</v>
      </c>
      <c r="M27" s="171">
        <f>Lámpara!AL35</f>
        <v>98.879202266347434</v>
      </c>
      <c r="N27" s="171">
        <f>Lámpara!AM35</f>
        <v>110.65435730152436</v>
      </c>
      <c r="O27" s="171">
        <f>Lámpara!AN35</f>
        <v>122.86966620918314</v>
      </c>
      <c r="P27" s="171">
        <f>Lámpara!AO35</f>
        <v>134.95587911988559</v>
      </c>
      <c r="Q27" s="171">
        <f>Lámpara!AP35</f>
        <v>146.32556532156556</v>
      </c>
      <c r="R27" s="171">
        <f>Lámpara!AQ35</f>
        <v>156.46343179194551</v>
      </c>
      <c r="S27" s="171">
        <f>Lámpara!AR35</f>
        <v>165.02195885587318</v>
      </c>
      <c r="T27" s="171">
        <f>Lámpara!AS35</f>
        <v>171.89694541031841</v>
      </c>
      <c r="U27" s="171">
        <f>Lámpara!AT35</f>
        <v>177.2540135855287</v>
      </c>
      <c r="V27" s="171">
        <f>Lámpara!AU35</f>
        <v>181.48399235926865</v>
      </c>
      <c r="W27" s="171">
        <f>Lámpara!AV35</f>
        <v>185.08471538095196</v>
      </c>
      <c r="X27" s="171">
        <f>Lámpara!AW35</f>
        <v>188.49561547631504</v>
      </c>
      <c r="Y27" s="171">
        <f>Lámpara!AX35</f>
        <v>191.93875962625836</v>
      </c>
      <c r="Z27" s="171">
        <f>Lámpara!AY35</f>
        <v>195.33041736597752</v>
      </c>
      <c r="AA27" s="171">
        <f>Lámpara!AZ35</f>
        <v>198.30912634015951</v>
      </c>
      <c r="AB27" s="171">
        <f>Lámpara!BA35</f>
        <v>200.3806706402454</v>
      </c>
      <c r="AC27" s="171">
        <f>Lámpara!BB35</f>
        <v>201.12571624206728</v>
      </c>
      <c r="AD27" s="171">
        <f>Lámpara!BC35</f>
        <v>200.38067064024534</v>
      </c>
      <c r="AE27" s="171">
        <f>Lámpara!BD35</f>
        <v>198.30912634015939</v>
      </c>
      <c r="AF27" s="171">
        <f>Lámpara!BE35</f>
        <v>195.33041736597724</v>
      </c>
      <c r="AG27" s="171">
        <f>Lámpara!BF35</f>
        <v>191.93875962625816</v>
      </c>
      <c r="AH27" s="171">
        <f>Lámpara!BG35</f>
        <v>188.4956154763147</v>
      </c>
      <c r="AI27" s="171">
        <f>Lámpara!BH35</f>
        <v>185.08471538095182</v>
      </c>
      <c r="AJ27" s="171">
        <f>Lámpara!BI35</f>
        <v>181.4839923592684</v>
      </c>
      <c r="AK27" s="171">
        <f>Lámpara!BJ35</f>
        <v>177.25401358552853</v>
      </c>
      <c r="AL27" s="171">
        <f>Lámpara!BK35</f>
        <v>171.8969454103181</v>
      </c>
      <c r="AM27" s="171">
        <f>Lámpara!BL35</f>
        <v>165.02195885587273</v>
      </c>
      <c r="AN27" s="171">
        <f>Lámpara!BM35</f>
        <v>156.46343179194503</v>
      </c>
      <c r="AO27" s="171">
        <f>Lámpara!BN35</f>
        <v>146.32556532156502</v>
      </c>
      <c r="AP27" s="171">
        <f>Lámpara!BO35</f>
        <v>134.95587911988491</v>
      </c>
      <c r="AQ27" s="171">
        <f>Lámpara!BP35</f>
        <v>122.86966620918236</v>
      </c>
      <c r="AR27" s="171">
        <f>Lámpara!BQ35</f>
        <v>110.65435730152377</v>
      </c>
      <c r="AS27" s="171">
        <f>Lámpara!BR35</f>
        <v>98.879202266346866</v>
      </c>
      <c r="AT27" s="171">
        <f>Lámpara!BS35</f>
        <v>88.02663756028231</v>
      </c>
      <c r="AU27" s="171">
        <f>Lámpara!BT35</f>
        <v>78.451829710436456</v>
      </c>
      <c r="AV27" s="171">
        <f>Lámpara!BU35</f>
        <v>70.369116070310653</v>
      </c>
      <c r="AW27" s="171">
        <f>Lámpara!BV35</f>
        <v>63.859486260514991</v>
      </c>
      <c r="AX27" s="171">
        <f>Lámpara!BW35</f>
        <v>58.891614901117109</v>
      </c>
      <c r="AY27" s="171">
        <f>Lámpara!BX35</f>
        <v>40.723280485091841</v>
      </c>
      <c r="AZ27" s="171">
        <f>Lámpara!BY35</f>
        <v>37.408049581479673</v>
      </c>
      <c r="BA27" s="171">
        <f>Lámpara!BZ35</f>
        <v>34.530798558258766</v>
      </c>
      <c r="BB27" s="171">
        <f>Lámpara!CA35</f>
        <v>32.001569664382984</v>
      </c>
      <c r="BC27" s="171">
        <f>Lámpara!CB35</f>
        <v>29.753705281143564</v>
      </c>
      <c r="BD27" s="171">
        <f>Lámpara!CC35</f>
        <v>27.737306025824815</v>
      </c>
      <c r="BE27" s="171">
        <f>Lámpara!CD35</f>
        <v>25.914561547509638</v>
      </c>
      <c r="BF27" s="171">
        <f>Lámpara!CE35</f>
        <v>24.256420182678031</v>
      </c>
      <c r="BG27" s="171">
        <f>Lámpara!CF35</f>
        <v>22.740213015343993</v>
      </c>
      <c r="BH27" s="171">
        <f>Lámpara!CG35</f>
        <v>21.347956927438339</v>
      </c>
      <c r="BI27" s="171">
        <f>Lámpara!CH35</f>
        <v>20.065140130799996</v>
      </c>
      <c r="BJ27" s="171">
        <f>Lámpara!CI35</f>
        <v>18.879850386798367</v>
      </c>
      <c r="BK27" s="171">
        <f>Lámpara!CJ35</f>
        <v>17.782146673589949</v>
      </c>
      <c r="BL27" s="171">
        <f>Lámpara!CK35</f>
        <v>16.763603945982023</v>
      </c>
      <c r="BM27" s="171">
        <f>Lámpara!CL35</f>
        <v>15.816981147157659</v>
      </c>
      <c r="BN27" s="171">
        <f>Lámpara!CM35</f>
        <v>14.935977171048879</v>
      </c>
      <c r="BO27" s="171">
        <f>Lámpara!CN35</f>
        <v>14.11504976502504</v>
      </c>
      <c r="BP27" s="171">
        <f>Lámpara!CO35</f>
        <v>13.349279640504625</v>
      </c>
      <c r="BQ27" s="171">
        <f>Lámpara!CP35</f>
        <v>12.63426720454525</v>
      </c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6"/>
        <v>4.6999999999999993</v>
      </c>
      <c r="G28" s="172"/>
      <c r="H28" s="175">
        <f t="shared" si="7"/>
        <v>1.199999999999998</v>
      </c>
      <c r="I28" s="171">
        <f>Lámpara!AH36</f>
        <v>69.229319152548101</v>
      </c>
      <c r="J28" s="171">
        <f>Lámpara!AI36</f>
        <v>76.278423338618623</v>
      </c>
      <c r="K28" s="171">
        <f>Lámpara!AJ36</f>
        <v>84.997767351540418</v>
      </c>
      <c r="L28" s="171">
        <f>Lámpara!AK36</f>
        <v>95.310590253361823</v>
      </c>
      <c r="M28" s="171">
        <f>Lámpara!AL36</f>
        <v>107.00009298369399</v>
      </c>
      <c r="N28" s="171">
        <f>Lámpara!AM36</f>
        <v>119.70022909472131</v>
      </c>
      <c r="O28" s="171">
        <f>Lámpara!AN36</f>
        <v>132.9084169402239</v>
      </c>
      <c r="P28" s="171">
        <f>Lámpara!AO36</f>
        <v>146.02663665860004</v>
      </c>
      <c r="Q28" s="171">
        <f>Lámpara!AP36</f>
        <v>158.43266121984783</v>
      </c>
      <c r="R28" s="171">
        <f>Lámpara!AQ36</f>
        <v>169.57499520000937</v>
      </c>
      <c r="S28" s="171">
        <f>Lámpara!AR36</f>
        <v>179.07453319298872</v>
      </c>
      <c r="T28" s="171">
        <f>Lámpara!AS36</f>
        <v>186.80609353146187</v>
      </c>
      <c r="U28" s="171">
        <f>Lámpara!AT36</f>
        <v>192.92881574435393</v>
      </c>
      <c r="V28" s="171">
        <f>Lámpara!AU36</f>
        <v>197.84129881186712</v>
      </c>
      <c r="W28" s="171">
        <f>Lámpara!AV36</f>
        <v>202.05800048865342</v>
      </c>
      <c r="X28" s="171">
        <f>Lámpara!AW36</f>
        <v>206.03426424070111</v>
      </c>
      <c r="Y28" s="171">
        <f>Lámpara!AX36</f>
        <v>209.99689160025741</v>
      </c>
      <c r="Z28" s="171">
        <f>Lámpara!AY36</f>
        <v>213.84898265088475</v>
      </c>
      <c r="AA28" s="171">
        <f>Lámpara!AZ36</f>
        <v>217.1988860920344</v>
      </c>
      <c r="AB28" s="171">
        <f>Lámpara!BA36</f>
        <v>219.51445148907564</v>
      </c>
      <c r="AC28" s="171">
        <f>Lámpara!BB36</f>
        <v>220.34489908992066</v>
      </c>
      <c r="AD28" s="171">
        <f>Lámpara!BC36</f>
        <v>219.51445148907564</v>
      </c>
      <c r="AE28" s="171">
        <f>Lámpara!BD36</f>
        <v>217.19888609203443</v>
      </c>
      <c r="AF28" s="171">
        <f>Lámpara!BE36</f>
        <v>213.84898265088449</v>
      </c>
      <c r="AG28" s="171">
        <f>Lámpara!BF36</f>
        <v>209.9968916002571</v>
      </c>
      <c r="AH28" s="171">
        <f>Lámpara!BG36</f>
        <v>206.03426424070099</v>
      </c>
      <c r="AI28" s="171">
        <f>Lámpara!BH36</f>
        <v>202.05800048865325</v>
      </c>
      <c r="AJ28" s="171">
        <f>Lámpara!BI36</f>
        <v>197.84129881186692</v>
      </c>
      <c r="AK28" s="171">
        <f>Lámpara!BJ36</f>
        <v>192.92881574435367</v>
      </c>
      <c r="AL28" s="171">
        <f>Lámpara!BK36</f>
        <v>186.80609353146156</v>
      </c>
      <c r="AM28" s="171">
        <f>Lámpara!BL36</f>
        <v>179.07453319298818</v>
      </c>
      <c r="AN28" s="171">
        <f>Lámpara!BM36</f>
        <v>169.57499520000897</v>
      </c>
      <c r="AO28" s="171">
        <f>Lámpara!BN36</f>
        <v>158.4326612198472</v>
      </c>
      <c r="AP28" s="171">
        <f>Lámpara!BO36</f>
        <v>146.02663665859939</v>
      </c>
      <c r="AQ28" s="171">
        <f>Lámpara!BP36</f>
        <v>132.90841694022308</v>
      </c>
      <c r="AR28" s="171">
        <f>Lámpara!BQ36</f>
        <v>119.70022909472068</v>
      </c>
      <c r="AS28" s="171">
        <f>Lámpara!BR36</f>
        <v>107.00009298369338</v>
      </c>
      <c r="AT28" s="171">
        <f>Lámpara!BS36</f>
        <v>95.310590253361283</v>
      </c>
      <c r="AU28" s="171">
        <f>Lámpara!BT36</f>
        <v>84.997767351539963</v>
      </c>
      <c r="AV28" s="171">
        <f>Lámpara!BU36</f>
        <v>76.278423338618168</v>
      </c>
      <c r="AW28" s="171">
        <f>Lámpara!BV36</f>
        <v>69.229319152547859</v>
      </c>
      <c r="AX28" s="171">
        <f>Lámpara!BW36</f>
        <v>63.810265174468711</v>
      </c>
      <c r="AY28" s="171">
        <f>Lámpara!BX36</f>
        <v>44.75551586889479</v>
      </c>
      <c r="AZ28" s="171">
        <f>Lámpara!BY36</f>
        <v>41.116268703705039</v>
      </c>
      <c r="BA28" s="171">
        <f>Lámpara!BZ36</f>
        <v>37.949193863144373</v>
      </c>
      <c r="BB28" s="171">
        <f>Lámpara!CA36</f>
        <v>35.159081087776748</v>
      </c>
      <c r="BC28" s="171">
        <f>Lámpara!CB36</f>
        <v>32.675220202803771</v>
      </c>
      <c r="BD28" s="171">
        <f>Lámpara!CC36</f>
        <v>30.444512858877637</v>
      </c>
      <c r="BE28" s="171">
        <f>Lámpara!CD36</f>
        <v>28.42656515714437</v>
      </c>
      <c r="BF28" s="171">
        <f>Lámpara!CE36</f>
        <v>26.590193259716322</v>
      </c>
      <c r="BG28" s="171">
        <f>Lámpara!CF36</f>
        <v>24.910933974589678</v>
      </c>
      <c r="BH28" s="171">
        <f>Lámpara!CG36</f>
        <v>23.369268734268147</v>
      </c>
      <c r="BI28" s="171">
        <f>Lámpara!CH36</f>
        <v>21.949353431921477</v>
      </c>
      <c r="BJ28" s="171">
        <f>Lámpara!CI36</f>
        <v>20.638106835966447</v>
      </c>
      <c r="BK28" s="171">
        <f>Lámpara!CJ36</f>
        <v>19.424553282051562</v>
      </c>
      <c r="BL28" s="171">
        <f>Lámpara!CK36</f>
        <v>18.299345875200572</v>
      </c>
      <c r="BM28" s="171">
        <f>Lámpara!CL36</f>
        <v>17.25441806491812</v>
      </c>
      <c r="BN28" s="171">
        <f>Lámpara!CM36</f>
        <v>16.282726747415659</v>
      </c>
      <c r="BO28" s="171">
        <f>Lámpara!CN36</f>
        <v>15.378060844766893</v>
      </c>
      <c r="BP28" s="171">
        <f>Lámpara!CO36</f>
        <v>14.534896926643906</v>
      </c>
      <c r="BQ28" s="171">
        <f>Lámpara!CP36</f>
        <v>13.748288811399995</v>
      </c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6"/>
        <v>4.5999999999999996</v>
      </c>
      <c r="G29" s="172"/>
      <c r="H29" s="175">
        <f t="shared" si="7"/>
        <v>1.0999999999999979</v>
      </c>
      <c r="I29" s="171">
        <f>Lámpara!AH37</f>
        <v>74.315687244212469</v>
      </c>
      <c r="J29" s="171">
        <f>Lámpara!AI37</f>
        <v>81.89745201327689</v>
      </c>
      <c r="K29" s="171">
        <f>Lámpara!AJ37</f>
        <v>91.247647377937128</v>
      </c>
      <c r="L29" s="171">
        <f>Lámpara!AK37</f>
        <v>102.29451509320806</v>
      </c>
      <c r="M29" s="171">
        <f>Lámpara!AL37</f>
        <v>114.81970337602289</v>
      </c>
      <c r="N29" s="171">
        <f>Lámpara!AM37</f>
        <v>128.44724018184309</v>
      </c>
      <c r="O29" s="171">
        <f>Lámpara!AN37</f>
        <v>142.65526579712107</v>
      </c>
      <c r="P29" s="171">
        <f>Lámpara!AO37</f>
        <v>156.81761211340208</v>
      </c>
      <c r="Q29" s="171">
        <f>Lámpara!AP37</f>
        <v>170.2774823042742</v>
      </c>
      <c r="R29" s="171">
        <f>Lámpara!AQ37</f>
        <v>182.44691367208745</v>
      </c>
      <c r="S29" s="171">
        <f>Lámpara!AR37</f>
        <v>192.91445844238442</v>
      </c>
      <c r="T29" s="171">
        <f>Lámpara!AS37</f>
        <v>201.53281860864712</v>
      </c>
      <c r="U29" s="171">
        <f>Lámpara!AT37</f>
        <v>208.45333447004973</v>
      </c>
      <c r="V29" s="171">
        <f>Lámpara!AU37</f>
        <v>214.0810866552325</v>
      </c>
      <c r="W29" s="171">
        <f>Lámpara!AV37</f>
        <v>218.94602072302479</v>
      </c>
      <c r="X29" s="171">
        <f>Lámpara!AW37</f>
        <v>223.51837989373405</v>
      </c>
      <c r="Y29" s="171">
        <f>Lámpara!AX37</f>
        <v>228.02865679626598</v>
      </c>
      <c r="Z29" s="171">
        <f>Lámpara!AY37</f>
        <v>232.36553239387632</v>
      </c>
      <c r="AA29" s="171">
        <f>Lámpara!AZ37</f>
        <v>236.10567822879236</v>
      </c>
      <c r="AB29" s="171">
        <f>Lámpara!BA37</f>
        <v>238.67748579835691</v>
      </c>
      <c r="AC29" s="171">
        <f>Lámpara!BB37</f>
        <v>239.5975568672693</v>
      </c>
      <c r="AD29" s="171">
        <f>Lámpara!BC37</f>
        <v>238.67748579835674</v>
      </c>
      <c r="AE29" s="171">
        <f>Lámpara!BD37</f>
        <v>236.10567822879219</v>
      </c>
      <c r="AF29" s="171">
        <f>Lámpara!BE37</f>
        <v>232.36553239387615</v>
      </c>
      <c r="AG29" s="171">
        <f>Lámpara!BF37</f>
        <v>228.02865679626586</v>
      </c>
      <c r="AH29" s="171">
        <f>Lámpara!BG37</f>
        <v>223.51837989373371</v>
      </c>
      <c r="AI29" s="171">
        <f>Lámpara!BH37</f>
        <v>218.94602072302465</v>
      </c>
      <c r="AJ29" s="171">
        <f>Lámpara!BI37</f>
        <v>214.08108665523224</v>
      </c>
      <c r="AK29" s="171">
        <f>Lámpara!BJ37</f>
        <v>208.45333447004955</v>
      </c>
      <c r="AL29" s="171">
        <f>Lámpara!BK37</f>
        <v>201.53281860864669</v>
      </c>
      <c r="AM29" s="171">
        <f>Lámpara!BL37</f>
        <v>192.91445844238396</v>
      </c>
      <c r="AN29" s="171">
        <f>Lámpara!BM37</f>
        <v>182.44691367208679</v>
      </c>
      <c r="AO29" s="171">
        <f>Lámpara!BN37</f>
        <v>170.2774823042736</v>
      </c>
      <c r="AP29" s="171">
        <f>Lámpara!BO37</f>
        <v>156.81761211340137</v>
      </c>
      <c r="AQ29" s="171">
        <f>Lámpara!BP37</f>
        <v>142.65526579712019</v>
      </c>
      <c r="AR29" s="171">
        <f>Lámpara!BQ37</f>
        <v>128.44724018184232</v>
      </c>
      <c r="AS29" s="171">
        <f>Lámpara!BR37</f>
        <v>114.8197033760222</v>
      </c>
      <c r="AT29" s="171">
        <f>Lámpara!BS37</f>
        <v>102.29451509320747</v>
      </c>
      <c r="AU29" s="171">
        <f>Lámpara!BT37</f>
        <v>91.247647377936687</v>
      </c>
      <c r="AV29" s="171">
        <f>Lámpara!BU37</f>
        <v>81.897452013276464</v>
      </c>
      <c r="AW29" s="171">
        <f>Lámpara!BV37</f>
        <v>74.315687244212157</v>
      </c>
      <c r="AX29" s="171">
        <f>Lámpara!BW37</f>
        <v>68.452704569138589</v>
      </c>
      <c r="AY29" s="171">
        <f>Lámpara!BX37</f>
        <v>48.532833277110129</v>
      </c>
      <c r="AZ29" s="171">
        <f>Lámpara!BY37</f>
        <v>44.578162237019285</v>
      </c>
      <c r="BA29" s="171">
        <f>Lámpara!BZ37</f>
        <v>41.130110920879368</v>
      </c>
      <c r="BB29" s="171">
        <f>Lámpara!CA37</f>
        <v>38.088104182338924</v>
      </c>
      <c r="BC29" s="171">
        <f>Lámpara!CB37</f>
        <v>35.377283426547642</v>
      </c>
      <c r="BD29" s="171">
        <f>Lámpara!CC37</f>
        <v>32.941270128885201</v>
      </c>
      <c r="BE29" s="171">
        <f>Lámpara!CD37</f>
        <v>30.737018919909147</v>
      </c>
      <c r="BF29" s="171">
        <f>Lámpara!CE37</f>
        <v>28.73115794942137</v>
      </c>
      <c r="BG29" s="171">
        <f>Lámpara!CF37</f>
        <v>26.897384828368189</v>
      </c>
      <c r="BH29" s="171">
        <f>Lámpara!CG37</f>
        <v>25.214610364671454</v>
      </c>
      <c r="BI29" s="171">
        <f>Lámpara!CH37</f>
        <v>23.665631537848089</v>
      </c>
      <c r="BJ29" s="171">
        <f>Lámpara!CI37</f>
        <v>22.236178972910388</v>
      </c>
      <c r="BK29" s="171">
        <f>Lámpara!CJ37</f>
        <v>20.91422957760836</v>
      </c>
      <c r="BL29" s="171">
        <f>Lámpara!CK37</f>
        <v>19.689507184490033</v>
      </c>
      <c r="BM29" s="171">
        <f>Lámpara!CL37</f>
        <v>18.553116777895688</v>
      </c>
      <c r="BN29" s="171">
        <f>Lámpara!CM37</f>
        <v>17.497273922256024</v>
      </c>
      <c r="BO29" s="171">
        <f>Lámpara!CN37</f>
        <v>16.515102302771218</v>
      </c>
      <c r="BP29" s="171">
        <f>Lámpara!CO37</f>
        <v>15.600480239039531</v>
      </c>
      <c r="BQ29" s="171">
        <f>Lámpara!CP37</f>
        <v>14.747922626122214</v>
      </c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6"/>
        <v>4.5</v>
      </c>
      <c r="G30" s="172"/>
      <c r="H30" s="175">
        <f t="shared" si="7"/>
        <v>0.99999999999999789</v>
      </c>
      <c r="I30" s="171">
        <f>Lámpara!AH38</f>
        <v>78.969034914931939</v>
      </c>
      <c r="J30" s="171">
        <f>Lámpara!AI38</f>
        <v>87.062614892885392</v>
      </c>
      <c r="K30" s="171">
        <f>Lámpara!AJ38</f>
        <v>97.022143532733253</v>
      </c>
      <c r="L30" s="171">
        <f>Lámpara!AK38</f>
        <v>108.78156068122917</v>
      </c>
      <c r="M30" s="171">
        <f>Lámpara!AL38</f>
        <v>122.12188607794157</v>
      </c>
      <c r="N30" s="171">
        <f>Lámpara!AM38</f>
        <v>136.65831621064302</v>
      </c>
      <c r="O30" s="171">
        <f>Lámpara!AN38</f>
        <v>151.85086508064234</v>
      </c>
      <c r="P30" s="171">
        <f>Lámpara!AO38</f>
        <v>167.04626792058201</v>
      </c>
      <c r="Q30" s="171">
        <f>Lámpara!AP38</f>
        <v>181.55393176366903</v>
      </c>
      <c r="R30" s="171">
        <f>Lámpara!AQ38</f>
        <v>194.74976738426105</v>
      </c>
      <c r="S30" s="171">
        <f>Lámpara!AR38</f>
        <v>206.18980954631269</v>
      </c>
      <c r="T30" s="171">
        <f>Lámpara!AS38</f>
        <v>215.70397855114919</v>
      </c>
      <c r="U30" s="171">
        <f>Lámpara!AT38</f>
        <v>223.43479525914066</v>
      </c>
      <c r="V30" s="171">
        <f>Lámpara!AU38</f>
        <v>229.79264613263192</v>
      </c>
      <c r="W30" s="171">
        <f>Lámpara!AV38</f>
        <v>235.32181486574891</v>
      </c>
      <c r="X30" s="171">
        <f>Lámpara!AW38</f>
        <v>240.50640791742018</v>
      </c>
      <c r="Y30" s="171">
        <f>Lámpara!AX38</f>
        <v>245.57965467570344</v>
      </c>
      <c r="Z30" s="171">
        <f>Lámpara!AY38</f>
        <v>250.41485241027158</v>
      </c>
      <c r="AA30" s="171">
        <f>Lámpara!AZ38</f>
        <v>254.55597545354038</v>
      </c>
      <c r="AB30" s="171">
        <f>Lámpara!BA38</f>
        <v>257.39096921400915</v>
      </c>
      <c r="AC30" s="171">
        <f>Lámpara!BB38</f>
        <v>258.4030717703526</v>
      </c>
      <c r="AD30" s="171">
        <f>Lámpara!BC38</f>
        <v>257.39096921400909</v>
      </c>
      <c r="AE30" s="171">
        <f>Lámpara!BD38</f>
        <v>254.55597545354024</v>
      </c>
      <c r="AF30" s="171">
        <f>Lámpara!BE38</f>
        <v>250.41485241027129</v>
      </c>
      <c r="AG30" s="171">
        <f>Lámpara!BF38</f>
        <v>245.57965467570332</v>
      </c>
      <c r="AH30" s="171">
        <f>Lámpara!BG38</f>
        <v>240.50640791741984</v>
      </c>
      <c r="AI30" s="171">
        <f>Lámpara!BH38</f>
        <v>235.32181486574871</v>
      </c>
      <c r="AJ30" s="171">
        <f>Lámpara!BI38</f>
        <v>229.79264613263169</v>
      </c>
      <c r="AK30" s="171">
        <f>Lámpara!BJ38</f>
        <v>223.43479525914032</v>
      </c>
      <c r="AL30" s="171">
        <f>Lámpara!BK38</f>
        <v>215.70397855114879</v>
      </c>
      <c r="AM30" s="171">
        <f>Lámpara!BL38</f>
        <v>206.1898095463122</v>
      </c>
      <c r="AN30" s="171">
        <f>Lámpara!BM38</f>
        <v>194.74976738426054</v>
      </c>
      <c r="AO30" s="171">
        <f>Lámpara!BN38</f>
        <v>181.55393176366817</v>
      </c>
      <c r="AP30" s="171">
        <f>Lámpara!BO38</f>
        <v>167.04626792058119</v>
      </c>
      <c r="AQ30" s="171">
        <f>Lámpara!BP38</f>
        <v>151.85086508064137</v>
      </c>
      <c r="AR30" s="171">
        <f>Lámpara!BQ38</f>
        <v>136.65831621064234</v>
      </c>
      <c r="AS30" s="171">
        <f>Lámpara!BR38</f>
        <v>122.12188607794089</v>
      </c>
      <c r="AT30" s="171">
        <f>Lámpara!BS38</f>
        <v>108.7815606812285</v>
      </c>
      <c r="AU30" s="171">
        <f>Lámpara!BT38</f>
        <v>97.022143532732784</v>
      </c>
      <c r="AV30" s="171">
        <f>Lámpara!BU38</f>
        <v>87.062614892884923</v>
      </c>
      <c r="AW30" s="171">
        <f>Lámpara!BV38</f>
        <v>78.969034914931683</v>
      </c>
      <c r="AX30" s="171">
        <f>Lámpara!BW38</f>
        <v>72.681841245449448</v>
      </c>
      <c r="AY30" s="171">
        <f>Lámpara!BX38</f>
        <v>51.934179786459374</v>
      </c>
      <c r="AZ30" s="171">
        <f>Lámpara!BY38</f>
        <v>47.682525430303365</v>
      </c>
      <c r="BA30" s="171">
        <f>Lámpara!BZ38</f>
        <v>43.971304643215817</v>
      </c>
      <c r="BB30" s="171">
        <f>Lámpara!CA38</f>
        <v>40.69455399406214</v>
      </c>
      <c r="BC30" s="171">
        <f>Lámpara!CB38</f>
        <v>37.773247151318266</v>
      </c>
      <c r="BD30" s="171">
        <f>Lámpara!CC38</f>
        <v>35.147711482226541</v>
      </c>
      <c r="BE30" s="171">
        <f>Lámpara!CD38</f>
        <v>32.772242271593811</v>
      </c>
      <c r="BF30" s="171">
        <f>Lámpara!CE38</f>
        <v>30.611277968835431</v>
      </c>
      <c r="BG30" s="171">
        <f>Lámpara!CF38</f>
        <v>28.636681204592868</v>
      </c>
      <c r="BH30" s="171">
        <f>Lámpara!CG38</f>
        <v>26.825801725695825</v>
      </c>
      <c r="BI30" s="171">
        <f>Lámpara!CH38</f>
        <v>25.160091791714265</v>
      </c>
      <c r="BJ30" s="171">
        <f>Lámpara!CI38</f>
        <v>23.624111924787453</v>
      </c>
      <c r="BK30" s="171">
        <f>Lámpara!CJ38</f>
        <v>22.2048127078173</v>
      </c>
      <c r="BL30" s="171">
        <f>Lámpara!CK38</f>
        <v>20.891012125011251</v>
      </c>
      <c r="BM30" s="171">
        <f>Lámpara!CL38</f>
        <v>19.67301176842447</v>
      </c>
      <c r="BN30" s="171">
        <f>Lámpara!CM38</f>
        <v>18.542312002227735</v>
      </c>
      <c r="BO30" s="171">
        <f>Lámpara!CN38</f>
        <v>17.491397961000509</v>
      </c>
      <c r="BP30" s="171">
        <f>Lámpara!CO38</f>
        <v>16.513576535411779</v>
      </c>
      <c r="BQ30" s="171">
        <f>Lámpara!CP38</f>
        <v>15.602850311646499</v>
      </c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6"/>
        <v>4.4000000000000004</v>
      </c>
      <c r="G31" s="172"/>
      <c r="H31" s="175">
        <f t="shared" si="7"/>
        <v>0.89999999999999791</v>
      </c>
      <c r="I31" s="171">
        <f>Lámpara!AH39</f>
        <v>83.108217413364457</v>
      </c>
      <c r="J31" s="171">
        <f>Lámpara!AI39</f>
        <v>91.682155179852998</v>
      </c>
      <c r="K31" s="171">
        <f>Lámpara!AJ39</f>
        <v>102.21713768276979</v>
      </c>
      <c r="L31" s="171">
        <f>Lámpara!AK39</f>
        <v>114.65335960793013</v>
      </c>
      <c r="M31" s="171">
        <f>Lámpara!AL39</f>
        <v>128.77208864692267</v>
      </c>
      <c r="N31" s="171">
        <f>Lámpara!AM39</f>
        <v>144.18086381563273</v>
      </c>
      <c r="O31" s="171">
        <f>Lámpara!AN39</f>
        <v>160.32295998007427</v>
      </c>
      <c r="P31" s="171">
        <f>Lámpara!AO39</f>
        <v>176.51946579588244</v>
      </c>
      <c r="Q31" s="171">
        <f>Lámpara!AP39</f>
        <v>192.04730431603193</v>
      </c>
      <c r="R31" s="171">
        <f>Lámpara!AQ39</f>
        <v>206.24721999114772</v>
      </c>
      <c r="S31" s="171">
        <f>Lámpara!AR39</f>
        <v>218.64316607412363</v>
      </c>
      <c r="T31" s="171">
        <f>Lámpara!AS39</f>
        <v>229.04211884384614</v>
      </c>
      <c r="U31" s="171">
        <f>Lámpara!AT39</f>
        <v>237.57707743395758</v>
      </c>
      <c r="V31" s="171">
        <f>Lámpara!AU39</f>
        <v>244.66267220358353</v>
      </c>
      <c r="W31" s="171">
        <f>Lámpara!AV39</f>
        <v>250.85634586311991</v>
      </c>
      <c r="X31" s="171">
        <f>Lámpara!AW39</f>
        <v>256.65498924770606</v>
      </c>
      <c r="Y31" s="171">
        <f>Lámpara!AX39</f>
        <v>262.29371106886873</v>
      </c>
      <c r="Z31" s="171">
        <f>Lámpara!AY39</f>
        <v>267.62979807797831</v>
      </c>
      <c r="AA31" s="171">
        <f>Lámpara!AZ39</f>
        <v>272.17407417091459</v>
      </c>
      <c r="AB31" s="171">
        <f>Lámpara!BA39</f>
        <v>275.27370629330812</v>
      </c>
      <c r="AC31" s="171">
        <f>Lámpara!BB39</f>
        <v>276.3783504669974</v>
      </c>
      <c r="AD31" s="171">
        <f>Lámpara!BC39</f>
        <v>275.27370629330812</v>
      </c>
      <c r="AE31" s="171">
        <f>Lámpara!BD39</f>
        <v>272.17407417091437</v>
      </c>
      <c r="AF31" s="171">
        <f>Lámpara!BE39</f>
        <v>267.62979807797797</v>
      </c>
      <c r="AG31" s="171">
        <f>Lámpara!BF39</f>
        <v>262.29371106886845</v>
      </c>
      <c r="AH31" s="171">
        <f>Lámpara!BG39</f>
        <v>256.65498924770583</v>
      </c>
      <c r="AI31" s="171">
        <f>Lámpara!BH39</f>
        <v>250.85634586311966</v>
      </c>
      <c r="AJ31" s="171">
        <f>Lámpara!BI39</f>
        <v>244.66267220358324</v>
      </c>
      <c r="AK31" s="171">
        <f>Lámpara!BJ39</f>
        <v>237.57707743395721</v>
      </c>
      <c r="AL31" s="171">
        <f>Lámpara!BK39</f>
        <v>229.04211884384574</v>
      </c>
      <c r="AM31" s="171">
        <f>Lámpara!BL39</f>
        <v>218.64316607412306</v>
      </c>
      <c r="AN31" s="171">
        <f>Lámpara!BM39</f>
        <v>206.24721999114706</v>
      </c>
      <c r="AO31" s="171">
        <f>Lámpara!BN39</f>
        <v>192.04730431603113</v>
      </c>
      <c r="AP31" s="171">
        <f>Lámpara!BO39</f>
        <v>176.51946579588164</v>
      </c>
      <c r="AQ31" s="171">
        <f>Lámpara!BP39</f>
        <v>160.32295998007331</v>
      </c>
      <c r="AR31" s="171">
        <f>Lámpara!BQ39</f>
        <v>144.18086381563191</v>
      </c>
      <c r="AS31" s="171">
        <f>Lámpara!BR39</f>
        <v>128.77208864692199</v>
      </c>
      <c r="AT31" s="171">
        <f>Lámpara!BS39</f>
        <v>114.65335960792949</v>
      </c>
      <c r="AU31" s="171">
        <f>Lámpara!BT39</f>
        <v>102.21713768276932</v>
      </c>
      <c r="AV31" s="171">
        <f>Lámpara!BU39</f>
        <v>91.682155179852501</v>
      </c>
      <c r="AW31" s="171">
        <f>Lámpara!BV39</f>
        <v>83.108217413364187</v>
      </c>
      <c r="AX31" s="171">
        <f>Lámpara!BW39</f>
        <v>76.425585718816421</v>
      </c>
      <c r="AY31" s="171">
        <f>Lámpara!BX39</f>
        <v>54.900356437294548</v>
      </c>
      <c r="AZ31" s="171">
        <f>Lámpara!BY39</f>
        <v>50.376711001223967</v>
      </c>
      <c r="BA31" s="171">
        <f>Lámpara!BZ39</f>
        <v>46.425909611465606</v>
      </c>
      <c r="BB31" s="171">
        <f>Lámpara!CA39</f>
        <v>42.936678214731316</v>
      </c>
      <c r="BC31" s="171">
        <f>Lámpara!CB39</f>
        <v>39.825887324613774</v>
      </c>
      <c r="BD31" s="171">
        <f>Lámpara!CC39</f>
        <v>37.030627252219304</v>
      </c>
      <c r="BE31" s="171">
        <f>Lámpara!CD39</f>
        <v>34.502587017561659</v>
      </c>
      <c r="BF31" s="171">
        <f>Lámpara!CE39</f>
        <v>32.204066602033478</v>
      </c>
      <c r="BG31" s="171">
        <f>Lámpara!CF39</f>
        <v>30.105144170275384</v>
      </c>
      <c r="BH31" s="171">
        <f>Lámpara!CG39</f>
        <v>28.181658681385443</v>
      </c>
      <c r="BI31" s="171">
        <f>Lámpara!CH39</f>
        <v>26.413767778681432</v>
      </c>
      <c r="BJ31" s="171">
        <f>Lámpara!CI39</f>
        <v>24.784911655257609</v>
      </c>
      <c r="BK31" s="171">
        <f>Lámpara!CJ39</f>
        <v>23.281063739553112</v>
      </c>
      <c r="BL31" s="171">
        <f>Lámpara!CK39</f>
        <v>21.890184423931768</v>
      </c>
      <c r="BM31" s="171">
        <f>Lámpara!CL39</f>
        <v>20.601818950213172</v>
      </c>
      <c r="BN31" s="171">
        <f>Lámpara!CM39</f>
        <v>19.406798045412266</v>
      </c>
      <c r="BO31" s="171">
        <f>Lámpara!CN39</f>
        <v>18.297012161629784</v>
      </c>
      <c r="BP31" s="171">
        <f>Lámpara!CO39</f>
        <v>17.265238769850718</v>
      </c>
      <c r="BQ31" s="171">
        <f>Lámpara!CP39</f>
        <v>16.30500818413384</v>
      </c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6"/>
        <v>4.3000000000000007</v>
      </c>
      <c r="G32" s="172"/>
      <c r="H32" s="175">
        <f t="shared" si="7"/>
        <v>0.79999999999999793</v>
      </c>
      <c r="I32" s="171">
        <f>Lámpara!AH40</f>
        <v>86.729526009251117</v>
      </c>
      <c r="J32" s="171">
        <f>Lámpara!AI40</f>
        <v>95.746446980541549</v>
      </c>
      <c r="K32" s="171">
        <f>Lámpara!AJ40</f>
        <v>106.81544409419497</v>
      </c>
      <c r="L32" s="171">
        <f>Lámpara!AK40</f>
        <v>119.88333029266191</v>
      </c>
      <c r="M32" s="171">
        <f>Lámpara!AL40</f>
        <v>134.73238711420782</v>
      </c>
      <c r="N32" s="171">
        <f>Lámpara!AM40</f>
        <v>150.96368388583974</v>
      </c>
      <c r="O32" s="171">
        <f>Lámpara!AN40</f>
        <v>168.00531579646056</v>
      </c>
      <c r="P32" s="171">
        <f>Lámpara!AO40</f>
        <v>185.15452033558145</v>
      </c>
      <c r="Q32" s="171">
        <f>Lámpara!AP40</f>
        <v>201.65754926923626</v>
      </c>
      <c r="R32" s="171">
        <f>Lámpara!AQ40</f>
        <v>216.82153885392518</v>
      </c>
      <c r="S32" s="171">
        <f>Lámpara!AR40</f>
        <v>230.13939806566015</v>
      </c>
      <c r="T32" s="171">
        <f>Lámpara!AS40</f>
        <v>241.39549150834281</v>
      </c>
      <c r="U32" s="171">
        <f>Lámpara!AT40</f>
        <v>250.71289265976293</v>
      </c>
      <c r="V32" s="171">
        <f>Lámpara!AU40</f>
        <v>258.5094884012654</v>
      </c>
      <c r="W32" s="171">
        <f>Lámpara!AV40</f>
        <v>265.3546152270232</v>
      </c>
      <c r="X32" s="171">
        <f>Lámpara!AW40</f>
        <v>271.75676947111054</v>
      </c>
      <c r="Y32" s="171">
        <f>Lámpara!AX40</f>
        <v>277.95214549167622</v>
      </c>
      <c r="Z32" s="171">
        <f>Lámpara!AY40</f>
        <v>283.78174394232553</v>
      </c>
      <c r="AA32" s="171">
        <f>Lámpara!AZ40</f>
        <v>288.72341598200353</v>
      </c>
      <c r="AB32" s="171">
        <f>Lámpara!BA40</f>
        <v>292.0839665225609</v>
      </c>
      <c r="AC32" s="171">
        <f>Lámpara!BB40</f>
        <v>293.27986022607195</v>
      </c>
      <c r="AD32" s="171">
        <f>Lámpara!BC40</f>
        <v>292.08396652256079</v>
      </c>
      <c r="AE32" s="171">
        <f>Lámpara!BD40</f>
        <v>288.7234159820033</v>
      </c>
      <c r="AF32" s="171">
        <f>Lámpara!BE40</f>
        <v>283.78174394232525</v>
      </c>
      <c r="AG32" s="171">
        <f>Lámpara!BF40</f>
        <v>277.95214549167611</v>
      </c>
      <c r="AH32" s="171">
        <f>Lámpara!BG40</f>
        <v>271.75676947111009</v>
      </c>
      <c r="AI32" s="171">
        <f>Lámpara!BH40</f>
        <v>265.35461522702286</v>
      </c>
      <c r="AJ32" s="171">
        <f>Lámpara!BI40</f>
        <v>258.509488401265</v>
      </c>
      <c r="AK32" s="171">
        <f>Lámpara!BJ40</f>
        <v>250.71289265976245</v>
      </c>
      <c r="AL32" s="171">
        <f>Lámpara!BK40</f>
        <v>241.39549150834227</v>
      </c>
      <c r="AM32" s="171">
        <f>Lámpara!BL40</f>
        <v>230.13939806565958</v>
      </c>
      <c r="AN32" s="171">
        <f>Lámpara!BM40</f>
        <v>216.82153885392464</v>
      </c>
      <c r="AO32" s="171">
        <f>Lámpara!BN40</f>
        <v>201.65754926923532</v>
      </c>
      <c r="AP32" s="171">
        <f>Lámpara!BO40</f>
        <v>185.15452033558063</v>
      </c>
      <c r="AQ32" s="171">
        <f>Lámpara!BP40</f>
        <v>168.00531579645948</v>
      </c>
      <c r="AR32" s="171">
        <f>Lámpara!BQ40</f>
        <v>150.96368388583892</v>
      </c>
      <c r="AS32" s="171">
        <f>Lámpara!BR40</f>
        <v>134.73238711420711</v>
      </c>
      <c r="AT32" s="171">
        <f>Lámpara!BS40</f>
        <v>119.8833302926612</v>
      </c>
      <c r="AU32" s="171">
        <f>Lámpara!BT40</f>
        <v>106.81544409419445</v>
      </c>
      <c r="AV32" s="171">
        <f>Lámpara!BU40</f>
        <v>95.746446980540952</v>
      </c>
      <c r="AW32" s="171">
        <f>Lámpara!BV40</f>
        <v>86.729526009250819</v>
      </c>
      <c r="AX32" s="171">
        <f>Lámpara!BW40</f>
        <v>79.684740284960355</v>
      </c>
      <c r="AY32" s="171">
        <f>Lámpara!BX40</f>
        <v>57.440799507847288</v>
      </c>
      <c r="AZ32" s="171">
        <f>Lámpara!BY40</f>
        <v>52.672522240587618</v>
      </c>
      <c r="BA32" s="171">
        <f>Lámpara!BZ40</f>
        <v>48.507547336968848</v>
      </c>
      <c r="BB32" s="171">
        <f>Lámpara!CA40</f>
        <v>44.829471002244823</v>
      </c>
      <c r="BC32" s="171">
        <f>Lámpara!CB40</f>
        <v>41.551207037764186</v>
      </c>
      <c r="BD32" s="171">
        <f>Lámpara!CC40</f>
        <v>38.606731668174859</v>
      </c>
      <c r="BE32" s="171">
        <f>Lámpara!CD40</f>
        <v>35.945234477305128</v>
      </c>
      <c r="BF32" s="171">
        <f>Lámpara!CE40</f>
        <v>33.526972463537447</v>
      </c>
      <c r="BG32" s="171">
        <f>Lámpara!CF40</f>
        <v>31.320326535060488</v>
      </c>
      <c r="BH32" s="171">
        <f>Lámpara!CG40</f>
        <v>29.299705712594438</v>
      </c>
      <c r="BI32" s="171">
        <f>Lámpara!CH40</f>
        <v>27.44404867874151</v>
      </c>
      <c r="BJ32" s="171">
        <f>Lámpara!CI40</f>
        <v>25.735746453876018</v>
      </c>
      <c r="BK32" s="171">
        <f>Lámpara!CJ40</f>
        <v>24.159862377834841</v>
      </c>
      <c r="BL32" s="171">
        <f>Lámpara!CK40</f>
        <v>22.703562471101542</v>
      </c>
      <c r="BM32" s="171">
        <f>Lámpara!CL40</f>
        <v>21.355695157045709</v>
      </c>
      <c r="BN32" s="171">
        <f>Lámpara!CM40</f>
        <v>20.106477487328533</v>
      </c>
      <c r="BO32" s="171">
        <f>Lámpara!CN40</f>
        <v>18.9472577295207</v>
      </c>
      <c r="BP32" s="171">
        <f>Lámpara!CO40</f>
        <v>17.87033307772904</v>
      </c>
      <c r="BQ32" s="171">
        <f>Lámpara!CP40</f>
        <v>16.86880747947253</v>
      </c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6"/>
        <v>4.2000000000000011</v>
      </c>
      <c r="G33" s="172"/>
      <c r="H33" s="175">
        <f t="shared" si="7"/>
        <v>0.69999999999999796</v>
      </c>
      <c r="I33" s="171">
        <f>Lámpara!AH41</f>
        <v>89.895276677961775</v>
      </c>
      <c r="J33" s="171">
        <f>Lámpara!AI41</f>
        <v>99.316467442490747</v>
      </c>
      <c r="K33" s="171">
        <f>Lámpara!AJ41</f>
        <v>110.87524970643588</v>
      </c>
      <c r="L33" s="171">
        <f>Lámpara!AK41</f>
        <v>124.52518278855131</v>
      </c>
      <c r="M33" s="171">
        <f>Lámpara!AL41</f>
        <v>140.05016462684546</v>
      </c>
      <c r="N33" s="171">
        <f>Lámpara!AM41</f>
        <v>157.04593576638425</v>
      </c>
      <c r="O33" s="171">
        <f>Lámpara!AN41</f>
        <v>174.92707984669144</v>
      </c>
      <c r="P33" s="171">
        <f>Lámpara!AO41</f>
        <v>192.96906331007401</v>
      </c>
      <c r="Q33" s="171">
        <f>Lámpara!AP41</f>
        <v>210.38972770339026</v>
      </c>
      <c r="R33" s="171">
        <f>Lámpara!AQ41</f>
        <v>226.46471607196867</v>
      </c>
      <c r="S33" s="171">
        <f>Lámpara!AR41</f>
        <v>240.65749942149981</v>
      </c>
      <c r="T33" s="171">
        <f>Lámpara!AS41</f>
        <v>252.73062683775413</v>
      </c>
      <c r="U33" s="171">
        <f>Lámpara!AT41</f>
        <v>262.79710065069065</v>
      </c>
      <c r="V33" s="171">
        <f>Lámpara!AU41</f>
        <v>271.27709461637676</v>
      </c>
      <c r="W33" s="171">
        <f>Lámpara!AV41</f>
        <v>278.75041506440965</v>
      </c>
      <c r="X33" s="171">
        <f>Lámpara!AW41</f>
        <v>285.73581030181833</v>
      </c>
      <c r="Y33" s="171">
        <f>Lámpara!AX41</f>
        <v>292.46977676629956</v>
      </c>
      <c r="Z33" s="171">
        <f>Lámpara!AY41</f>
        <v>298.77709335691827</v>
      </c>
      <c r="AA33" s="171">
        <f>Lámpara!AZ41</f>
        <v>304.10348402271268</v>
      </c>
      <c r="AB33" s="171">
        <f>Lámpara!BA41</f>
        <v>307.71662478943949</v>
      </c>
      <c r="AC33" s="171">
        <f>Lámpara!BB41</f>
        <v>309.00085294854102</v>
      </c>
      <c r="AD33" s="171">
        <f>Lámpara!BC41</f>
        <v>307.71662478943949</v>
      </c>
      <c r="AE33" s="171">
        <f>Lámpara!BD41</f>
        <v>304.10348402271245</v>
      </c>
      <c r="AF33" s="171">
        <f>Lámpara!BE41</f>
        <v>298.7770933569181</v>
      </c>
      <c r="AG33" s="171">
        <f>Lámpara!BF41</f>
        <v>292.46977676629922</v>
      </c>
      <c r="AH33" s="171">
        <f>Lámpara!BG41</f>
        <v>285.73581030181799</v>
      </c>
      <c r="AI33" s="171">
        <f>Lámpara!BH41</f>
        <v>278.75041506440931</v>
      </c>
      <c r="AJ33" s="171">
        <f>Lámpara!BI41</f>
        <v>271.2770946163763</v>
      </c>
      <c r="AK33" s="171">
        <f>Lámpara!BJ41</f>
        <v>262.79710065069014</v>
      </c>
      <c r="AL33" s="171">
        <f>Lámpara!BK41</f>
        <v>252.73062683775365</v>
      </c>
      <c r="AM33" s="171">
        <f>Lámpara!BL41</f>
        <v>240.65749942149912</v>
      </c>
      <c r="AN33" s="171">
        <f>Lámpara!BM41</f>
        <v>226.46471607196801</v>
      </c>
      <c r="AO33" s="171">
        <f>Lámpara!BN41</f>
        <v>210.38972770338944</v>
      </c>
      <c r="AP33" s="171">
        <f>Lámpara!BO41</f>
        <v>192.96906331007315</v>
      </c>
      <c r="AQ33" s="171">
        <f>Lámpara!BP41</f>
        <v>174.9270798466903</v>
      </c>
      <c r="AR33" s="171">
        <f>Lámpara!BQ41</f>
        <v>157.04593576638334</v>
      </c>
      <c r="AS33" s="171">
        <f>Lámpara!BR41</f>
        <v>140.05016462684466</v>
      </c>
      <c r="AT33" s="171">
        <f>Lámpara!BS41</f>
        <v>124.52518278855058</v>
      </c>
      <c r="AU33" s="171">
        <f>Lámpara!BT41</f>
        <v>110.87524970643531</v>
      </c>
      <c r="AV33" s="171">
        <f>Lámpara!BU41</f>
        <v>99.316467442490207</v>
      </c>
      <c r="AW33" s="171">
        <f>Lámpara!BV41</f>
        <v>89.895276677961405</v>
      </c>
      <c r="AX33" s="171">
        <f>Lámpara!BW41</f>
        <v>82.521774997821822</v>
      </c>
      <c r="AY33" s="171">
        <f>Lámpara!BX41</f>
        <v>59.622482234708365</v>
      </c>
      <c r="AZ33" s="171">
        <f>Lámpara!BY41</f>
        <v>54.635406408442734</v>
      </c>
      <c r="BA33" s="171">
        <f>Lámpara!BZ41</f>
        <v>50.279840104651313</v>
      </c>
      <c r="BB33" s="171">
        <f>Lámpara!CA41</f>
        <v>46.434527865547693</v>
      </c>
      <c r="BC33" s="171">
        <f>Lámpara!CB41</f>
        <v>43.008646156176077</v>
      </c>
      <c r="BD33" s="171">
        <f>Lámpara!CC41</f>
        <v>39.933235177129419</v>
      </c>
      <c r="BE33" s="171">
        <f>Lámpara!CD41</f>
        <v>37.155133679521811</v>
      </c>
      <c r="BF33" s="171">
        <f>Lámpara!CE41</f>
        <v>34.632682851891964</v>
      </c>
      <c r="BG33" s="171">
        <f>Lámpara!CF41</f>
        <v>32.332677504638717</v>
      </c>
      <c r="BH33" s="171">
        <f>Lámpara!CG41</f>
        <v>30.228195516234937</v>
      </c>
      <c r="BI33" s="171">
        <f>Lámpara!CH41</f>
        <v>28.297045516530829</v>
      </c>
      <c r="BJ33" s="171">
        <f>Lámpara!CI41</f>
        <v>26.520650069379709</v>
      </c>
      <c r="BK33" s="171">
        <f>Lámpara!CJ41</f>
        <v>24.883236137967252</v>
      </c>
      <c r="BL33" s="171">
        <f>Lámpara!CK41</f>
        <v>23.371242936128699</v>
      </c>
      <c r="BM33" s="171">
        <f>Lámpara!CL41</f>
        <v>21.972884132223058</v>
      </c>
      <c r="BN33" s="171">
        <f>Lámpara!CM41</f>
        <v>20.677820172471375</v>
      </c>
      <c r="BO33" s="171">
        <f>Lámpara!CN41</f>
        <v>19.476909636274691</v>
      </c>
      <c r="BP33" s="171">
        <f>Lámpara!CO41</f>
        <v>18.362017725609608</v>
      </c>
      <c r="BQ33" s="171">
        <f>Lámpara!CP41</f>
        <v>17.325866417055181</v>
      </c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6"/>
        <v>4.1000000000000014</v>
      </c>
      <c r="G34" s="172"/>
      <c r="H34" s="175">
        <f t="shared" si="7"/>
        <v>0.59999999999999798</v>
      </c>
      <c r="I34" s="171">
        <f>Lámpara!AH42</f>
        <v>92.701680801283146</v>
      </c>
      <c r="J34" s="171">
        <f>Lámpara!AI42</f>
        <v>102.48992388464546</v>
      </c>
      <c r="K34" s="171">
        <f>Lámpara!AJ42</f>
        <v>114.49447754362188</v>
      </c>
      <c r="L34" s="171">
        <f>Lámpara!AK42</f>
        <v>128.67551490319607</v>
      </c>
      <c r="M34" s="171">
        <f>Lámpara!AL42</f>
        <v>144.81895340254121</v>
      </c>
      <c r="N34" s="171">
        <f>Lámpara!AM42</f>
        <v>162.51625344532451</v>
      </c>
      <c r="O34" s="171">
        <f>Lámpara!AN42</f>
        <v>181.17021262137135</v>
      </c>
      <c r="P34" s="171">
        <f>Lámpara!AO42</f>
        <v>200.03683894797919</v>
      </c>
      <c r="Q34" s="171">
        <f>Lámpara!AP42</f>
        <v>218.30822558924831</v>
      </c>
      <c r="R34" s="171">
        <f>Lámpara!AQ42</f>
        <v>235.23115534075345</v>
      </c>
      <c r="S34" s="171">
        <f>Lámpara!AR42</f>
        <v>250.24180716087798</v>
      </c>
      <c r="T34" s="171">
        <f>Lámpara!AS42</f>
        <v>263.08215064886275</v>
      </c>
      <c r="U34" s="171">
        <f>Lámpara!AT42</f>
        <v>273.85520409776399</v>
      </c>
      <c r="V34" s="171">
        <f>Lámpara!AU42</f>
        <v>282.98244135750946</v>
      </c>
      <c r="W34" s="171">
        <f>Lámpara!AV42</f>
        <v>291.05251060903942</v>
      </c>
      <c r="X34" s="171">
        <f>Lámpara!AW42</f>
        <v>298.59283628799835</v>
      </c>
      <c r="Y34" s="171">
        <f>Lámpara!AX42</f>
        <v>305.83940970418519</v>
      </c>
      <c r="Z34" s="171">
        <f>Lámpara!AY42</f>
        <v>312.6011888903351</v>
      </c>
      <c r="AA34" s="171">
        <f>Lámpara!AZ42</f>
        <v>318.29331639014305</v>
      </c>
      <c r="AB34" s="171">
        <f>Lámpara!BA42</f>
        <v>322.14644492700978</v>
      </c>
      <c r="AC34" s="171">
        <f>Lámpara!BB42</f>
        <v>323.51457375546579</v>
      </c>
      <c r="AD34" s="171">
        <f>Lámpara!BC42</f>
        <v>322.14644492700978</v>
      </c>
      <c r="AE34" s="171">
        <f>Lámpara!BD42</f>
        <v>318.29331639014293</v>
      </c>
      <c r="AF34" s="171">
        <f>Lámpara!BE42</f>
        <v>312.60118889033498</v>
      </c>
      <c r="AG34" s="171">
        <f>Lámpara!BF42</f>
        <v>305.83940970418496</v>
      </c>
      <c r="AH34" s="171">
        <f>Lámpara!BG42</f>
        <v>298.59283628799807</v>
      </c>
      <c r="AI34" s="171">
        <f>Lámpara!BH42</f>
        <v>291.05251060903908</v>
      </c>
      <c r="AJ34" s="171">
        <f>Lámpara!BI42</f>
        <v>282.98244135750906</v>
      </c>
      <c r="AK34" s="171">
        <f>Lámpara!BJ42</f>
        <v>273.85520409776348</v>
      </c>
      <c r="AL34" s="171">
        <f>Lámpara!BK42</f>
        <v>263.08215064886224</v>
      </c>
      <c r="AM34" s="171">
        <f>Lámpara!BL42</f>
        <v>250.24180716087727</v>
      </c>
      <c r="AN34" s="171">
        <f>Lámpara!BM42</f>
        <v>235.23115534075259</v>
      </c>
      <c r="AO34" s="171">
        <f>Lámpara!BN42</f>
        <v>218.30822558924734</v>
      </c>
      <c r="AP34" s="171">
        <f>Lámpara!BO42</f>
        <v>200.03683894797823</v>
      </c>
      <c r="AQ34" s="171">
        <f>Lámpara!BP42</f>
        <v>181.17021262137033</v>
      </c>
      <c r="AR34" s="171">
        <f>Lámpara!BQ42</f>
        <v>162.51625344532357</v>
      </c>
      <c r="AS34" s="171">
        <f>Lámpara!BR42</f>
        <v>144.81895340254033</v>
      </c>
      <c r="AT34" s="171">
        <f>Lámpara!BS42</f>
        <v>128.67551490319531</v>
      </c>
      <c r="AU34" s="171">
        <f>Lámpara!BT42</f>
        <v>114.49447754362126</v>
      </c>
      <c r="AV34" s="171">
        <f>Lámpara!BU42</f>
        <v>102.4899238846449</v>
      </c>
      <c r="AW34" s="171">
        <f>Lámpara!BV42</f>
        <v>92.701680801282805</v>
      </c>
      <c r="AX34" s="171">
        <f>Lámpara!BW42</f>
        <v>85.030406602942264</v>
      </c>
      <c r="AY34" s="171">
        <f>Lámpara!BX42</f>
        <v>61.541021460981852</v>
      </c>
      <c r="AZ34" s="171">
        <f>Lámpara!BY42</f>
        <v>56.357168363588322</v>
      </c>
      <c r="BA34" s="171">
        <f>Lámpara!BZ42</f>
        <v>51.830661425330064</v>
      </c>
      <c r="BB34" s="171">
        <f>Lámpara!CA42</f>
        <v>47.835759796992754</v>
      </c>
      <c r="BC34" s="171">
        <f>Lámpara!CB42</f>
        <v>44.278184730909636</v>
      </c>
      <c r="BD34" s="171">
        <f>Lámpara!CC42</f>
        <v>41.086262800063423</v>
      </c>
      <c r="BE34" s="171">
        <f>Lámpara!CD42</f>
        <v>38.204661399333951</v>
      </c>
      <c r="BF34" s="171">
        <f>Lámpara!CE42</f>
        <v>35.589954024098894</v>
      </c>
      <c r="BG34" s="171">
        <f>Lámpara!CF42</f>
        <v>33.20747411244389</v>
      </c>
      <c r="BH34" s="171">
        <f>Lámpara!CG42</f>
        <v>31.029075258092117</v>
      </c>
      <c r="BI34" s="171">
        <f>Lámpara!CH42</f>
        <v>29.031528892239049</v>
      </c>
      <c r="BJ34" s="171">
        <f>Lámpara!CI42</f>
        <v>27.195370714753043</v>
      </c>
      <c r="BK34" s="171">
        <f>Lámpara!CJ42</f>
        <v>25.504063624941335</v>
      </c>
      <c r="BL34" s="171">
        <f>Lámpara!CK42</f>
        <v>23.943384528873164</v>
      </c>
      <c r="BM34" s="171">
        <f>Lámpara!CL42</f>
        <v>22.500970138399055</v>
      </c>
      <c r="BN34" s="171">
        <f>Lámpara!CM42</f>
        <v>21.165976262786771</v>
      </c>
      <c r="BO34" s="171">
        <f>Lámpara!CN42</f>
        <v>19.928818631740523</v>
      </c>
      <c r="BP34" s="171">
        <f>Lámpara!CO42</f>
        <v>18.780972741700175</v>
      </c>
      <c r="BQ34" s="171">
        <f>Lámpara!CP42</f>
        <v>17.714816821679207</v>
      </c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6"/>
        <v>4.0000000000000018</v>
      </c>
      <c r="G35" s="172"/>
      <c r="H35" s="175">
        <f t="shared" si="7"/>
        <v>0.499999999999998</v>
      </c>
      <c r="I35" s="171">
        <f>Lámpara!AH43</f>
        <v>95.233750118819287</v>
      </c>
      <c r="J35" s="171">
        <f>Lámpara!AI43</f>
        <v>105.35319136427724</v>
      </c>
      <c r="K35" s="171">
        <f>Lámpara!AJ43</f>
        <v>117.75963461021732</v>
      </c>
      <c r="L35" s="171">
        <f>Lámpara!AK43</f>
        <v>132.41946442219015</v>
      </c>
      <c r="M35" s="171">
        <f>Lámpara!AL43</f>
        <v>149.12080419203306</v>
      </c>
      <c r="N35" s="171">
        <f>Lámpara!AM43</f>
        <v>167.45176547950183</v>
      </c>
      <c r="O35" s="171">
        <f>Lámpara!AN43</f>
        <v>186.80511180049959</v>
      </c>
      <c r="P35" s="171">
        <f>Lámpara!AO43</f>
        <v>206.41990526394767</v>
      </c>
      <c r="Q35" s="171">
        <f>Lámpara!AP43</f>
        <v>225.4655246153784</v>
      </c>
      <c r="R35" s="171">
        <f>Lámpara!AQ43</f>
        <v>243.1630246030208</v>
      </c>
      <c r="S35" s="171">
        <f>Lámpara!AR43</f>
        <v>258.92397307300371</v>
      </c>
      <c r="T35" s="171">
        <f>Lámpara!AS43</f>
        <v>272.47144624354763</v>
      </c>
      <c r="U35" s="171">
        <f>Lámpara!AT43</f>
        <v>283.89881959164751</v>
      </c>
      <c r="V35" s="171">
        <f>Lámpara!AU43</f>
        <v>293.62788986193436</v>
      </c>
      <c r="W35" s="171">
        <f>Lámpara!AV43</f>
        <v>302.25434182329315</v>
      </c>
      <c r="X35" s="171">
        <f>Lámpara!AW43</f>
        <v>310.31250409845757</v>
      </c>
      <c r="Y35" s="171">
        <f>Lámpara!AX43</f>
        <v>318.03706263927279</v>
      </c>
      <c r="Z35" s="171">
        <f>Lámpara!AY43</f>
        <v>325.22193386179794</v>
      </c>
      <c r="AA35" s="171">
        <f>Lámpara!AZ43</f>
        <v>331.25397989276615</v>
      </c>
      <c r="AB35" s="171">
        <f>Lámpara!BA43</f>
        <v>335.32986796527916</v>
      </c>
      <c r="AC35" s="171">
        <f>Lámpara!BB43</f>
        <v>336.77582168164298</v>
      </c>
      <c r="AD35" s="171">
        <f>Lámpara!BC43</f>
        <v>335.32986796527888</v>
      </c>
      <c r="AE35" s="171">
        <f>Lámpara!BD43</f>
        <v>331.2539798927661</v>
      </c>
      <c r="AF35" s="171">
        <f>Lámpara!BE43</f>
        <v>325.22193386179765</v>
      </c>
      <c r="AG35" s="171">
        <f>Lámpara!BF43</f>
        <v>318.03706263927251</v>
      </c>
      <c r="AH35" s="171">
        <f>Lámpara!BG43</f>
        <v>310.31250409845723</v>
      </c>
      <c r="AI35" s="171">
        <f>Lámpara!BH43</f>
        <v>302.25434182329275</v>
      </c>
      <c r="AJ35" s="171">
        <f>Lámpara!BI43</f>
        <v>293.62788986193385</v>
      </c>
      <c r="AK35" s="171">
        <f>Lámpara!BJ43</f>
        <v>283.898819591647</v>
      </c>
      <c r="AL35" s="171">
        <f>Lámpara!BK43</f>
        <v>272.47144624354706</v>
      </c>
      <c r="AM35" s="171">
        <f>Lámpara!BL43</f>
        <v>258.92397307300297</v>
      </c>
      <c r="AN35" s="171">
        <f>Lámpara!BM43</f>
        <v>243.16302460301998</v>
      </c>
      <c r="AO35" s="171">
        <f>Lámpara!BN43</f>
        <v>225.46552461537769</v>
      </c>
      <c r="AP35" s="171">
        <f>Lámpara!BO43</f>
        <v>206.41990526394673</v>
      </c>
      <c r="AQ35" s="171">
        <f>Lámpara!BP43</f>
        <v>186.80511180049834</v>
      </c>
      <c r="AR35" s="171">
        <f>Lámpara!BQ43</f>
        <v>167.45176547950089</v>
      </c>
      <c r="AS35" s="171">
        <f>Lámpara!BR43</f>
        <v>149.12080419203215</v>
      </c>
      <c r="AT35" s="171">
        <f>Lámpara!BS43</f>
        <v>132.41946442218944</v>
      </c>
      <c r="AU35" s="171">
        <f>Lámpara!BT43</f>
        <v>117.75963461021665</v>
      </c>
      <c r="AV35" s="171">
        <f>Lámpara!BU43</f>
        <v>105.35319136427667</v>
      </c>
      <c r="AW35" s="171">
        <f>Lámpara!BV43</f>
        <v>95.233750118818918</v>
      </c>
      <c r="AX35" s="171">
        <f>Lámpara!BW43</f>
        <v>87.293335771076556</v>
      </c>
      <c r="AY35" s="171">
        <f>Lámpara!BX43</f>
        <v>63.280961815819794</v>
      </c>
      <c r="AZ35" s="171">
        <f>Lámpara!BY43</f>
        <v>57.918801030642946</v>
      </c>
      <c r="BA35" s="171">
        <f>Lámpara!BZ43</f>
        <v>53.237357458090301</v>
      </c>
      <c r="BB35" s="171">
        <f>Lámpara!CA43</f>
        <v>49.106853770897509</v>
      </c>
      <c r="BC35" s="171">
        <f>Lámpara!CB43</f>
        <v>45.429895868409311</v>
      </c>
      <c r="BD35" s="171">
        <f>Lámpara!CC43</f>
        <v>42.132358987858076</v>
      </c>
      <c r="BE35" s="171">
        <f>Lámpara!CD43</f>
        <v>39.156945648434906</v>
      </c>
      <c r="BF35" s="171">
        <f>Lámpara!CE43</f>
        <v>36.458627388805425</v>
      </c>
      <c r="BG35" s="171">
        <f>Lámpara!CF43</f>
        <v>34.001411751763953</v>
      </c>
      <c r="BH35" s="171">
        <f>Lámpara!CG43</f>
        <v>31.756040615106652</v>
      </c>
      <c r="BI35" s="171">
        <f>Lámpara!CH43</f>
        <v>29.698343080690382</v>
      </c>
      <c r="BJ35" s="171">
        <f>Lámpara!CI43</f>
        <v>27.808048895009982</v>
      </c>
      <c r="BK35" s="171">
        <f>Lámpara!CJ43</f>
        <v>26.067926576291477</v>
      </c>
      <c r="BL35" s="171">
        <f>Lámpara!CK43</f>
        <v>24.463151209236408</v>
      </c>
      <c r="BM35" s="171">
        <f>Lámpara!CL43</f>
        <v>22.98083538155289</v>
      </c>
      <c r="BN35" s="171">
        <f>Lámpara!CM43</f>
        <v>21.609676640081634</v>
      </c>
      <c r="BO35" s="171">
        <f>Lámpara!CN43</f>
        <v>20.339688728890941</v>
      </c>
      <c r="BP35" s="171">
        <f>Lámpara!CO43</f>
        <v>19.161993557755707</v>
      </c>
      <c r="BQ35" s="171">
        <f>Lámpara!CP43</f>
        <v>18.068657611088032</v>
      </c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6"/>
        <v>3.9000000000000021</v>
      </c>
      <c r="G36" s="172"/>
      <c r="H36" s="175">
        <f t="shared" si="7"/>
        <v>0.39999999999999802</v>
      </c>
      <c r="I36" s="171">
        <f>Lámpara!AH44</f>
        <v>97.522250122131922</v>
      </c>
      <c r="J36" s="171">
        <f>Lámpara!AI44</f>
        <v>107.93514515148239</v>
      </c>
      <c r="K36" s="171">
        <f>Lámpara!AJ44</f>
        <v>120.69636018920022</v>
      </c>
      <c r="L36" s="171">
        <f>Lámpara!AK44</f>
        <v>135.77782348745291</v>
      </c>
      <c r="M36" s="171">
        <f>Lámpara!AL44</f>
        <v>152.96983407234114</v>
      </c>
      <c r="N36" s="171">
        <f>Lámpara!AM44</f>
        <v>171.85796310957952</v>
      </c>
      <c r="O36" s="171">
        <f>Lámpara!AN44</f>
        <v>191.82670839402377</v>
      </c>
      <c r="P36" s="171">
        <f>Lámpara!AO44</f>
        <v>212.10088701155001</v>
      </c>
      <c r="Q36" s="171">
        <f>Lámpara!AP44</f>
        <v>231.83056224343673</v>
      </c>
      <c r="R36" s="171">
        <f>Lámpara!AQ44</f>
        <v>250.21469735263074</v>
      </c>
      <c r="S36" s="171">
        <f>Lámpara!AR44</f>
        <v>266.64349064763303</v>
      </c>
      <c r="T36" s="171">
        <f>Lámpara!AS44</f>
        <v>280.82331342279986</v>
      </c>
      <c r="U36" s="171">
        <f>Lámpara!AT44</f>
        <v>292.83857415240942</v>
      </c>
      <c r="V36" s="171">
        <f>Lámpara!AU44</f>
        <v>303.11052927734494</v>
      </c>
      <c r="W36" s="171">
        <f>Lámpara!AV44</f>
        <v>312.2400368043256</v>
      </c>
      <c r="X36" s="171">
        <f>Lámpara!AW44</f>
        <v>320.76648434071723</v>
      </c>
      <c r="Y36" s="171">
        <f>Lámpara!AX44</f>
        <v>328.92257601629507</v>
      </c>
      <c r="Z36" s="171">
        <f>Lámpara!AY44</f>
        <v>336.4884485648555</v>
      </c>
      <c r="AA36" s="171">
        <f>Lámpara!AZ44</f>
        <v>342.82582785787599</v>
      </c>
      <c r="AB36" s="171">
        <f>Lámpara!BA44</f>
        <v>347.10143382153223</v>
      </c>
      <c r="AC36" s="171">
        <f>Lámpara!BB44</f>
        <v>348.61709369406702</v>
      </c>
      <c r="AD36" s="171">
        <f>Lámpara!BC44</f>
        <v>347.10143382153223</v>
      </c>
      <c r="AE36" s="171">
        <f>Lámpara!BD44</f>
        <v>342.82582785787577</v>
      </c>
      <c r="AF36" s="171">
        <f>Lámpara!BE44</f>
        <v>336.48844856485528</v>
      </c>
      <c r="AG36" s="171">
        <f>Lámpara!BF44</f>
        <v>328.92257601629456</v>
      </c>
      <c r="AH36" s="171">
        <f>Lámpara!BG44</f>
        <v>320.76648434071689</v>
      </c>
      <c r="AI36" s="171">
        <f>Lámpara!BH44</f>
        <v>312.2400368043252</v>
      </c>
      <c r="AJ36" s="171">
        <f>Lámpara!BI44</f>
        <v>303.1105292773446</v>
      </c>
      <c r="AK36" s="171">
        <f>Lámpara!BJ44</f>
        <v>292.83857415240897</v>
      </c>
      <c r="AL36" s="171">
        <f>Lámpara!BK44</f>
        <v>280.82331342279929</v>
      </c>
      <c r="AM36" s="171">
        <f>Lámpara!BL44</f>
        <v>266.64349064763229</v>
      </c>
      <c r="AN36" s="171">
        <f>Lámpara!BM44</f>
        <v>250.21469735262991</v>
      </c>
      <c r="AO36" s="171">
        <f>Lámpara!BN44</f>
        <v>231.83056224343571</v>
      </c>
      <c r="AP36" s="171">
        <f>Lámpara!BO44</f>
        <v>212.10088701154902</v>
      </c>
      <c r="AQ36" s="171">
        <f>Lámpara!BP44</f>
        <v>191.82670839402252</v>
      </c>
      <c r="AR36" s="171">
        <f>Lámpara!BQ44</f>
        <v>171.85796310957858</v>
      </c>
      <c r="AS36" s="171">
        <f>Lámpara!BR44</f>
        <v>152.96983407234023</v>
      </c>
      <c r="AT36" s="171">
        <f>Lámpara!BS44</f>
        <v>135.77782348745205</v>
      </c>
      <c r="AU36" s="171">
        <f>Lámpara!BT44</f>
        <v>120.69636018919955</v>
      </c>
      <c r="AV36" s="171">
        <f>Lámpara!BU44</f>
        <v>107.93514515148175</v>
      </c>
      <c r="AW36" s="171">
        <f>Lámpara!BV44</f>
        <v>97.522250122131595</v>
      </c>
      <c r="AX36" s="171">
        <f>Lámpara!BW44</f>
        <v>89.342148821030477</v>
      </c>
      <c r="AY36" s="171">
        <f>Lámpara!BX44</f>
        <v>64.878303912143281</v>
      </c>
      <c r="AZ36" s="171">
        <f>Lámpara!BY44</f>
        <v>59.35561416033628</v>
      </c>
      <c r="BA36" s="171">
        <f>Lámpara!BZ44</f>
        <v>54.534295449402499</v>
      </c>
      <c r="BB36" s="171">
        <f>Lámpara!CA44</f>
        <v>50.281067447904107</v>
      </c>
      <c r="BC36" s="171">
        <f>Lámpara!CB44</f>
        <v>46.495822117496104</v>
      </c>
      <c r="BD36" s="171">
        <f>Lámpara!CC44</f>
        <v>43.102290691555808</v>
      </c>
      <c r="BE36" s="171">
        <f>Lámpara!CD44</f>
        <v>40.041450328239819</v>
      </c>
      <c r="BF36" s="171">
        <f>Lámpara!CE44</f>
        <v>37.266860547231445</v>
      </c>
      <c r="BG36" s="171">
        <f>Lámpara!CF44</f>
        <v>34.741356105574418</v>
      </c>
      <c r="BH36" s="171">
        <f>Lámpara!CG44</f>
        <v>32.434692437000187</v>
      </c>
      <c r="BI36" s="171">
        <f>Lámpara!CH44</f>
        <v>30.321860161161723</v>
      </c>
      <c r="BJ36" s="171">
        <f>Lámpara!CI44</f>
        <v>28.381870131219525</v>
      </c>
      <c r="BK36" s="171">
        <f>Lámpara!CJ44</f>
        <v>26.596870164245111</v>
      </c>
      <c r="BL36" s="171">
        <f>Lámpara!CK44</f>
        <v>24.951496369822102</v>
      </c>
      <c r="BM36" s="171">
        <f>Lámpara!CL44</f>
        <v>23.432391162098167</v>
      </c>
      <c r="BN36" s="171">
        <f>Lámpara!CM44</f>
        <v>22.027840382484637</v>
      </c>
      <c r="BO36" s="171">
        <f>Lámpara!CN44</f>
        <v>20.727496137753711</v>
      </c>
      <c r="BP36" s="171">
        <f>Lámpara!CO44</f>
        <v>19.522161840931972</v>
      </c>
      <c r="BQ36" s="171">
        <f>Lámpara!CP44</f>
        <v>18.40362283673279</v>
      </c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ref="F37:F68" si="8">F38+0.1</f>
        <v>3.800000000000002</v>
      </c>
      <c r="G37" s="172"/>
      <c r="H37" s="175">
        <f t="shared" si="7"/>
        <v>0.29999999999999805</v>
      </c>
      <c r="I37" s="171">
        <f>Lámpara!AH45</f>
        <v>99.5201549193267</v>
      </c>
      <c r="J37" s="171">
        <f>Lámpara!AI45</f>
        <v>110.18174614521571</v>
      </c>
      <c r="K37" s="171">
        <f>Lámpara!AJ45</f>
        <v>123.24204091467165</v>
      </c>
      <c r="L37" s="171">
        <f>Lámpara!AK45</f>
        <v>138.67759382677738</v>
      </c>
      <c r="M37" s="171">
        <f>Lámpara!AL45</f>
        <v>156.2806461043628</v>
      </c>
      <c r="N37" s="171">
        <f>Lámpara!AM45</f>
        <v>175.63492338662616</v>
      </c>
      <c r="O37" s="171">
        <f>Lámpara!AN45</f>
        <v>196.11844644418673</v>
      </c>
      <c r="P37" s="171">
        <f>Lámpara!AO45</f>
        <v>216.94467693823225</v>
      </c>
      <c r="Q37" s="171">
        <f>Lámpara!AP45</f>
        <v>237.24812870805849</v>
      </c>
      <c r="R37" s="171">
        <f>Lámpara!AQ45</f>
        <v>256.20982759983406</v>
      </c>
      <c r="S37" s="171">
        <f>Lámpara!AR45</f>
        <v>273.20244097818193</v>
      </c>
      <c r="T37" s="171">
        <f>Lámpara!AS45</f>
        <v>287.91839768375132</v>
      </c>
      <c r="U37" s="171">
        <f>Lámpara!AT45</f>
        <v>300.43426414772267</v>
      </c>
      <c r="V37" s="171">
        <f>Lámpara!AU45</f>
        <v>311.17016362528915</v>
      </c>
      <c r="W37" s="171">
        <f>Lámpara!AV45</f>
        <v>320.73039193596458</v>
      </c>
      <c r="X37" s="171">
        <f>Lámpara!AW45</f>
        <v>329.65767162427107</v>
      </c>
      <c r="Y37" s="171">
        <f>Lámpara!AX45</f>
        <v>338.18235045330982</v>
      </c>
      <c r="Z37" s="171">
        <f>Lámpara!AY45</f>
        <v>346.07267190765839</v>
      </c>
      <c r="AA37" s="171">
        <f>Lámpara!AZ45</f>
        <v>352.66930935191039</v>
      </c>
      <c r="AB37" s="171">
        <f>Lámpara!BA45</f>
        <v>357.1141284811369</v>
      </c>
      <c r="AC37" s="171">
        <f>Lámpara!BB45</f>
        <v>358.68878078432942</v>
      </c>
      <c r="AD37" s="171">
        <f>Lámpara!BC45</f>
        <v>357.11412848113662</v>
      </c>
      <c r="AE37" s="171">
        <f>Lámpara!BD45</f>
        <v>352.66930935191016</v>
      </c>
      <c r="AF37" s="171">
        <f>Lámpara!BE45</f>
        <v>346.0726719076581</v>
      </c>
      <c r="AG37" s="171">
        <f>Lámpara!BF45</f>
        <v>338.18235045330937</v>
      </c>
      <c r="AH37" s="171">
        <f>Lámpara!BG45</f>
        <v>329.65767162427039</v>
      </c>
      <c r="AI37" s="171">
        <f>Lámpara!BH45</f>
        <v>320.73039193596412</v>
      </c>
      <c r="AJ37" s="171">
        <f>Lámpara!BI45</f>
        <v>311.17016362528869</v>
      </c>
      <c r="AK37" s="171">
        <f>Lámpara!BJ45</f>
        <v>300.4342641477221</v>
      </c>
      <c r="AL37" s="171">
        <f>Lámpara!BK45</f>
        <v>287.91839768375053</v>
      </c>
      <c r="AM37" s="171">
        <f>Lámpara!BL45</f>
        <v>273.20244097818102</v>
      </c>
      <c r="AN37" s="171">
        <f>Lámpara!BM45</f>
        <v>256.20982759983326</v>
      </c>
      <c r="AO37" s="171">
        <f>Lámpara!BN45</f>
        <v>237.24812870805744</v>
      </c>
      <c r="AP37" s="171">
        <f>Lámpara!BO45</f>
        <v>216.9446769382312</v>
      </c>
      <c r="AQ37" s="171">
        <f>Lámpara!BP45</f>
        <v>196.11844644418554</v>
      </c>
      <c r="AR37" s="171">
        <f>Lámpara!BQ45</f>
        <v>175.63492338662522</v>
      </c>
      <c r="AS37" s="171">
        <f>Lámpara!BR45</f>
        <v>156.28064610436189</v>
      </c>
      <c r="AT37" s="171">
        <f>Lámpara!BS45</f>
        <v>138.67759382677659</v>
      </c>
      <c r="AU37" s="171">
        <f>Lámpara!BT45</f>
        <v>123.24204091467102</v>
      </c>
      <c r="AV37" s="171">
        <f>Lámpara!BU45</f>
        <v>110.18174614521506</v>
      </c>
      <c r="AW37" s="171">
        <f>Lámpara!BV45</f>
        <v>99.52015491932633</v>
      </c>
      <c r="AX37" s="171">
        <f>Lámpara!BW45</f>
        <v>91.135532936131696</v>
      </c>
      <c r="AY37" s="171">
        <f>Lámpara!BX45</f>
        <v>66.300225944480658</v>
      </c>
      <c r="AZ37" s="171">
        <f>Lámpara!BY45</f>
        <v>60.638496253942954</v>
      </c>
      <c r="BA37" s="171">
        <f>Lámpara!BZ45</f>
        <v>55.695547397634598</v>
      </c>
      <c r="BB37" s="171">
        <f>Lámpara!CA45</f>
        <v>51.335221839894643</v>
      </c>
      <c r="BC37" s="171">
        <f>Lámpara!CB45</f>
        <v>47.455171149354769</v>
      </c>
      <c r="BD37" s="171">
        <f>Lámpara!CC45</f>
        <v>43.977347246864035</v>
      </c>
      <c r="BE37" s="171">
        <f>Lámpara!CD45</f>
        <v>40.841287772869904</v>
      </c>
      <c r="BF37" s="171">
        <f>Lámpara!CE45</f>
        <v>37.99936808252702</v>
      </c>
      <c r="BG37" s="171">
        <f>Lámpara!CF45</f>
        <v>35.413434631135935</v>
      </c>
      <c r="BH37" s="171">
        <f>Lámpara!CG45</f>
        <v>33.052407875672849</v>
      </c>
      <c r="BI37" s="171">
        <f>Lámpara!CH45</f>
        <v>30.890565832914504</v>
      </c>
      <c r="BJ37" s="171">
        <f>Lámpara!CI45</f>
        <v>28.90630616470856</v>
      </c>
      <c r="BK37" s="171">
        <f>Lámpara!CJ45</f>
        <v>27.081245518656814</v>
      </c>
      <c r="BL37" s="171">
        <f>Lámpara!CK45</f>
        <v>25.399557410877705</v>
      </c>
      <c r="BM37" s="171">
        <f>Lámpara!CL45</f>
        <v>23.847479631493439</v>
      </c>
      <c r="BN37" s="171">
        <f>Lámpara!CM45</f>
        <v>22.412942844379547</v>
      </c>
      <c r="BO37" s="171">
        <f>Lámpara!CN45</f>
        <v>21.085286463095265</v>
      </c>
      <c r="BP37" s="171">
        <f>Lámpara!CO45</f>
        <v>19.855037923534244</v>
      </c>
      <c r="BQ37" s="171">
        <f>Lámpara!CP45</f>
        <v>18.713738473305266</v>
      </c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8"/>
        <v>3.700000000000002</v>
      </c>
      <c r="G38" s="172"/>
      <c r="H38" s="175">
        <f t="shared" ref="H38:H69" si="9">H37-0.1</f>
        <v>0.19999999999999804</v>
      </c>
      <c r="I38" s="171">
        <f>Lámpara!AH46</f>
        <v>101.1107556145887</v>
      </c>
      <c r="J38" s="171">
        <f>Lámpara!AI46</f>
        <v>111.96463146969933</v>
      </c>
      <c r="K38" s="171">
        <f>Lámpara!AJ46</f>
        <v>125.25494093095084</v>
      </c>
      <c r="L38" s="171">
        <f>Lámpara!AK46</f>
        <v>140.96172608383546</v>
      </c>
      <c r="M38" s="171">
        <f>Lámpara!AL46</f>
        <v>158.87875921321</v>
      </c>
      <c r="N38" s="171">
        <f>Lámpara!AM46</f>
        <v>178.58852011529862</v>
      </c>
      <c r="O38" s="171">
        <f>Lámpara!AN46</f>
        <v>199.46436939707272</v>
      </c>
      <c r="P38" s="171">
        <f>Lámpara!AO46</f>
        <v>220.71148791763665</v>
      </c>
      <c r="Q38" s="171">
        <f>Lámpara!AP46</f>
        <v>241.45296162404412</v>
      </c>
      <c r="R38" s="171">
        <f>Lámpara!AQ46</f>
        <v>260.85654070477108</v>
      </c>
      <c r="S38" s="171">
        <f>Lámpara!AR46</f>
        <v>278.28180420853107</v>
      </c>
      <c r="T38" s="171">
        <f>Lámpara!AS46</f>
        <v>293.41061640775865</v>
      </c>
      <c r="U38" s="171">
        <f>Lámpara!AT46</f>
        <v>306.31336569983671</v>
      </c>
      <c r="V38" s="171">
        <f>Lámpara!AU46</f>
        <v>317.40886141453444</v>
      </c>
      <c r="W38" s="171">
        <f>Lámpara!AV46</f>
        <v>327.30341072343344</v>
      </c>
      <c r="X38" s="171">
        <f>Lámpara!AW46</f>
        <v>336.54165983212857</v>
      </c>
      <c r="Y38" s="171">
        <f>Lámpara!AX46</f>
        <v>345.35169319095633</v>
      </c>
      <c r="Z38" s="171">
        <f>Lámpara!AY46</f>
        <v>353.4924814123284</v>
      </c>
      <c r="AA38" s="171">
        <f>Lámpara!AZ46</f>
        <v>360.28871162539383</v>
      </c>
      <c r="AB38" s="171">
        <f>Lámpara!BA46</f>
        <v>364.86353481203366</v>
      </c>
      <c r="AC38" s="171">
        <f>Lámpara!BB46</f>
        <v>366.48346155306501</v>
      </c>
      <c r="AD38" s="171">
        <f>Lámpara!BC46</f>
        <v>364.86353481203338</v>
      </c>
      <c r="AE38" s="171">
        <f>Lámpara!BD46</f>
        <v>360.2887116253936</v>
      </c>
      <c r="AF38" s="171">
        <f>Lámpara!BE46</f>
        <v>353.49248141232789</v>
      </c>
      <c r="AG38" s="171">
        <f>Lámpara!BF46</f>
        <v>345.35169319095587</v>
      </c>
      <c r="AH38" s="171">
        <f>Lámpara!BG46</f>
        <v>336.541659832128</v>
      </c>
      <c r="AI38" s="171">
        <f>Lámpara!BH46</f>
        <v>327.30341072343305</v>
      </c>
      <c r="AJ38" s="171">
        <f>Lámpara!BI46</f>
        <v>317.4088614145337</v>
      </c>
      <c r="AK38" s="171">
        <f>Lámpara!BJ46</f>
        <v>306.31336569983603</v>
      </c>
      <c r="AL38" s="171">
        <f>Lámpara!BK46</f>
        <v>293.4106164077578</v>
      </c>
      <c r="AM38" s="171">
        <f>Lámpara!BL46</f>
        <v>278.28180420853016</v>
      </c>
      <c r="AN38" s="171">
        <f>Lámpara!BM46</f>
        <v>260.85654070477017</v>
      </c>
      <c r="AO38" s="171">
        <f>Lámpara!BN46</f>
        <v>241.45296162404321</v>
      </c>
      <c r="AP38" s="171">
        <f>Lámpara!BO46</f>
        <v>220.71148791763551</v>
      </c>
      <c r="AQ38" s="171">
        <f>Lámpara!BP46</f>
        <v>199.46436939707141</v>
      </c>
      <c r="AR38" s="171">
        <f>Lámpara!BQ46</f>
        <v>178.58852011529765</v>
      </c>
      <c r="AS38" s="171">
        <f>Lámpara!BR46</f>
        <v>158.87875921320909</v>
      </c>
      <c r="AT38" s="171">
        <f>Lámpara!BS46</f>
        <v>140.96172608383461</v>
      </c>
      <c r="AU38" s="171">
        <f>Lámpara!BT46</f>
        <v>125.25494093095016</v>
      </c>
      <c r="AV38" s="171">
        <f>Lámpara!BU46</f>
        <v>111.9646314696987</v>
      </c>
      <c r="AW38" s="171">
        <f>Lámpara!BV46</f>
        <v>101.11075561458827</v>
      </c>
      <c r="AX38" s="171">
        <f>Lámpara!BW46</f>
        <v>92.566948369281775</v>
      </c>
      <c r="AY38" s="171">
        <f>Lámpara!BX46</f>
        <v>67.452227726936528</v>
      </c>
      <c r="AZ38" s="171">
        <f>Lámpara!BY46</f>
        <v>61.680696859714622</v>
      </c>
      <c r="BA38" s="171">
        <f>Lámpara!BZ46</f>
        <v>56.641329612628951</v>
      </c>
      <c r="BB38" s="171">
        <f>Lámpara!CA46</f>
        <v>52.195815293784669</v>
      </c>
      <c r="BC38" s="171">
        <f>Lámpara!CB46</f>
        <v>48.240120109499792</v>
      </c>
      <c r="BD38" s="171">
        <f>Lámpara!CC46</f>
        <v>44.694850187163155</v>
      </c>
      <c r="BE38" s="171">
        <f>Lámpara!CD46</f>
        <v>41.498448469770537</v>
      </c>
      <c r="BF38" s="171">
        <f>Lámpara!CE46</f>
        <v>38.602385095214267</v>
      </c>
      <c r="BG38" s="171">
        <f>Lámpara!CF46</f>
        <v>35.967747327465155</v>
      </c>
      <c r="BH38" s="171">
        <f>Lámpara!CG46</f>
        <v>33.562811328947973</v>
      </c>
      <c r="BI38" s="171">
        <f>Lámpara!CH46</f>
        <v>31.361303006941203</v>
      </c>
      <c r="BJ38" s="171">
        <f>Lámpara!CI46</f>
        <v>29.341143189384365</v>
      </c>
      <c r="BK38" s="171">
        <f>Lámpara!CJ46</f>
        <v>27.483534105207823</v>
      </c>
      <c r="BL38" s="171">
        <f>Lámpara!CK46</f>
        <v>25.772287275901444</v>
      </c>
      <c r="BM38" s="171">
        <f>Lámpara!CL46</f>
        <v>24.193322999682032</v>
      </c>
      <c r="BN38" s="171">
        <f>Lámpara!CM46</f>
        <v>22.734292553419507</v>
      </c>
      <c r="BO38" s="171">
        <f>Lámpara!CN46</f>
        <v>21.384288816262924</v>
      </c>
      <c r="BP38" s="171">
        <f>Lámpara!CO46</f>
        <v>20.13362117012587</v>
      </c>
      <c r="BQ38" s="171">
        <f>Lámpara!CP46</f>
        <v>18.973637607432572</v>
      </c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8"/>
        <v>3.6000000000000019</v>
      </c>
      <c r="G39" s="172"/>
      <c r="H39" s="175">
        <f t="shared" si="9"/>
        <v>9.9999999999998035E-2</v>
      </c>
      <c r="I39" s="171">
        <f>Lámpara!AH47</f>
        <v>102.14713609309325</v>
      </c>
      <c r="J39" s="171">
        <f>Lámpara!AI47</f>
        <v>113.12356247681556</v>
      </c>
      <c r="K39" s="171">
        <f>Lámpara!AJ47</f>
        <v>126.55986514455304</v>
      </c>
      <c r="L39" s="171">
        <f>Lámpara!AK47</f>
        <v>142.43825687286684</v>
      </c>
      <c r="M39" s="171">
        <f>Lámpara!AL47</f>
        <v>160.55348946624883</v>
      </c>
      <c r="N39" s="171">
        <f>Lámpara!AM47</f>
        <v>180.48732498676762</v>
      </c>
      <c r="O39" s="171">
        <f>Lámpara!AN47</f>
        <v>201.61031161564185</v>
      </c>
      <c r="P39" s="171">
        <f>Lámpara!AO47</f>
        <v>223.12258611700952</v>
      </c>
      <c r="Q39" s="171">
        <f>Lámpara!AP47</f>
        <v>244.14023554729482</v>
      </c>
      <c r="R39" s="171">
        <f>Lámpara!AQ47</f>
        <v>263.82283888739164</v>
      </c>
      <c r="S39" s="171">
        <f>Lámpara!AR47</f>
        <v>281.52186806581517</v>
      </c>
      <c r="T39" s="171">
        <f>Lámpara!AS47</f>
        <v>296.91257197621007</v>
      </c>
      <c r="U39" s="171">
        <f>Lámpara!AT47</f>
        <v>310.06136147978981</v>
      </c>
      <c r="V39" s="171">
        <f>Lámpara!AU47</f>
        <v>321.38601123168178</v>
      </c>
      <c r="W39" s="171">
        <f>Lámpara!AV47</f>
        <v>331.49380969054118</v>
      </c>
      <c r="X39" s="171">
        <f>Lámpara!AW47</f>
        <v>340.93032341301489</v>
      </c>
      <c r="Y39" s="171">
        <f>Lámpara!AX47</f>
        <v>349.92199419197652</v>
      </c>
      <c r="Z39" s="171">
        <f>Lámpara!AY47</f>
        <v>358.22186437155915</v>
      </c>
      <c r="AA39" s="171">
        <f>Lámpara!AZ47</f>
        <v>365.14459855010176</v>
      </c>
      <c r="AB39" s="171">
        <f>Lámpara!BA47</f>
        <v>369.80169031437038</v>
      </c>
      <c r="AC39" s="171">
        <f>Lámpara!BB47</f>
        <v>371.45024380170469</v>
      </c>
      <c r="AD39" s="171">
        <f>Lámpara!BC47</f>
        <v>369.80169031437015</v>
      </c>
      <c r="AE39" s="171">
        <f>Lámpara!BD47</f>
        <v>365.14459855010153</v>
      </c>
      <c r="AF39" s="171">
        <f>Lámpara!BE47</f>
        <v>358.22186437155864</v>
      </c>
      <c r="AG39" s="171">
        <f>Lámpara!BF47</f>
        <v>349.92199419197624</v>
      </c>
      <c r="AH39" s="171">
        <f>Lámpara!BG47</f>
        <v>340.93032341301432</v>
      </c>
      <c r="AI39" s="171">
        <f>Lámpara!BH47</f>
        <v>331.49380969054067</v>
      </c>
      <c r="AJ39" s="171">
        <f>Lámpara!BI47</f>
        <v>321.38601123168132</v>
      </c>
      <c r="AK39" s="171">
        <f>Lámpara!BJ47</f>
        <v>310.06136147978935</v>
      </c>
      <c r="AL39" s="171">
        <f>Lámpara!BK47</f>
        <v>296.91257197620939</v>
      </c>
      <c r="AM39" s="171">
        <f>Lámpara!BL47</f>
        <v>281.52186806581432</v>
      </c>
      <c r="AN39" s="171">
        <f>Lámpara!BM47</f>
        <v>263.82283888739067</v>
      </c>
      <c r="AO39" s="171">
        <f>Lámpara!BN47</f>
        <v>244.14023554729391</v>
      </c>
      <c r="AP39" s="171">
        <f>Lámpara!BO47</f>
        <v>223.12258611700852</v>
      </c>
      <c r="AQ39" s="171">
        <f>Lámpara!BP47</f>
        <v>201.6103116156406</v>
      </c>
      <c r="AR39" s="171">
        <f>Lámpara!BQ47</f>
        <v>180.48732498676659</v>
      </c>
      <c r="AS39" s="171">
        <f>Lámpara!BR47</f>
        <v>160.55348946624778</v>
      </c>
      <c r="AT39" s="171">
        <f>Lámpara!BS47</f>
        <v>142.43825687286602</v>
      </c>
      <c r="AU39" s="171">
        <f>Lámpara!BT47</f>
        <v>126.55986514455239</v>
      </c>
      <c r="AV39" s="171">
        <f>Lámpara!BU47</f>
        <v>113.12356247681493</v>
      </c>
      <c r="AW39" s="171">
        <f>Lámpara!BV47</f>
        <v>102.14713609309283</v>
      </c>
      <c r="AX39" s="171">
        <f>Lámpara!BW47</f>
        <v>93.501358049378368</v>
      </c>
      <c r="AY39" s="171">
        <f>Lámpara!BX47</f>
        <v>68.212213734587223</v>
      </c>
      <c r="AZ39" s="171">
        <f>Lámpara!BY47</f>
        <v>62.369573216414025</v>
      </c>
      <c r="BA39" s="171">
        <f>Lámpara!BZ47</f>
        <v>57.267586762085834</v>
      </c>
      <c r="BB39" s="171">
        <f>Lámpara!CA47</f>
        <v>52.76660664501653</v>
      </c>
      <c r="BC39" s="171">
        <f>Lámpara!CB47</f>
        <v>48.761548083938933</v>
      </c>
      <c r="BD39" s="171">
        <f>Lámpara!CC47</f>
        <v>45.172174304477771</v>
      </c>
      <c r="BE39" s="171">
        <f>Lámpara!CD47</f>
        <v>41.936239652207746</v>
      </c>
      <c r="BF39" s="171">
        <f>Lámpara!CE47</f>
        <v>39.004642505719453</v>
      </c>
      <c r="BG39" s="171">
        <f>Lámpara!CF47</f>
        <v>36.337988761818394</v>
      </c>
      <c r="BH39" s="171">
        <f>Lámpara!CG47</f>
        <v>33.904144633640698</v>
      </c>
      <c r="BI39" s="171">
        <f>Lámpara!CH47</f>
        <v>31.676483622376676</v>
      </c>
      <c r="BJ39" s="171">
        <f>Lámpara!CI47</f>
        <v>29.632621332866634</v>
      </c>
      <c r="BK39" s="171">
        <f>Lámpara!CJ47</f>
        <v>27.753494047081698</v>
      </c>
      <c r="BL39" s="171">
        <f>Lámpara!CK47</f>
        <v>26.022680448955313</v>
      </c>
      <c r="BM39" s="171">
        <f>Lámpara!CL47</f>
        <v>24.425896199283454</v>
      </c>
      <c r="BN39" s="171">
        <f>Lámpara!CM47</f>
        <v>22.950612156155792</v>
      </c>
      <c r="BO39" s="171">
        <f>Lámpara!CN47</f>
        <v>21.585761716826095</v>
      </c>
      <c r="BP39" s="171">
        <f>Lámpara!CO47</f>
        <v>20.321512976014425</v>
      </c>
      <c r="BQ39" s="171">
        <f>Lámpara!CP47</f>
        <v>19.14908851647753</v>
      </c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8"/>
        <v>3.5000000000000018</v>
      </c>
      <c r="G40" s="172"/>
      <c r="H40" s="175">
        <f t="shared" si="9"/>
        <v>-1.9706458687096529E-15</v>
      </c>
      <c r="I40" s="171">
        <f>Lámpara!AH48</f>
        <v>102.5081806128193</v>
      </c>
      <c r="J40" s="171">
        <f>Lámpara!AI48</f>
        <v>113.5268071427995</v>
      </c>
      <c r="K40" s="171">
        <f>Lámpara!AJ48</f>
        <v>127.01327085863684</v>
      </c>
      <c r="L40" s="171">
        <f>Lámpara!AK48</f>
        <v>142.95052171099846</v>
      </c>
      <c r="M40" s="171">
        <f>Lámpara!AL48</f>
        <v>161.13364854429176</v>
      </c>
      <c r="N40" s="171">
        <f>Lámpara!AM48</f>
        <v>181.14417923078173</v>
      </c>
      <c r="O40" s="171">
        <f>Lámpara!AN48</f>
        <v>202.35172143076755</v>
      </c>
      <c r="P40" s="171">
        <f>Lámpara!AO48</f>
        <v>223.9547170629225</v>
      </c>
      <c r="Q40" s="171">
        <f>Lámpara!AP48</f>
        <v>245.06689496484233</v>
      </c>
      <c r="R40" s="171">
        <f>Lámpara!AQ48</f>
        <v>264.84507373234106</v>
      </c>
      <c r="S40" s="171">
        <f>Lámpara!AR48</f>
        <v>282.63797739188516</v>
      </c>
      <c r="T40" s="171">
        <f>Lámpara!AS48</f>
        <v>298.11859963676227</v>
      </c>
      <c r="U40" s="171">
        <f>Lámpara!AT48</f>
        <v>311.35197570294486</v>
      </c>
      <c r="V40" s="171">
        <f>Lámpara!AU48</f>
        <v>322.75548908660477</v>
      </c>
      <c r="W40" s="171">
        <f>Lámpara!AV48</f>
        <v>332.93671211838017</v>
      </c>
      <c r="X40" s="171">
        <f>Lámpara!AW48</f>
        <v>342.44147320290853</v>
      </c>
      <c r="Y40" s="171">
        <f>Lámpara!AX48</f>
        <v>351.49561293955662</v>
      </c>
      <c r="Z40" s="171">
        <f>Lámpara!AY48</f>
        <v>359.85013056932348</v>
      </c>
      <c r="AA40" s="171">
        <f>Lámpara!AZ48</f>
        <v>366.81627209863183</v>
      </c>
      <c r="AB40" s="171">
        <f>Lámpara!BA48</f>
        <v>371.50156883843067</v>
      </c>
      <c r="AC40" s="171">
        <f>Lámpara!BB48</f>
        <v>373.15993236027163</v>
      </c>
      <c r="AD40" s="171">
        <f>Lámpara!BC48</f>
        <v>371.50156883843061</v>
      </c>
      <c r="AE40" s="171">
        <f>Lámpara!BD48</f>
        <v>366.81627209863188</v>
      </c>
      <c r="AF40" s="171">
        <f>Lámpara!BE48</f>
        <v>359.85013056932291</v>
      </c>
      <c r="AG40" s="171">
        <f>Lámpara!BF48</f>
        <v>351.49561293955617</v>
      </c>
      <c r="AH40" s="171">
        <f>Lámpara!BG48</f>
        <v>342.44147320290801</v>
      </c>
      <c r="AI40" s="171">
        <f>Lámpara!BH48</f>
        <v>332.93671211837977</v>
      </c>
      <c r="AJ40" s="171">
        <f>Lámpara!BI48</f>
        <v>322.75548908660431</v>
      </c>
      <c r="AK40" s="171">
        <f>Lámpara!BJ48</f>
        <v>311.35197570294423</v>
      </c>
      <c r="AL40" s="171">
        <f>Lámpara!BK48</f>
        <v>298.11859963676164</v>
      </c>
      <c r="AM40" s="171">
        <f>Lámpara!BL48</f>
        <v>282.63797739188425</v>
      </c>
      <c r="AN40" s="171">
        <f>Lámpara!BM48</f>
        <v>264.84507373234004</v>
      </c>
      <c r="AO40" s="171">
        <f>Lámpara!BN48</f>
        <v>245.06689496484134</v>
      </c>
      <c r="AP40" s="171">
        <f>Lámpara!BO48</f>
        <v>223.95471706292136</v>
      </c>
      <c r="AQ40" s="171">
        <f>Lámpara!BP48</f>
        <v>202.35172143076619</v>
      </c>
      <c r="AR40" s="171">
        <f>Lámpara!BQ48</f>
        <v>181.14417923078068</v>
      </c>
      <c r="AS40" s="171">
        <f>Lámpara!BR48</f>
        <v>161.13364854429085</v>
      </c>
      <c r="AT40" s="171">
        <f>Lámpara!BS48</f>
        <v>142.95052171099763</v>
      </c>
      <c r="AU40" s="171">
        <f>Lámpara!BT48</f>
        <v>127.01327085863616</v>
      </c>
      <c r="AV40" s="171">
        <f>Lámpara!BU48</f>
        <v>113.52680714279889</v>
      </c>
      <c r="AW40" s="171">
        <f>Lámpara!BV48</f>
        <v>102.50818061281889</v>
      </c>
      <c r="AX40" s="171">
        <f>Lámpara!BW48</f>
        <v>93.827194230747722</v>
      </c>
      <c r="AY40" s="171">
        <f>Lámpara!BX48</f>
        <v>68.478647326053789</v>
      </c>
      <c r="AZ40" s="171">
        <f>Lámpara!BY48</f>
        <v>62.611312283050694</v>
      </c>
      <c r="BA40" s="171">
        <f>Lámpara!BZ48</f>
        <v>57.487547802840076</v>
      </c>
      <c r="BB40" s="171">
        <f>Lámpara!CA48</f>
        <v>52.967252258360283</v>
      </c>
      <c r="BC40" s="171">
        <f>Lámpara!CB48</f>
        <v>48.94498323555365</v>
      </c>
      <c r="BD40" s="171">
        <f>Lámpara!CC48</f>
        <v>45.340216443603666</v>
      </c>
      <c r="BE40" s="171">
        <f>Lámpara!CD48</f>
        <v>42.090470789172997</v>
      </c>
      <c r="BF40" s="171">
        <f>Lámpara!CE48</f>
        <v>39.146448720705862</v>
      </c>
      <c r="BG40" s="171">
        <f>Lámpara!CF48</f>
        <v>36.468590837306834</v>
      </c>
      <c r="BH40" s="171">
        <f>Lámpara!CG48</f>
        <v>34.024622312709006</v>
      </c>
      <c r="BI40" s="171">
        <f>Lámpara!CH48</f>
        <v>31.787795200022941</v>
      </c>
      <c r="BJ40" s="171">
        <f>Lámpara!CI48</f>
        <v>29.735619756743979</v>
      </c>
      <c r="BK40" s="171">
        <f>Lámpara!CJ48</f>
        <v>27.848940349001932</v>
      </c>
      <c r="BL40" s="171">
        <f>Lámpara!CK48</f>
        <v>26.111255090049884</v>
      </c>
      <c r="BM40" s="171">
        <f>Lámpara!CL48</f>
        <v>24.508208750440609</v>
      </c>
      <c r="BN40" s="171">
        <f>Lámpara!CM48</f>
        <v>23.027209625233862</v>
      </c>
      <c r="BO40" s="171">
        <f>Lámpara!CN48</f>
        <v>21.657135757988705</v>
      </c>
      <c r="BP40" s="171">
        <f>Lámpara!CO48</f>
        <v>20.388106163033846</v>
      </c>
      <c r="BQ40" s="171">
        <f>Lámpara!CP48</f>
        <v>19.211299823560122</v>
      </c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8"/>
        <v>3.4000000000000017</v>
      </c>
      <c r="G41" s="172"/>
      <c r="H41" s="175">
        <f t="shared" si="9"/>
        <v>-0.10000000000000198</v>
      </c>
      <c r="I41" s="171">
        <f>Lámpara!AH49</f>
        <v>102.14713609309325</v>
      </c>
      <c r="J41" s="171">
        <f>Lámpara!AI49</f>
        <v>113.12356247681556</v>
      </c>
      <c r="K41" s="171">
        <f>Lámpara!AJ49</f>
        <v>126.55986514455304</v>
      </c>
      <c r="L41" s="171">
        <f>Lámpara!AK49</f>
        <v>142.43825687286684</v>
      </c>
      <c r="M41" s="171">
        <f>Lámpara!AL49</f>
        <v>160.55348946624881</v>
      </c>
      <c r="N41" s="171">
        <f>Lámpara!AM49</f>
        <v>180.48732498676762</v>
      </c>
      <c r="O41" s="171">
        <f>Lámpara!AN49</f>
        <v>201.61031161564182</v>
      </c>
      <c r="P41" s="171">
        <f>Lámpara!AO49</f>
        <v>223.12258611700952</v>
      </c>
      <c r="Q41" s="171">
        <f>Lámpara!AP49</f>
        <v>244.14023554729482</v>
      </c>
      <c r="R41" s="171">
        <f>Lámpara!AQ49</f>
        <v>263.82283888739141</v>
      </c>
      <c r="S41" s="171">
        <f>Lámpara!AR49</f>
        <v>281.52186806581517</v>
      </c>
      <c r="T41" s="171">
        <f>Lámpara!AS49</f>
        <v>296.91257197621007</v>
      </c>
      <c r="U41" s="171">
        <f>Lámpara!AT49</f>
        <v>310.0613614797897</v>
      </c>
      <c r="V41" s="171">
        <f>Lámpara!AU49</f>
        <v>321.38601123168178</v>
      </c>
      <c r="W41" s="171">
        <f>Lámpara!AV49</f>
        <v>331.49380969054113</v>
      </c>
      <c r="X41" s="171">
        <f>Lámpara!AW49</f>
        <v>340.93032341301466</v>
      </c>
      <c r="Y41" s="171">
        <f>Lámpara!AX49</f>
        <v>349.92199419197652</v>
      </c>
      <c r="Z41" s="171">
        <f>Lámpara!AY49</f>
        <v>358.22186437155887</v>
      </c>
      <c r="AA41" s="171">
        <f>Lámpara!AZ49</f>
        <v>365.14459855010153</v>
      </c>
      <c r="AB41" s="171">
        <f>Lámpara!BA49</f>
        <v>369.80169031437015</v>
      </c>
      <c r="AC41" s="171">
        <f>Lámpara!BB49</f>
        <v>371.45024380170463</v>
      </c>
      <c r="AD41" s="171">
        <f>Lámpara!BC49</f>
        <v>369.80169031437009</v>
      </c>
      <c r="AE41" s="171">
        <f>Lámpara!BD49</f>
        <v>365.14459855010125</v>
      </c>
      <c r="AF41" s="171">
        <f>Lámpara!BE49</f>
        <v>358.22186437155858</v>
      </c>
      <c r="AG41" s="171">
        <f>Lámpara!BF49</f>
        <v>349.92199419197624</v>
      </c>
      <c r="AH41" s="171">
        <f>Lámpara!BG49</f>
        <v>340.93032341301409</v>
      </c>
      <c r="AI41" s="171">
        <f>Lámpara!BH49</f>
        <v>331.49380969054044</v>
      </c>
      <c r="AJ41" s="171">
        <f>Lámpara!BI49</f>
        <v>321.3860112316811</v>
      </c>
      <c r="AK41" s="171">
        <f>Lámpara!BJ49</f>
        <v>310.06136147978907</v>
      </c>
      <c r="AL41" s="171">
        <f>Lámpara!BK49</f>
        <v>296.91257197620939</v>
      </c>
      <c r="AM41" s="171">
        <f>Lámpara!BL49</f>
        <v>281.52186806581415</v>
      </c>
      <c r="AN41" s="171">
        <f>Lámpara!BM49</f>
        <v>263.82283888739056</v>
      </c>
      <c r="AO41" s="171">
        <f>Lámpara!BN49</f>
        <v>244.14023554729383</v>
      </c>
      <c r="AP41" s="171">
        <f>Lámpara!BO49</f>
        <v>223.12258611700841</v>
      </c>
      <c r="AQ41" s="171">
        <f>Lámpara!BP49</f>
        <v>201.61031161564057</v>
      </c>
      <c r="AR41" s="171">
        <f>Lámpara!BQ49</f>
        <v>180.48732498676659</v>
      </c>
      <c r="AS41" s="171">
        <f>Lámpara!BR49</f>
        <v>160.55348946624775</v>
      </c>
      <c r="AT41" s="171">
        <f>Lámpara!BS49</f>
        <v>142.43825687286602</v>
      </c>
      <c r="AU41" s="171">
        <f>Lámpara!BT49</f>
        <v>126.55986514455232</v>
      </c>
      <c r="AV41" s="171">
        <f>Lámpara!BU49</f>
        <v>113.1235624768149</v>
      </c>
      <c r="AW41" s="171">
        <f>Lámpara!BV49</f>
        <v>102.1471360930928</v>
      </c>
      <c r="AX41" s="171">
        <f>Lámpara!BW49</f>
        <v>93.501358049378354</v>
      </c>
      <c r="AY41" s="171">
        <f>Lámpara!BX49</f>
        <v>68.212213734587223</v>
      </c>
      <c r="AZ41" s="171">
        <f>Lámpara!BY49</f>
        <v>62.369573216414018</v>
      </c>
      <c r="BA41" s="171">
        <f>Lámpara!BZ49</f>
        <v>57.267586762085827</v>
      </c>
      <c r="BB41" s="171">
        <f>Lámpara!CA49</f>
        <v>52.766606645016523</v>
      </c>
      <c r="BC41" s="171">
        <f>Lámpara!CB49</f>
        <v>48.761548083938926</v>
      </c>
      <c r="BD41" s="171">
        <f>Lámpara!CC49</f>
        <v>45.172174304477771</v>
      </c>
      <c r="BE41" s="171">
        <f>Lámpara!CD49</f>
        <v>41.936239652207739</v>
      </c>
      <c r="BF41" s="171">
        <f>Lámpara!CE49</f>
        <v>39.004642505719445</v>
      </c>
      <c r="BG41" s="171">
        <f>Lámpara!CF49</f>
        <v>36.337988761818387</v>
      </c>
      <c r="BH41" s="171">
        <f>Lámpara!CG49</f>
        <v>33.904144633640691</v>
      </c>
      <c r="BI41" s="171">
        <f>Lámpara!CH49</f>
        <v>31.676483622376672</v>
      </c>
      <c r="BJ41" s="171">
        <f>Lámpara!CI49</f>
        <v>29.632621332866631</v>
      </c>
      <c r="BK41" s="171">
        <f>Lámpara!CJ49</f>
        <v>27.753494047081698</v>
      </c>
      <c r="BL41" s="171">
        <f>Lámpara!CK49</f>
        <v>26.022680448955292</v>
      </c>
      <c r="BM41" s="171">
        <f>Lámpara!CL49</f>
        <v>24.425896199283432</v>
      </c>
      <c r="BN41" s="171">
        <f>Lámpara!CM49</f>
        <v>22.950612156155788</v>
      </c>
      <c r="BO41" s="171">
        <f>Lámpara!CN49</f>
        <v>21.585761716826077</v>
      </c>
      <c r="BP41" s="171">
        <f>Lámpara!CO49</f>
        <v>20.321512976014425</v>
      </c>
      <c r="BQ41" s="171">
        <f>Lámpara!CP49</f>
        <v>19.149088516477526</v>
      </c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8"/>
        <v>3.3000000000000016</v>
      </c>
      <c r="G42" s="172"/>
      <c r="H42" s="175">
        <f t="shared" si="9"/>
        <v>-0.20000000000000198</v>
      </c>
      <c r="I42" s="171">
        <f>Lámpara!AH50</f>
        <v>101.11075561458864</v>
      </c>
      <c r="J42" s="171">
        <f>Lámpara!AI50</f>
        <v>111.96463146969927</v>
      </c>
      <c r="K42" s="171">
        <f>Lámpara!AJ50</f>
        <v>125.2549409309508</v>
      </c>
      <c r="L42" s="171">
        <f>Lámpara!AK50</f>
        <v>140.9617260838354</v>
      </c>
      <c r="M42" s="171">
        <f>Lámpara!AL50</f>
        <v>158.87875921320992</v>
      </c>
      <c r="N42" s="171">
        <f>Lámpara!AM50</f>
        <v>178.58852011529856</v>
      </c>
      <c r="O42" s="171">
        <f>Lámpara!AN50</f>
        <v>199.4643693970726</v>
      </c>
      <c r="P42" s="171">
        <f>Lámpara!AO50</f>
        <v>220.71148791763648</v>
      </c>
      <c r="Q42" s="171">
        <f>Lámpara!AP50</f>
        <v>241.45296162404404</v>
      </c>
      <c r="R42" s="171">
        <f>Lámpara!AQ50</f>
        <v>260.85654070477091</v>
      </c>
      <c r="S42" s="171">
        <f>Lámpara!AR50</f>
        <v>278.28180420853079</v>
      </c>
      <c r="T42" s="171">
        <f>Lámpara!AS50</f>
        <v>293.41061640775831</v>
      </c>
      <c r="U42" s="171">
        <f>Lámpara!AT50</f>
        <v>306.31336569983637</v>
      </c>
      <c r="V42" s="171">
        <f>Lámpara!AU50</f>
        <v>317.4088614145341</v>
      </c>
      <c r="W42" s="171">
        <f>Lámpara!AV50</f>
        <v>327.30341072343322</v>
      </c>
      <c r="X42" s="171">
        <f>Lámpara!AW50</f>
        <v>336.54165983212846</v>
      </c>
      <c r="Y42" s="171">
        <f>Lámpara!AX50</f>
        <v>345.35169319095598</v>
      </c>
      <c r="Z42" s="171">
        <f>Lámpara!AY50</f>
        <v>353.49248141232806</v>
      </c>
      <c r="AA42" s="171">
        <f>Lámpara!AZ50</f>
        <v>360.28871162539349</v>
      </c>
      <c r="AB42" s="171">
        <f>Lámpara!BA50</f>
        <v>364.86353481203332</v>
      </c>
      <c r="AC42" s="171">
        <f>Lámpara!BB50</f>
        <v>366.4834615530649</v>
      </c>
      <c r="AD42" s="171">
        <f>Lámpara!BC50</f>
        <v>364.86353481203298</v>
      </c>
      <c r="AE42" s="171">
        <f>Lámpara!BD50</f>
        <v>360.28871162539326</v>
      </c>
      <c r="AF42" s="171">
        <f>Lámpara!BE50</f>
        <v>353.49248141232778</v>
      </c>
      <c r="AG42" s="171">
        <f>Lámpara!BF50</f>
        <v>345.35169319095547</v>
      </c>
      <c r="AH42" s="171">
        <f>Lámpara!BG50</f>
        <v>336.54165983212778</v>
      </c>
      <c r="AI42" s="171">
        <f>Lámpara!BH50</f>
        <v>327.30341072343271</v>
      </c>
      <c r="AJ42" s="171">
        <f>Lámpara!BI50</f>
        <v>317.40886141453342</v>
      </c>
      <c r="AK42" s="171">
        <f>Lámpara!BJ50</f>
        <v>306.31336569983574</v>
      </c>
      <c r="AL42" s="171">
        <f>Lámpara!BK50</f>
        <v>293.41061640775774</v>
      </c>
      <c r="AM42" s="171">
        <f>Lámpara!BL50</f>
        <v>278.28180420852999</v>
      </c>
      <c r="AN42" s="171">
        <f>Lámpara!BM50</f>
        <v>260.85654070477</v>
      </c>
      <c r="AO42" s="171">
        <f>Lámpara!BN50</f>
        <v>241.45296162404301</v>
      </c>
      <c r="AP42" s="171">
        <f>Lámpara!BO50</f>
        <v>220.71148791763534</v>
      </c>
      <c r="AQ42" s="171">
        <f>Lámpara!BP50</f>
        <v>199.46436939707132</v>
      </c>
      <c r="AR42" s="171">
        <f>Lámpara!BQ50</f>
        <v>178.58852011529754</v>
      </c>
      <c r="AS42" s="171">
        <f>Lámpara!BR50</f>
        <v>158.87875921320898</v>
      </c>
      <c r="AT42" s="171">
        <f>Lámpara!BS50</f>
        <v>140.96172608383455</v>
      </c>
      <c r="AU42" s="171">
        <f>Lámpara!BT50</f>
        <v>125.2549409309501</v>
      </c>
      <c r="AV42" s="171">
        <f>Lámpara!BU50</f>
        <v>111.9646314696986</v>
      </c>
      <c r="AW42" s="171">
        <f>Lámpara!BV50</f>
        <v>101.11075561458817</v>
      </c>
      <c r="AX42" s="171">
        <f>Lámpara!BW50</f>
        <v>92.56694836928169</v>
      </c>
      <c r="AY42" s="171">
        <f>Lámpara!BX50</f>
        <v>67.452227726936485</v>
      </c>
      <c r="AZ42" s="171">
        <f>Lámpara!BY50</f>
        <v>61.680696859714566</v>
      </c>
      <c r="BA42" s="171">
        <f>Lámpara!BZ50</f>
        <v>56.641329612628923</v>
      </c>
      <c r="BB42" s="171">
        <f>Lámpara!CA50</f>
        <v>52.195815293784626</v>
      </c>
      <c r="BC42" s="171">
        <f>Lámpara!CB50</f>
        <v>48.240120109499763</v>
      </c>
      <c r="BD42" s="171">
        <f>Lámpara!CC50</f>
        <v>44.694850187163112</v>
      </c>
      <c r="BE42" s="171">
        <f>Lámpara!CD50</f>
        <v>41.498448469770508</v>
      </c>
      <c r="BF42" s="171">
        <f>Lámpara!CE50</f>
        <v>38.602385095214238</v>
      </c>
      <c r="BG42" s="171">
        <f>Lámpara!CF50</f>
        <v>35.967747327465133</v>
      </c>
      <c r="BH42" s="171">
        <f>Lámpara!CG50</f>
        <v>33.562811328947923</v>
      </c>
      <c r="BI42" s="171">
        <f>Lámpara!CH50</f>
        <v>31.361303006941174</v>
      </c>
      <c r="BJ42" s="171">
        <f>Lámpara!CI50</f>
        <v>29.341143189384329</v>
      </c>
      <c r="BK42" s="171">
        <f>Lámpara!CJ50</f>
        <v>27.483534105207763</v>
      </c>
      <c r="BL42" s="171">
        <f>Lámpara!CK50</f>
        <v>25.77228727590143</v>
      </c>
      <c r="BM42" s="171">
        <f>Lámpara!CL50</f>
        <v>24.193322999682</v>
      </c>
      <c r="BN42" s="171">
        <f>Lámpara!CM50</f>
        <v>22.734292553419497</v>
      </c>
      <c r="BO42" s="171">
        <f>Lámpara!CN50</f>
        <v>21.384288816262909</v>
      </c>
      <c r="BP42" s="171">
        <f>Lámpara!CO50</f>
        <v>20.13362117012586</v>
      </c>
      <c r="BQ42" s="171">
        <f>Lámpara!CP50</f>
        <v>18.973637607432551</v>
      </c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8"/>
        <v>3.2000000000000015</v>
      </c>
      <c r="G43" s="172"/>
      <c r="H43" s="175">
        <f t="shared" si="9"/>
        <v>-0.30000000000000199</v>
      </c>
      <c r="I43" s="171">
        <f>Lámpara!AH51</f>
        <v>99.5201549193266</v>
      </c>
      <c r="J43" s="171">
        <f>Lámpara!AI51</f>
        <v>110.18174614521557</v>
      </c>
      <c r="K43" s="171">
        <f>Lámpara!AJ51</f>
        <v>123.24204091467153</v>
      </c>
      <c r="L43" s="171">
        <f>Lámpara!AK51</f>
        <v>138.6775938267773</v>
      </c>
      <c r="M43" s="171">
        <f>Lámpara!AL51</f>
        <v>156.28064610436272</v>
      </c>
      <c r="N43" s="171">
        <f>Lámpara!AM51</f>
        <v>175.63492338662607</v>
      </c>
      <c r="O43" s="171">
        <f>Lámpara!AN51</f>
        <v>196.11844644418662</v>
      </c>
      <c r="P43" s="171">
        <f>Lámpara!AO51</f>
        <v>216.94467693823208</v>
      </c>
      <c r="Q43" s="171">
        <f>Lámpara!AP51</f>
        <v>237.24812870805818</v>
      </c>
      <c r="R43" s="171">
        <f>Lámpara!AQ51</f>
        <v>256.20982759983389</v>
      </c>
      <c r="S43" s="171">
        <f>Lámpara!AR51</f>
        <v>273.20244097818158</v>
      </c>
      <c r="T43" s="171">
        <f>Lámpara!AS51</f>
        <v>287.91839768375092</v>
      </c>
      <c r="U43" s="171">
        <f>Lámpara!AT51</f>
        <v>300.43426414772239</v>
      </c>
      <c r="V43" s="171">
        <f>Lámpara!AU51</f>
        <v>311.17016362528892</v>
      </c>
      <c r="W43" s="171">
        <f>Lámpara!AV51</f>
        <v>320.73039193596435</v>
      </c>
      <c r="X43" s="171">
        <f>Lámpara!AW51</f>
        <v>329.65767162427079</v>
      </c>
      <c r="Y43" s="171">
        <f>Lámpara!AX51</f>
        <v>338.18235045330948</v>
      </c>
      <c r="Z43" s="171">
        <f>Lámpara!AY51</f>
        <v>346.07267190765805</v>
      </c>
      <c r="AA43" s="171">
        <f>Lámpara!AZ51</f>
        <v>352.66930935190982</v>
      </c>
      <c r="AB43" s="171">
        <f>Lámpara!BA51</f>
        <v>357.11412848113633</v>
      </c>
      <c r="AC43" s="171">
        <f>Lámpara!BB51</f>
        <v>358.68878078432886</v>
      </c>
      <c r="AD43" s="171">
        <f>Lámpara!BC51</f>
        <v>357.11412848113628</v>
      </c>
      <c r="AE43" s="171">
        <f>Lámpara!BD51</f>
        <v>352.66930935190982</v>
      </c>
      <c r="AF43" s="171">
        <f>Lámpara!BE51</f>
        <v>346.07267190765788</v>
      </c>
      <c r="AG43" s="171">
        <f>Lámpara!BF51</f>
        <v>338.18235045330914</v>
      </c>
      <c r="AH43" s="171">
        <f>Lámpara!BG51</f>
        <v>329.65767162427022</v>
      </c>
      <c r="AI43" s="171">
        <f>Lámpara!BH51</f>
        <v>320.73039193596395</v>
      </c>
      <c r="AJ43" s="171">
        <f>Lámpara!BI51</f>
        <v>311.17016362528841</v>
      </c>
      <c r="AK43" s="171">
        <f>Lámpara!BJ51</f>
        <v>300.43426414772176</v>
      </c>
      <c r="AL43" s="171">
        <f>Lámpara!BK51</f>
        <v>287.91839768375036</v>
      </c>
      <c r="AM43" s="171">
        <f>Lámpara!BL51</f>
        <v>273.20244097818085</v>
      </c>
      <c r="AN43" s="171">
        <f>Lámpara!BM51</f>
        <v>256.20982759983303</v>
      </c>
      <c r="AO43" s="171">
        <f>Lámpara!BN51</f>
        <v>237.24812870805727</v>
      </c>
      <c r="AP43" s="171">
        <f>Lámpara!BO51</f>
        <v>216.94467693823097</v>
      </c>
      <c r="AQ43" s="171">
        <f>Lámpara!BP51</f>
        <v>196.11844644418539</v>
      </c>
      <c r="AR43" s="171">
        <f>Lámpara!BQ51</f>
        <v>175.63492338662505</v>
      </c>
      <c r="AS43" s="171">
        <f>Lámpara!BR51</f>
        <v>156.28064610436178</v>
      </c>
      <c r="AT43" s="171">
        <f>Lámpara!BS51</f>
        <v>138.67759382677647</v>
      </c>
      <c r="AU43" s="171">
        <f>Lámpara!BT51</f>
        <v>123.24204091467087</v>
      </c>
      <c r="AV43" s="171">
        <f>Lámpara!BU51</f>
        <v>110.18174614521494</v>
      </c>
      <c r="AW43" s="171">
        <f>Lámpara!BV51</f>
        <v>99.520154919326188</v>
      </c>
      <c r="AX43" s="171">
        <f>Lámpara!BW51</f>
        <v>91.135532936131625</v>
      </c>
      <c r="AY43" s="171">
        <f>Lámpara!BX51</f>
        <v>66.300225944480587</v>
      </c>
      <c r="AZ43" s="171">
        <f>Lámpara!BY51</f>
        <v>60.638496253942897</v>
      </c>
      <c r="BA43" s="171">
        <f>Lámpara!BZ51</f>
        <v>55.695547397634535</v>
      </c>
      <c r="BB43" s="171">
        <f>Lámpara!CA51</f>
        <v>51.335221839894558</v>
      </c>
      <c r="BC43" s="171">
        <f>Lámpara!CB51</f>
        <v>47.455171149354697</v>
      </c>
      <c r="BD43" s="171">
        <f>Lámpara!CC51</f>
        <v>43.977347246864014</v>
      </c>
      <c r="BE43" s="171">
        <f>Lámpara!CD51</f>
        <v>40.841287772869848</v>
      </c>
      <c r="BF43" s="171">
        <f>Lámpara!CE51</f>
        <v>37.999368082526971</v>
      </c>
      <c r="BG43" s="171">
        <f>Lámpara!CF51</f>
        <v>35.413434631135914</v>
      </c>
      <c r="BH43" s="171">
        <f>Lámpara!CG51</f>
        <v>33.052407875672806</v>
      </c>
      <c r="BI43" s="171">
        <f>Lámpara!CH51</f>
        <v>30.890565832914472</v>
      </c>
      <c r="BJ43" s="171">
        <f>Lámpara!CI51</f>
        <v>28.906306164708543</v>
      </c>
      <c r="BK43" s="171">
        <f>Lámpara!CJ51</f>
        <v>27.081245518656797</v>
      </c>
      <c r="BL43" s="171">
        <f>Lámpara!CK51</f>
        <v>25.399557410877694</v>
      </c>
      <c r="BM43" s="171">
        <f>Lámpara!CL51</f>
        <v>23.847479631493425</v>
      </c>
      <c r="BN43" s="171">
        <f>Lámpara!CM51</f>
        <v>22.412942844379536</v>
      </c>
      <c r="BO43" s="171">
        <f>Lámpara!CN51</f>
        <v>21.085286463095255</v>
      </c>
      <c r="BP43" s="171">
        <f>Lámpara!CO51</f>
        <v>19.855037923534233</v>
      </c>
      <c r="BQ43" s="171">
        <f>Lámpara!CP51</f>
        <v>18.713738473305256</v>
      </c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8"/>
        <v>3.1000000000000014</v>
      </c>
      <c r="G44" s="172"/>
      <c r="H44" s="175">
        <f t="shared" si="9"/>
        <v>-0.40000000000000202</v>
      </c>
      <c r="I44" s="171">
        <f>Lámpara!AH52</f>
        <v>97.522250122131879</v>
      </c>
      <c r="J44" s="171">
        <f>Lámpara!AI52</f>
        <v>107.93514515148227</v>
      </c>
      <c r="K44" s="171">
        <f>Lámpara!AJ52</f>
        <v>120.69636018920011</v>
      </c>
      <c r="L44" s="171">
        <f>Lámpara!AK52</f>
        <v>135.77782348745274</v>
      </c>
      <c r="M44" s="171">
        <f>Lámpara!AL52</f>
        <v>152.969834072341</v>
      </c>
      <c r="N44" s="171">
        <f>Lámpara!AM52</f>
        <v>171.85796310957937</v>
      </c>
      <c r="O44" s="171">
        <f>Lámpara!AN52</f>
        <v>191.82670839402348</v>
      </c>
      <c r="P44" s="171">
        <f>Lámpara!AO52</f>
        <v>212.1008870115497</v>
      </c>
      <c r="Q44" s="171">
        <f>Lámpara!AP52</f>
        <v>231.83056224343639</v>
      </c>
      <c r="R44" s="171">
        <f>Lámpara!AQ52</f>
        <v>250.21469735263057</v>
      </c>
      <c r="S44" s="171">
        <f>Lámpara!AR52</f>
        <v>266.64349064763286</v>
      </c>
      <c r="T44" s="171">
        <f>Lámpara!AS52</f>
        <v>280.82331342279952</v>
      </c>
      <c r="U44" s="171">
        <f>Lámpara!AT52</f>
        <v>292.83857415240925</v>
      </c>
      <c r="V44" s="171">
        <f>Lámpara!AU52</f>
        <v>303.11052927734454</v>
      </c>
      <c r="W44" s="171">
        <f>Lámpara!AV52</f>
        <v>312.24003680432526</v>
      </c>
      <c r="X44" s="171">
        <f>Lámpara!AW52</f>
        <v>320.76648434071677</v>
      </c>
      <c r="Y44" s="171">
        <f>Lámpara!AX52</f>
        <v>328.92257601629444</v>
      </c>
      <c r="Z44" s="171">
        <f>Lámpara!AY52</f>
        <v>336.48844856485493</v>
      </c>
      <c r="AA44" s="171">
        <f>Lámpara!AZ52</f>
        <v>342.82582785787537</v>
      </c>
      <c r="AB44" s="171">
        <f>Lámpara!BA52</f>
        <v>347.10143382153183</v>
      </c>
      <c r="AC44" s="171">
        <f>Lámpara!BB52</f>
        <v>348.6170936940664</v>
      </c>
      <c r="AD44" s="171">
        <f>Lámpara!BC52</f>
        <v>347.10143382153183</v>
      </c>
      <c r="AE44" s="171">
        <f>Lámpara!BD52</f>
        <v>342.82582785787514</v>
      </c>
      <c r="AF44" s="171">
        <f>Lámpara!BE52</f>
        <v>336.48844856485482</v>
      </c>
      <c r="AG44" s="171">
        <f>Lámpara!BF52</f>
        <v>328.92257601629399</v>
      </c>
      <c r="AH44" s="171">
        <f>Lámpara!BG52</f>
        <v>320.76648434071637</v>
      </c>
      <c r="AI44" s="171">
        <f>Lámpara!BH52</f>
        <v>312.24003680432469</v>
      </c>
      <c r="AJ44" s="171">
        <f>Lámpara!BI52</f>
        <v>303.11052927734409</v>
      </c>
      <c r="AK44" s="171">
        <f>Lámpara!BJ52</f>
        <v>292.83857415240863</v>
      </c>
      <c r="AL44" s="171">
        <f>Lámpara!BK52</f>
        <v>280.82331342279895</v>
      </c>
      <c r="AM44" s="171">
        <f>Lámpara!BL52</f>
        <v>266.64349064763206</v>
      </c>
      <c r="AN44" s="171">
        <f>Lámpara!BM52</f>
        <v>250.21469735262963</v>
      </c>
      <c r="AO44" s="171">
        <f>Lámpara!BN52</f>
        <v>231.83056224343537</v>
      </c>
      <c r="AP44" s="171">
        <f>Lámpara!BO52</f>
        <v>212.10088701154862</v>
      </c>
      <c r="AQ44" s="171">
        <f>Lámpara!BP52</f>
        <v>191.82670839402226</v>
      </c>
      <c r="AR44" s="171">
        <f>Lámpara!BQ52</f>
        <v>171.85796310957835</v>
      </c>
      <c r="AS44" s="171">
        <f>Lámpara!BR52</f>
        <v>152.96983407234009</v>
      </c>
      <c r="AT44" s="171">
        <f>Lámpara!BS52</f>
        <v>135.77782348745194</v>
      </c>
      <c r="AU44" s="171">
        <f>Lámpara!BT52</f>
        <v>120.6963601891994</v>
      </c>
      <c r="AV44" s="171">
        <f>Lámpara!BU52</f>
        <v>107.93514515148159</v>
      </c>
      <c r="AW44" s="171">
        <f>Lámpara!BV52</f>
        <v>97.522250122131439</v>
      </c>
      <c r="AX44" s="171">
        <f>Lámpara!BW52</f>
        <v>89.342148821030392</v>
      </c>
      <c r="AY44" s="171">
        <f>Lámpara!BX52</f>
        <v>64.878303912143181</v>
      </c>
      <c r="AZ44" s="171">
        <f>Lámpara!BY52</f>
        <v>59.355614160336181</v>
      </c>
      <c r="BA44" s="171">
        <f>Lámpara!BZ52</f>
        <v>54.534295449402435</v>
      </c>
      <c r="BB44" s="171">
        <f>Lámpara!CA52</f>
        <v>50.281067447904071</v>
      </c>
      <c r="BC44" s="171">
        <f>Lámpara!CB52</f>
        <v>46.495822117496076</v>
      </c>
      <c r="BD44" s="171">
        <f>Lámpara!CC52</f>
        <v>43.102290691555744</v>
      </c>
      <c r="BE44" s="171">
        <f>Lámpara!CD52</f>
        <v>40.041450328239762</v>
      </c>
      <c r="BF44" s="171">
        <f>Lámpara!CE52</f>
        <v>37.266860547231389</v>
      </c>
      <c r="BG44" s="171">
        <f>Lámpara!CF52</f>
        <v>34.741356105574361</v>
      </c>
      <c r="BH44" s="171">
        <f>Lámpara!CG52</f>
        <v>32.434692437000159</v>
      </c>
      <c r="BI44" s="171">
        <f>Lámpara!CH52</f>
        <v>30.321860161161705</v>
      </c>
      <c r="BJ44" s="171">
        <f>Lámpara!CI52</f>
        <v>28.381870131219483</v>
      </c>
      <c r="BK44" s="171">
        <f>Lámpara!CJ52</f>
        <v>26.596870164245075</v>
      </c>
      <c r="BL44" s="171">
        <f>Lámpara!CK52</f>
        <v>24.95149636982207</v>
      </c>
      <c r="BM44" s="171">
        <f>Lámpara!CL52</f>
        <v>23.432391162098138</v>
      </c>
      <c r="BN44" s="171">
        <f>Lámpara!CM52</f>
        <v>22.027840382484609</v>
      </c>
      <c r="BO44" s="171">
        <f>Lámpara!CN52</f>
        <v>20.727496137753686</v>
      </c>
      <c r="BP44" s="171">
        <f>Lámpara!CO52</f>
        <v>19.52216184093194</v>
      </c>
      <c r="BQ44" s="171">
        <f>Lámpara!CP52</f>
        <v>18.403622836732769</v>
      </c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8"/>
        <v>3.0000000000000013</v>
      </c>
      <c r="G45" s="172"/>
      <c r="H45" s="175">
        <f t="shared" si="9"/>
        <v>-0.500000000000002</v>
      </c>
      <c r="I45" s="171">
        <f>Lámpara!AH53</f>
        <v>95.233750118819174</v>
      </c>
      <c r="J45" s="171">
        <f>Lámpara!AI53</f>
        <v>105.35319136427714</v>
      </c>
      <c r="K45" s="171">
        <f>Lámpara!AJ53</f>
        <v>117.75963461021705</v>
      </c>
      <c r="L45" s="171">
        <f>Lámpara!AK53</f>
        <v>132.41946442218995</v>
      </c>
      <c r="M45" s="171">
        <f>Lámpara!AL53</f>
        <v>149.12080419203281</v>
      </c>
      <c r="N45" s="171">
        <f>Lámpara!AM53</f>
        <v>167.4517654795016</v>
      </c>
      <c r="O45" s="171">
        <f>Lámpara!AN53</f>
        <v>186.80511180049925</v>
      </c>
      <c r="P45" s="171">
        <f>Lámpara!AO53</f>
        <v>206.41990526394736</v>
      </c>
      <c r="Q45" s="171">
        <f>Lámpara!AP53</f>
        <v>225.46552461537814</v>
      </c>
      <c r="R45" s="171">
        <f>Lámpara!AQ53</f>
        <v>243.16302460302032</v>
      </c>
      <c r="S45" s="171">
        <f>Lámpara!AR53</f>
        <v>258.9239730730032</v>
      </c>
      <c r="T45" s="171">
        <f>Lámpara!AS53</f>
        <v>272.47144624354718</v>
      </c>
      <c r="U45" s="171">
        <f>Lámpara!AT53</f>
        <v>283.89881959164683</v>
      </c>
      <c r="V45" s="171">
        <f>Lámpara!AU53</f>
        <v>293.62788986193385</v>
      </c>
      <c r="W45" s="171">
        <f>Lámpara!AV53</f>
        <v>302.25434182329269</v>
      </c>
      <c r="X45" s="171">
        <f>Lámpara!AW53</f>
        <v>310.31250409845705</v>
      </c>
      <c r="Y45" s="171">
        <f>Lámpara!AX53</f>
        <v>318.03706263927234</v>
      </c>
      <c r="Z45" s="171">
        <f>Lámpara!AY53</f>
        <v>325.22193386179708</v>
      </c>
      <c r="AA45" s="171">
        <f>Lámpara!AZ53</f>
        <v>331.25397989276541</v>
      </c>
      <c r="AB45" s="171">
        <f>Lámpara!BA53</f>
        <v>335.32986796527837</v>
      </c>
      <c r="AC45" s="171">
        <f>Lámpara!BB53</f>
        <v>336.7758216816423</v>
      </c>
      <c r="AD45" s="171">
        <f>Lámpara!BC53</f>
        <v>335.32986796527814</v>
      </c>
      <c r="AE45" s="171">
        <f>Lámpara!BD53</f>
        <v>331.25397989276519</v>
      </c>
      <c r="AF45" s="171">
        <f>Lámpara!BE53</f>
        <v>325.22193386179697</v>
      </c>
      <c r="AG45" s="171">
        <f>Lámpara!BF53</f>
        <v>318.03706263927188</v>
      </c>
      <c r="AH45" s="171">
        <f>Lámpara!BG53</f>
        <v>310.31250409845637</v>
      </c>
      <c r="AI45" s="171">
        <f>Lámpara!BH53</f>
        <v>302.25434182329212</v>
      </c>
      <c r="AJ45" s="171">
        <f>Lámpara!BI53</f>
        <v>293.6278898619334</v>
      </c>
      <c r="AK45" s="171">
        <f>Lámpara!BJ53</f>
        <v>283.89881959164637</v>
      </c>
      <c r="AL45" s="171">
        <f>Lámpara!BK53</f>
        <v>272.47144624354661</v>
      </c>
      <c r="AM45" s="171">
        <f>Lámpara!BL53</f>
        <v>258.9239730730024</v>
      </c>
      <c r="AN45" s="171">
        <f>Lámpara!BM53</f>
        <v>243.16302460301949</v>
      </c>
      <c r="AO45" s="171">
        <f>Lámpara!BN53</f>
        <v>225.46552461537721</v>
      </c>
      <c r="AP45" s="171">
        <f>Lámpara!BO53</f>
        <v>206.41990526394628</v>
      </c>
      <c r="AQ45" s="171">
        <f>Lámpara!BP53</f>
        <v>186.80511180049808</v>
      </c>
      <c r="AR45" s="171">
        <f>Lámpara!BQ53</f>
        <v>167.45176547950061</v>
      </c>
      <c r="AS45" s="171">
        <f>Lámpara!BR53</f>
        <v>149.1208041920319</v>
      </c>
      <c r="AT45" s="171">
        <f>Lámpara!BS53</f>
        <v>132.41946442218918</v>
      </c>
      <c r="AU45" s="171">
        <f>Lámpara!BT53</f>
        <v>117.75963461021649</v>
      </c>
      <c r="AV45" s="171">
        <f>Lámpara!BU53</f>
        <v>105.3531913642765</v>
      </c>
      <c r="AW45" s="171">
        <f>Lámpara!BV53</f>
        <v>95.23375011881879</v>
      </c>
      <c r="AX45" s="171">
        <f>Lámpara!BW53</f>
        <v>87.293335771076514</v>
      </c>
      <c r="AY45" s="171">
        <f>Lámpara!BX53</f>
        <v>63.280961815819708</v>
      </c>
      <c r="AZ45" s="171">
        <f>Lámpara!BY53</f>
        <v>57.918801030642861</v>
      </c>
      <c r="BA45" s="171">
        <f>Lámpara!BZ53</f>
        <v>53.237357458090258</v>
      </c>
      <c r="BB45" s="171">
        <f>Lámpara!CA53</f>
        <v>49.10685377089743</v>
      </c>
      <c r="BC45" s="171">
        <f>Lámpara!CB53</f>
        <v>45.429895868409247</v>
      </c>
      <c r="BD45" s="171">
        <f>Lámpara!CC53</f>
        <v>42.132358987857998</v>
      </c>
      <c r="BE45" s="171">
        <f>Lámpara!CD53</f>
        <v>39.156945648434842</v>
      </c>
      <c r="BF45" s="171">
        <f>Lámpara!CE53</f>
        <v>36.458627388805375</v>
      </c>
      <c r="BG45" s="171">
        <f>Lámpara!CF53</f>
        <v>34.001411751763911</v>
      </c>
      <c r="BH45" s="171">
        <f>Lámpara!CG53</f>
        <v>31.756040615106624</v>
      </c>
      <c r="BI45" s="171">
        <f>Lámpara!CH53</f>
        <v>29.698343080690339</v>
      </c>
      <c r="BJ45" s="171">
        <f>Lámpara!CI53</f>
        <v>27.808048895009936</v>
      </c>
      <c r="BK45" s="171">
        <f>Lámpara!CJ53</f>
        <v>26.067926576291431</v>
      </c>
      <c r="BL45" s="171">
        <f>Lámpara!CK53</f>
        <v>24.463151209236369</v>
      </c>
      <c r="BM45" s="171">
        <f>Lámpara!CL53</f>
        <v>22.980835381552851</v>
      </c>
      <c r="BN45" s="171">
        <f>Lámpara!CM53</f>
        <v>21.609676640081606</v>
      </c>
      <c r="BO45" s="171">
        <f>Lámpara!CN53</f>
        <v>20.339688728890909</v>
      </c>
      <c r="BP45" s="171">
        <f>Lámpara!CO53</f>
        <v>19.161993557755679</v>
      </c>
      <c r="BQ45" s="171">
        <f>Lámpara!CP53</f>
        <v>18.068657611088007</v>
      </c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8"/>
        <v>2.9000000000000012</v>
      </c>
      <c r="G46" s="172"/>
      <c r="H46" s="175">
        <f t="shared" si="9"/>
        <v>-0.60000000000000198</v>
      </c>
      <c r="I46" s="171">
        <f>Lámpara!AH54</f>
        <v>92.701680801283032</v>
      </c>
      <c r="J46" s="171">
        <f>Lámpara!AI54</f>
        <v>102.48992388464532</v>
      </c>
      <c r="K46" s="171">
        <f>Lámpara!AJ54</f>
        <v>114.49447754362173</v>
      </c>
      <c r="L46" s="171">
        <f>Lámpara!AK54</f>
        <v>128.67551490319585</v>
      </c>
      <c r="M46" s="171">
        <f>Lámpara!AL54</f>
        <v>144.81895340254096</v>
      </c>
      <c r="N46" s="171">
        <f>Lámpara!AM54</f>
        <v>162.51625344532425</v>
      </c>
      <c r="O46" s="171">
        <f>Lámpara!AN54</f>
        <v>181.17021262137104</v>
      </c>
      <c r="P46" s="171">
        <f>Lámpara!AO54</f>
        <v>200.03683894797885</v>
      </c>
      <c r="Q46" s="171">
        <f>Lámpara!AP54</f>
        <v>218.30822558924791</v>
      </c>
      <c r="R46" s="171">
        <f>Lámpara!AQ54</f>
        <v>235.23115534075308</v>
      </c>
      <c r="S46" s="171">
        <f>Lámpara!AR54</f>
        <v>250.24180716087753</v>
      </c>
      <c r="T46" s="171">
        <f>Lámpara!AS54</f>
        <v>263.08215064886218</v>
      </c>
      <c r="U46" s="171">
        <f>Lámpara!AT54</f>
        <v>273.85520409776342</v>
      </c>
      <c r="V46" s="171">
        <f>Lámpara!AU54</f>
        <v>282.98244135750889</v>
      </c>
      <c r="W46" s="171">
        <f>Lámpara!AV54</f>
        <v>291.05251060903885</v>
      </c>
      <c r="X46" s="171">
        <f>Lámpara!AW54</f>
        <v>298.59283628799773</v>
      </c>
      <c r="Y46" s="171">
        <f>Lámpara!AX54</f>
        <v>305.83940970418462</v>
      </c>
      <c r="Z46" s="171">
        <f>Lámpara!AY54</f>
        <v>312.60118889033447</v>
      </c>
      <c r="AA46" s="171">
        <f>Lámpara!AZ54</f>
        <v>318.29331639014237</v>
      </c>
      <c r="AB46" s="171">
        <f>Lámpara!BA54</f>
        <v>322.1464449270091</v>
      </c>
      <c r="AC46" s="171">
        <f>Lámpara!BB54</f>
        <v>323.51457375546511</v>
      </c>
      <c r="AD46" s="171">
        <f>Lámpara!BC54</f>
        <v>322.14644492700887</v>
      </c>
      <c r="AE46" s="171">
        <f>Lámpara!BD54</f>
        <v>318.29331639014214</v>
      </c>
      <c r="AF46" s="171">
        <f>Lámpara!BE54</f>
        <v>312.60118889033436</v>
      </c>
      <c r="AG46" s="171">
        <f>Lámpara!BF54</f>
        <v>305.83940970418416</v>
      </c>
      <c r="AH46" s="171">
        <f>Lámpara!BG54</f>
        <v>298.59283628799722</v>
      </c>
      <c r="AI46" s="171">
        <f>Lámpara!BH54</f>
        <v>291.05251060903845</v>
      </c>
      <c r="AJ46" s="171">
        <f>Lámpara!BI54</f>
        <v>282.98244135750849</v>
      </c>
      <c r="AK46" s="171">
        <f>Lámpara!BJ54</f>
        <v>273.85520409776296</v>
      </c>
      <c r="AL46" s="171">
        <f>Lámpara!BK54</f>
        <v>263.08215064886167</v>
      </c>
      <c r="AM46" s="171">
        <f>Lámpara!BL54</f>
        <v>250.24180716087685</v>
      </c>
      <c r="AN46" s="171">
        <f>Lámpara!BM54</f>
        <v>235.23115534075228</v>
      </c>
      <c r="AO46" s="171">
        <f>Lámpara!BN54</f>
        <v>218.30822558924706</v>
      </c>
      <c r="AP46" s="171">
        <f>Lámpara!BO54</f>
        <v>200.03683894797791</v>
      </c>
      <c r="AQ46" s="171">
        <f>Lámpara!BP54</f>
        <v>181.1702126213699</v>
      </c>
      <c r="AR46" s="171">
        <f>Lámpara!BQ54</f>
        <v>162.51625344532334</v>
      </c>
      <c r="AS46" s="171">
        <f>Lámpara!BR54</f>
        <v>144.81895340254019</v>
      </c>
      <c r="AT46" s="171">
        <f>Lámpara!BS54</f>
        <v>128.67551490319516</v>
      </c>
      <c r="AU46" s="171">
        <f>Lámpara!BT54</f>
        <v>114.4944775436211</v>
      </c>
      <c r="AV46" s="171">
        <f>Lámpara!BU54</f>
        <v>102.48992388464477</v>
      </c>
      <c r="AW46" s="171">
        <f>Lámpara!BV54</f>
        <v>92.701680801282663</v>
      </c>
      <c r="AX46" s="171">
        <f>Lámpara!BW54</f>
        <v>85.030406602942165</v>
      </c>
      <c r="AY46" s="171">
        <f>Lámpara!BX54</f>
        <v>61.541021460981788</v>
      </c>
      <c r="AZ46" s="171">
        <f>Lámpara!BY54</f>
        <v>56.357168363588229</v>
      </c>
      <c r="BA46" s="171">
        <f>Lámpara!BZ54</f>
        <v>51.830661425329978</v>
      </c>
      <c r="BB46" s="171">
        <f>Lámpara!CA54</f>
        <v>47.835759796992676</v>
      </c>
      <c r="BC46" s="171">
        <f>Lámpara!CB54</f>
        <v>44.278184730909572</v>
      </c>
      <c r="BD46" s="171">
        <f>Lámpara!CC54</f>
        <v>41.086262800063388</v>
      </c>
      <c r="BE46" s="171">
        <f>Lámpara!CD54</f>
        <v>38.204661399333936</v>
      </c>
      <c r="BF46" s="171">
        <f>Lámpara!CE54</f>
        <v>35.589954024098851</v>
      </c>
      <c r="BG46" s="171">
        <f>Lámpara!CF54</f>
        <v>33.207474112443862</v>
      </c>
      <c r="BH46" s="171">
        <f>Lámpara!CG54</f>
        <v>31.029075258092103</v>
      </c>
      <c r="BI46" s="171">
        <f>Lámpara!CH54</f>
        <v>29.031528892239013</v>
      </c>
      <c r="BJ46" s="171">
        <f>Lámpara!CI54</f>
        <v>27.195370714753015</v>
      </c>
      <c r="BK46" s="171">
        <f>Lámpara!CJ54</f>
        <v>25.504063624941306</v>
      </c>
      <c r="BL46" s="171">
        <f>Lámpara!CK54</f>
        <v>23.943384528873139</v>
      </c>
      <c r="BM46" s="171">
        <f>Lámpara!CL54</f>
        <v>22.500970138399026</v>
      </c>
      <c r="BN46" s="171">
        <f>Lámpara!CM54</f>
        <v>21.165976262786742</v>
      </c>
      <c r="BO46" s="171">
        <f>Lámpara!CN54</f>
        <v>19.928818631740505</v>
      </c>
      <c r="BP46" s="171">
        <f>Lámpara!CO54</f>
        <v>18.780972741700154</v>
      </c>
      <c r="BQ46" s="171">
        <f>Lámpara!CP54</f>
        <v>17.714816821679182</v>
      </c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8"/>
        <v>2.8000000000000012</v>
      </c>
      <c r="G47" s="172"/>
      <c r="H47" s="175">
        <f t="shared" si="9"/>
        <v>-0.70000000000000195</v>
      </c>
      <c r="I47" s="171">
        <f>Lámpara!AH55</f>
        <v>89.895276677961604</v>
      </c>
      <c r="J47" s="171">
        <f>Lámpara!AI55</f>
        <v>99.316467442490563</v>
      </c>
      <c r="K47" s="171">
        <f>Lámpara!AJ55</f>
        <v>110.87524970643571</v>
      </c>
      <c r="L47" s="171">
        <f>Lámpara!AK55</f>
        <v>124.52518278855108</v>
      </c>
      <c r="M47" s="171">
        <f>Lámpara!AL55</f>
        <v>140.05016462684526</v>
      </c>
      <c r="N47" s="171">
        <f>Lámpara!AM55</f>
        <v>157.04593576638391</v>
      </c>
      <c r="O47" s="171">
        <f>Lámpara!AN55</f>
        <v>174.9270798466911</v>
      </c>
      <c r="P47" s="171">
        <f>Lámpara!AO55</f>
        <v>192.96906331007364</v>
      </c>
      <c r="Q47" s="171">
        <f>Lámpara!AP55</f>
        <v>210.38972770338989</v>
      </c>
      <c r="R47" s="171">
        <f>Lámpara!AQ55</f>
        <v>226.46471607196827</v>
      </c>
      <c r="S47" s="171">
        <f>Lámpara!AR55</f>
        <v>240.65749942149938</v>
      </c>
      <c r="T47" s="171">
        <f>Lámpara!AS55</f>
        <v>252.73062683775362</v>
      </c>
      <c r="U47" s="171">
        <f>Lámpara!AT55</f>
        <v>262.79710065069008</v>
      </c>
      <c r="V47" s="171">
        <f>Lámpara!AU55</f>
        <v>271.27709461637608</v>
      </c>
      <c r="W47" s="171">
        <f>Lámpara!AV55</f>
        <v>278.75041506440908</v>
      </c>
      <c r="X47" s="171">
        <f>Lámpara!AW55</f>
        <v>285.73581030181765</v>
      </c>
      <c r="Y47" s="171">
        <f>Lámpara!AX55</f>
        <v>292.46977676629899</v>
      </c>
      <c r="Z47" s="171">
        <f>Lámpara!AY55</f>
        <v>298.7770933569177</v>
      </c>
      <c r="AA47" s="171">
        <f>Lámpara!AZ55</f>
        <v>304.10348402271183</v>
      </c>
      <c r="AB47" s="171">
        <f>Lámpara!BA55</f>
        <v>307.71662478943887</v>
      </c>
      <c r="AC47" s="171">
        <f>Lámpara!BB55</f>
        <v>309.00085294854046</v>
      </c>
      <c r="AD47" s="171">
        <f>Lámpara!BC55</f>
        <v>307.71662478943864</v>
      </c>
      <c r="AE47" s="171">
        <f>Lámpara!BD55</f>
        <v>304.10348402271165</v>
      </c>
      <c r="AF47" s="171">
        <f>Lámpara!BE55</f>
        <v>298.77709335691753</v>
      </c>
      <c r="AG47" s="171">
        <f>Lámpara!BF55</f>
        <v>292.46977676629859</v>
      </c>
      <c r="AH47" s="171">
        <f>Lámpara!BG55</f>
        <v>285.73581030181737</v>
      </c>
      <c r="AI47" s="171">
        <f>Lámpara!BH55</f>
        <v>278.75041506440874</v>
      </c>
      <c r="AJ47" s="171">
        <f>Lámpara!BI55</f>
        <v>271.27709461637573</v>
      </c>
      <c r="AK47" s="171">
        <f>Lámpara!BJ55</f>
        <v>262.79710065068963</v>
      </c>
      <c r="AL47" s="171">
        <f>Lámpara!BK55</f>
        <v>252.73062683775299</v>
      </c>
      <c r="AM47" s="171">
        <f>Lámpara!BL55</f>
        <v>240.65749942149856</v>
      </c>
      <c r="AN47" s="171">
        <f>Lámpara!BM55</f>
        <v>226.4647160719675</v>
      </c>
      <c r="AO47" s="171">
        <f>Lámpara!BN55</f>
        <v>210.38972770338901</v>
      </c>
      <c r="AP47" s="171">
        <f>Lámpara!BO55</f>
        <v>192.96906331007278</v>
      </c>
      <c r="AQ47" s="171">
        <f>Lámpara!BP55</f>
        <v>174.92707984668991</v>
      </c>
      <c r="AR47" s="171">
        <f>Lámpara!BQ55</f>
        <v>157.04593576638302</v>
      </c>
      <c r="AS47" s="171">
        <f>Lámpara!BR55</f>
        <v>140.05016462684443</v>
      </c>
      <c r="AT47" s="171">
        <f>Lámpara!BS55</f>
        <v>124.52518278855044</v>
      </c>
      <c r="AU47" s="171">
        <f>Lámpara!BT55</f>
        <v>110.87524970643513</v>
      </c>
      <c r="AV47" s="171">
        <f>Lámpara!BU55</f>
        <v>99.316467442490094</v>
      </c>
      <c r="AW47" s="171">
        <f>Lámpara!BV55</f>
        <v>89.895276677961277</v>
      </c>
      <c r="AX47" s="171">
        <f>Lámpara!BW55</f>
        <v>82.521774997821709</v>
      </c>
      <c r="AY47" s="171">
        <f>Lámpara!BX55</f>
        <v>59.622482234708265</v>
      </c>
      <c r="AZ47" s="171">
        <f>Lámpara!BY55</f>
        <v>54.635406408442677</v>
      </c>
      <c r="BA47" s="171">
        <f>Lámpara!BZ55</f>
        <v>50.279840104651235</v>
      </c>
      <c r="BB47" s="171">
        <f>Lámpara!CA55</f>
        <v>46.434527865547622</v>
      </c>
      <c r="BC47" s="171">
        <f>Lámpara!CB55</f>
        <v>43.008646156176013</v>
      </c>
      <c r="BD47" s="171">
        <f>Lámpara!CC55</f>
        <v>39.933235177129369</v>
      </c>
      <c r="BE47" s="171">
        <f>Lámpara!CD55</f>
        <v>37.155133679521775</v>
      </c>
      <c r="BF47" s="171">
        <f>Lámpara!CE55</f>
        <v>34.632682851891907</v>
      </c>
      <c r="BG47" s="171">
        <f>Lámpara!CF55</f>
        <v>32.332677504638681</v>
      </c>
      <c r="BH47" s="171">
        <f>Lámpara!CG55</f>
        <v>30.228195516234884</v>
      </c>
      <c r="BI47" s="171">
        <f>Lámpara!CH55</f>
        <v>28.297045516530801</v>
      </c>
      <c r="BJ47" s="171">
        <f>Lámpara!CI55</f>
        <v>26.520650069379673</v>
      </c>
      <c r="BK47" s="171">
        <f>Lámpara!CJ55</f>
        <v>24.88323613796722</v>
      </c>
      <c r="BL47" s="171">
        <f>Lámpara!CK55</f>
        <v>23.371242936128674</v>
      </c>
      <c r="BM47" s="171">
        <f>Lámpara!CL55</f>
        <v>21.972884132223029</v>
      </c>
      <c r="BN47" s="171">
        <f>Lámpara!CM55</f>
        <v>20.67782017247135</v>
      </c>
      <c r="BO47" s="171">
        <f>Lámpara!CN55</f>
        <v>19.476909636274669</v>
      </c>
      <c r="BP47" s="171">
        <f>Lámpara!CO55</f>
        <v>18.36201772560959</v>
      </c>
      <c r="BQ47" s="171">
        <f>Lámpara!CP55</f>
        <v>17.32586641705516</v>
      </c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8"/>
        <v>2.7000000000000011</v>
      </c>
      <c r="G48" s="172"/>
      <c r="H48" s="175">
        <f t="shared" si="9"/>
        <v>-0.80000000000000193</v>
      </c>
      <c r="I48" s="171">
        <f>Lámpara!AH56</f>
        <v>86.729526009250918</v>
      </c>
      <c r="J48" s="171">
        <f>Lámpara!AI56</f>
        <v>95.746446980541279</v>
      </c>
      <c r="K48" s="171">
        <f>Lámpara!AJ56</f>
        <v>106.81544409419473</v>
      </c>
      <c r="L48" s="171">
        <f>Lámpara!AK56</f>
        <v>119.88333029266161</v>
      </c>
      <c r="M48" s="171">
        <f>Lámpara!AL56</f>
        <v>134.73238711420757</v>
      </c>
      <c r="N48" s="171">
        <f>Lámpara!AM56</f>
        <v>150.96368388583949</v>
      </c>
      <c r="O48" s="171">
        <f>Lámpara!AN56</f>
        <v>168.0053157964602</v>
      </c>
      <c r="P48" s="171">
        <f>Lámpara!AO56</f>
        <v>185.15452033558105</v>
      </c>
      <c r="Q48" s="171">
        <f>Lámpara!AP56</f>
        <v>201.65754926923577</v>
      </c>
      <c r="R48" s="171">
        <f>Lámpara!AQ56</f>
        <v>216.82153885392472</v>
      </c>
      <c r="S48" s="171">
        <f>Lámpara!AR56</f>
        <v>230.13939806565958</v>
      </c>
      <c r="T48" s="171">
        <f>Lámpara!AS56</f>
        <v>241.39549150834213</v>
      </c>
      <c r="U48" s="171">
        <f>Lámpara!AT56</f>
        <v>250.71289265976216</v>
      </c>
      <c r="V48" s="171">
        <f>Lámpara!AU56</f>
        <v>258.5094884012646</v>
      </c>
      <c r="W48" s="171">
        <f>Lámpara!AV56</f>
        <v>265.35461522702241</v>
      </c>
      <c r="X48" s="171">
        <f>Lámpara!AW56</f>
        <v>271.75676947110981</v>
      </c>
      <c r="Y48" s="171">
        <f>Lámpara!AX56</f>
        <v>277.95214549167548</v>
      </c>
      <c r="Z48" s="171">
        <f>Lámpara!AY56</f>
        <v>283.78174394232462</v>
      </c>
      <c r="AA48" s="171">
        <f>Lámpara!AZ56</f>
        <v>288.72341598200256</v>
      </c>
      <c r="AB48" s="171">
        <f>Lámpara!BA56</f>
        <v>292.0839665225601</v>
      </c>
      <c r="AC48" s="171">
        <f>Lámpara!BB56</f>
        <v>293.27986022607109</v>
      </c>
      <c r="AD48" s="171">
        <f>Lámpara!BC56</f>
        <v>292.08396652255988</v>
      </c>
      <c r="AE48" s="171">
        <f>Lámpara!BD56</f>
        <v>288.72341598200239</v>
      </c>
      <c r="AF48" s="171">
        <f>Lámpara!BE56</f>
        <v>283.7817439423244</v>
      </c>
      <c r="AG48" s="171">
        <f>Lámpara!BF56</f>
        <v>277.95214549167525</v>
      </c>
      <c r="AH48" s="171">
        <f>Lámpara!BG56</f>
        <v>271.75676947110935</v>
      </c>
      <c r="AI48" s="171">
        <f>Lámpara!BH56</f>
        <v>265.35461522702212</v>
      </c>
      <c r="AJ48" s="171">
        <f>Lámpara!BI56</f>
        <v>258.50948840126426</v>
      </c>
      <c r="AK48" s="171">
        <f>Lámpara!BJ56</f>
        <v>250.71289265976196</v>
      </c>
      <c r="AL48" s="171">
        <f>Lámpara!BK56</f>
        <v>241.39549150834176</v>
      </c>
      <c r="AM48" s="171">
        <f>Lámpara!BL56</f>
        <v>230.13939806565898</v>
      </c>
      <c r="AN48" s="171">
        <f>Lámpara!BM56</f>
        <v>216.82153885392401</v>
      </c>
      <c r="AO48" s="171">
        <f>Lámpara!BN56</f>
        <v>201.65754926923495</v>
      </c>
      <c r="AP48" s="171">
        <f>Lámpara!BO56</f>
        <v>185.15452033558017</v>
      </c>
      <c r="AQ48" s="171">
        <f>Lámpara!BP56</f>
        <v>168.00531579645917</v>
      </c>
      <c r="AR48" s="171">
        <f>Lámpara!BQ56</f>
        <v>150.96368388583861</v>
      </c>
      <c r="AS48" s="171">
        <f>Lámpara!BR56</f>
        <v>134.73238711420674</v>
      </c>
      <c r="AT48" s="171">
        <f>Lámpara!BS56</f>
        <v>119.88333029266092</v>
      </c>
      <c r="AU48" s="171">
        <f>Lámpara!BT56</f>
        <v>106.81544409419418</v>
      </c>
      <c r="AV48" s="171">
        <f>Lámpara!BU56</f>
        <v>95.746446980540767</v>
      </c>
      <c r="AW48" s="171">
        <f>Lámpara!BV56</f>
        <v>86.729526009250591</v>
      </c>
      <c r="AX48" s="171">
        <f>Lámpara!BW56</f>
        <v>79.684740284960185</v>
      </c>
      <c r="AY48" s="171">
        <f>Lámpara!BX56</f>
        <v>57.440799507847174</v>
      </c>
      <c r="AZ48" s="171">
        <f>Lámpara!BY56</f>
        <v>52.672522240587512</v>
      </c>
      <c r="BA48" s="171">
        <f>Lámpara!BZ56</f>
        <v>48.507547336968713</v>
      </c>
      <c r="BB48" s="171">
        <f>Lámpara!CA56</f>
        <v>44.829471002244723</v>
      </c>
      <c r="BC48" s="171">
        <f>Lámpara!CB56</f>
        <v>41.551207037764101</v>
      </c>
      <c r="BD48" s="171">
        <f>Lámpara!CC56</f>
        <v>38.606731668174774</v>
      </c>
      <c r="BE48" s="171">
        <f>Lámpara!CD56</f>
        <v>35.94523447730505</v>
      </c>
      <c r="BF48" s="171">
        <f>Lámpara!CE56</f>
        <v>33.526972463537369</v>
      </c>
      <c r="BG48" s="171">
        <f>Lámpara!CF56</f>
        <v>31.320326535060421</v>
      </c>
      <c r="BH48" s="171">
        <f>Lámpara!CG56</f>
        <v>29.299705712594367</v>
      </c>
      <c r="BI48" s="171">
        <f>Lámpara!CH56</f>
        <v>27.444048678741442</v>
      </c>
      <c r="BJ48" s="171">
        <f>Lámpara!CI56</f>
        <v>25.735746453875976</v>
      </c>
      <c r="BK48" s="171">
        <f>Lámpara!CJ56</f>
        <v>24.159862377834799</v>
      </c>
      <c r="BL48" s="171">
        <f>Lámpara!CK56</f>
        <v>22.703562471101495</v>
      </c>
      <c r="BM48" s="171">
        <f>Lámpara!CL56</f>
        <v>21.35569515704567</v>
      </c>
      <c r="BN48" s="171">
        <f>Lámpara!CM56</f>
        <v>20.106477487328494</v>
      </c>
      <c r="BO48" s="171">
        <f>Lámpara!CN56</f>
        <v>18.947257729520665</v>
      </c>
      <c r="BP48" s="171">
        <f>Lámpara!CO56</f>
        <v>17.870333077729004</v>
      </c>
      <c r="BQ48" s="171">
        <f>Lámpara!CP56</f>
        <v>16.868807479472501</v>
      </c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8"/>
        <v>2.600000000000001</v>
      </c>
      <c r="G49" s="172"/>
      <c r="H49" s="175">
        <f t="shared" si="9"/>
        <v>-0.90000000000000191</v>
      </c>
      <c r="I49" s="171">
        <f>Lámpara!AH57</f>
        <v>83.108217413364315</v>
      </c>
      <c r="J49" s="171">
        <f>Lámpara!AI57</f>
        <v>91.682155179852828</v>
      </c>
      <c r="K49" s="171">
        <f>Lámpara!AJ57</f>
        <v>102.2171376827696</v>
      </c>
      <c r="L49" s="171">
        <f>Lámpara!AK57</f>
        <v>114.65335960792991</v>
      </c>
      <c r="M49" s="171">
        <f>Lámpara!AL57</f>
        <v>128.77208864692244</v>
      </c>
      <c r="N49" s="171">
        <f>Lámpara!AM57</f>
        <v>144.18086381563242</v>
      </c>
      <c r="O49" s="171">
        <f>Lámpara!AN57</f>
        <v>160.32295998007388</v>
      </c>
      <c r="P49" s="171">
        <f>Lámpara!AO57</f>
        <v>176.51946579588198</v>
      </c>
      <c r="Q49" s="171">
        <f>Lámpara!AP57</f>
        <v>192.04730431603141</v>
      </c>
      <c r="R49" s="171">
        <f>Lámpara!AQ57</f>
        <v>206.24721999114712</v>
      </c>
      <c r="S49" s="171">
        <f>Lámpara!AR57</f>
        <v>218.64316607412306</v>
      </c>
      <c r="T49" s="171">
        <f>Lámpara!AS57</f>
        <v>229.0421188438456</v>
      </c>
      <c r="U49" s="171">
        <f>Lámpara!AT57</f>
        <v>237.57707743395687</v>
      </c>
      <c r="V49" s="171">
        <f>Lámpara!AU57</f>
        <v>244.6626722035829</v>
      </c>
      <c r="W49" s="171">
        <f>Lámpara!AV57</f>
        <v>250.85634586311932</v>
      </c>
      <c r="X49" s="171">
        <f>Lámpara!AW57</f>
        <v>256.65498924770543</v>
      </c>
      <c r="Y49" s="171">
        <f>Lámpara!AX57</f>
        <v>262.29371106886805</v>
      </c>
      <c r="Z49" s="171">
        <f>Lámpara!AY57</f>
        <v>267.62979807797745</v>
      </c>
      <c r="AA49" s="171">
        <f>Lámpara!AZ57</f>
        <v>272.17407417091368</v>
      </c>
      <c r="AB49" s="171">
        <f>Lámpara!BA57</f>
        <v>275.27370629330733</v>
      </c>
      <c r="AC49" s="171">
        <f>Lámpara!BB57</f>
        <v>276.37835046699661</v>
      </c>
      <c r="AD49" s="171">
        <f>Lámpara!BC57</f>
        <v>275.27370629330733</v>
      </c>
      <c r="AE49" s="171">
        <f>Lámpara!BD57</f>
        <v>272.17407417091368</v>
      </c>
      <c r="AF49" s="171">
        <f>Lámpara!BE57</f>
        <v>267.62979807797734</v>
      </c>
      <c r="AG49" s="171">
        <f>Lámpara!BF57</f>
        <v>262.29371106886776</v>
      </c>
      <c r="AH49" s="171">
        <f>Lámpara!BG57</f>
        <v>256.65498924770515</v>
      </c>
      <c r="AI49" s="171">
        <f>Lámpara!BH57</f>
        <v>250.85634586311897</v>
      </c>
      <c r="AJ49" s="171">
        <f>Lámpara!BI57</f>
        <v>244.66267220358245</v>
      </c>
      <c r="AK49" s="171">
        <f>Lámpara!BJ57</f>
        <v>237.57707743395667</v>
      </c>
      <c r="AL49" s="171">
        <f>Lámpara!BK57</f>
        <v>229.04211884384515</v>
      </c>
      <c r="AM49" s="171">
        <f>Lámpara!BL57</f>
        <v>218.64316607412243</v>
      </c>
      <c r="AN49" s="171">
        <f>Lámpara!BM57</f>
        <v>206.24721999114658</v>
      </c>
      <c r="AO49" s="171">
        <f>Lámpara!BN57</f>
        <v>192.0473043160307</v>
      </c>
      <c r="AP49" s="171">
        <f>Lámpara!BO57</f>
        <v>176.51946579588125</v>
      </c>
      <c r="AQ49" s="171">
        <f>Lámpara!BP57</f>
        <v>160.32295998007302</v>
      </c>
      <c r="AR49" s="171">
        <f>Lámpara!BQ57</f>
        <v>144.18086381563157</v>
      </c>
      <c r="AS49" s="171">
        <f>Lámpara!BR57</f>
        <v>128.77208864692167</v>
      </c>
      <c r="AT49" s="171">
        <f>Lámpara!BS57</f>
        <v>114.65335960792922</v>
      </c>
      <c r="AU49" s="171">
        <f>Lámpara!BT57</f>
        <v>102.21713768276909</v>
      </c>
      <c r="AV49" s="171">
        <f>Lámpara!BU57</f>
        <v>91.682155179852302</v>
      </c>
      <c r="AW49" s="171">
        <f>Lámpara!BV57</f>
        <v>83.108217413363988</v>
      </c>
      <c r="AX49" s="171">
        <f>Lámpara!BW57</f>
        <v>76.425585718816279</v>
      </c>
      <c r="AY49" s="171">
        <f>Lámpara!BX57</f>
        <v>54.900356437294462</v>
      </c>
      <c r="AZ49" s="171">
        <f>Lámpara!BY57</f>
        <v>50.376711001223882</v>
      </c>
      <c r="BA49" s="171">
        <f>Lámpara!BZ57</f>
        <v>46.425909611465528</v>
      </c>
      <c r="BB49" s="171">
        <f>Lámpara!CA57</f>
        <v>42.936678214731224</v>
      </c>
      <c r="BC49" s="171">
        <f>Lámpara!CB57</f>
        <v>39.825887324613696</v>
      </c>
      <c r="BD49" s="171">
        <f>Lámpara!CC57</f>
        <v>37.030627252219226</v>
      </c>
      <c r="BE49" s="171">
        <f>Lámpara!CD57</f>
        <v>34.502587017561595</v>
      </c>
      <c r="BF49" s="171">
        <f>Lámpara!CE57</f>
        <v>32.204066602033414</v>
      </c>
      <c r="BG49" s="171">
        <f>Lámpara!CF57</f>
        <v>30.105144170275324</v>
      </c>
      <c r="BH49" s="171">
        <f>Lámpara!CG57</f>
        <v>28.181658681385407</v>
      </c>
      <c r="BI49" s="171">
        <f>Lámpara!CH57</f>
        <v>26.413767778681393</v>
      </c>
      <c r="BJ49" s="171">
        <f>Lámpara!CI57</f>
        <v>24.78491165525757</v>
      </c>
      <c r="BK49" s="171">
        <f>Lámpara!CJ57</f>
        <v>23.281063739553066</v>
      </c>
      <c r="BL49" s="171">
        <f>Lámpara!CK57</f>
        <v>21.890184423931721</v>
      </c>
      <c r="BM49" s="171">
        <f>Lámpara!CL57</f>
        <v>20.601818950213143</v>
      </c>
      <c r="BN49" s="171">
        <f>Lámpara!CM57</f>
        <v>19.406798045412227</v>
      </c>
      <c r="BO49" s="171">
        <f>Lámpara!CN57</f>
        <v>18.297012161629763</v>
      </c>
      <c r="BP49" s="171">
        <f>Lámpara!CO57</f>
        <v>17.265238769850694</v>
      </c>
      <c r="BQ49" s="171">
        <f>Lámpara!CP57</f>
        <v>16.305008184133818</v>
      </c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8"/>
        <v>2.5000000000000009</v>
      </c>
      <c r="G50" s="172"/>
      <c r="H50" s="175">
        <f t="shared" si="9"/>
        <v>-1.000000000000002</v>
      </c>
      <c r="I50" s="171">
        <f>Lámpara!AH58</f>
        <v>78.969034914931697</v>
      </c>
      <c r="J50" s="171">
        <f>Lámpara!AI58</f>
        <v>87.062614892885122</v>
      </c>
      <c r="K50" s="171">
        <f>Lámpara!AJ58</f>
        <v>97.022143532733011</v>
      </c>
      <c r="L50" s="171">
        <f>Lámpara!AK58</f>
        <v>108.78156068122883</v>
      </c>
      <c r="M50" s="171">
        <f>Lámpara!AL58</f>
        <v>122.1218860779412</v>
      </c>
      <c r="N50" s="171">
        <f>Lámpara!AM58</f>
        <v>136.65831621064262</v>
      </c>
      <c r="O50" s="171">
        <f>Lámpara!AN58</f>
        <v>151.85086508064185</v>
      </c>
      <c r="P50" s="171">
        <f>Lámpara!AO58</f>
        <v>167.04626792058147</v>
      </c>
      <c r="Q50" s="171">
        <f>Lámpara!AP58</f>
        <v>181.5539317636684</v>
      </c>
      <c r="R50" s="171">
        <f>Lámpara!AQ58</f>
        <v>194.74976738426045</v>
      </c>
      <c r="S50" s="171">
        <f>Lámpara!AR58</f>
        <v>206.18980954631209</v>
      </c>
      <c r="T50" s="171">
        <f>Lámpara!AS58</f>
        <v>215.70397855114848</v>
      </c>
      <c r="U50" s="171">
        <f>Lámpara!AT58</f>
        <v>223.43479525914</v>
      </c>
      <c r="V50" s="171">
        <f>Lámpara!AU58</f>
        <v>229.79264613263112</v>
      </c>
      <c r="W50" s="171">
        <f>Lámpara!AV58</f>
        <v>235.32181486574808</v>
      </c>
      <c r="X50" s="171">
        <f>Lámpara!AW58</f>
        <v>240.50640791741932</v>
      </c>
      <c r="Y50" s="171">
        <f>Lámpara!AX58</f>
        <v>245.57965467570259</v>
      </c>
      <c r="Z50" s="171">
        <f>Lámpara!AY58</f>
        <v>250.41485241027078</v>
      </c>
      <c r="AA50" s="171">
        <f>Lámpara!AZ58</f>
        <v>254.55597545353936</v>
      </c>
      <c r="AB50" s="171">
        <f>Lámpara!BA58</f>
        <v>257.39096921400818</v>
      </c>
      <c r="AC50" s="171">
        <f>Lámpara!BB58</f>
        <v>258.40307177035157</v>
      </c>
      <c r="AD50" s="171">
        <f>Lámpara!BC58</f>
        <v>257.39096921400812</v>
      </c>
      <c r="AE50" s="171">
        <f>Lámpara!BD58</f>
        <v>254.5559754535393</v>
      </c>
      <c r="AF50" s="171">
        <f>Lámpara!BE58</f>
        <v>250.41485241027047</v>
      </c>
      <c r="AG50" s="171">
        <f>Lámpara!BF58</f>
        <v>245.57965467570239</v>
      </c>
      <c r="AH50" s="171">
        <f>Lámpara!BG58</f>
        <v>240.50640791741907</v>
      </c>
      <c r="AI50" s="171">
        <f>Lámpara!BH58</f>
        <v>235.32181486574785</v>
      </c>
      <c r="AJ50" s="171">
        <f>Lámpara!BI58</f>
        <v>229.79264613263075</v>
      </c>
      <c r="AK50" s="171">
        <f>Lámpara!BJ58</f>
        <v>223.43479525913963</v>
      </c>
      <c r="AL50" s="171">
        <f>Lámpara!BK58</f>
        <v>215.70397855114803</v>
      </c>
      <c r="AM50" s="171">
        <f>Lámpara!BL58</f>
        <v>206.18980954631147</v>
      </c>
      <c r="AN50" s="171">
        <f>Lámpara!BM58</f>
        <v>194.74976738425988</v>
      </c>
      <c r="AO50" s="171">
        <f>Lámpara!BN58</f>
        <v>181.55393176366775</v>
      </c>
      <c r="AP50" s="171">
        <f>Lámpara!BO58</f>
        <v>167.0462679205807</v>
      </c>
      <c r="AQ50" s="171">
        <f>Lámpara!BP58</f>
        <v>151.85086508064092</v>
      </c>
      <c r="AR50" s="171">
        <f>Lámpara!BQ58</f>
        <v>136.65831621064189</v>
      </c>
      <c r="AS50" s="171">
        <f>Lámpara!BR58</f>
        <v>122.12188607794053</v>
      </c>
      <c r="AT50" s="171">
        <f>Lámpara!BS58</f>
        <v>108.7815606812282</v>
      </c>
      <c r="AU50" s="171">
        <f>Lámpara!BT58</f>
        <v>97.022143532732485</v>
      </c>
      <c r="AV50" s="171">
        <f>Lámpara!BU58</f>
        <v>87.062614892884653</v>
      </c>
      <c r="AW50" s="171">
        <f>Lámpara!BV58</f>
        <v>78.969034914931413</v>
      </c>
      <c r="AX50" s="171">
        <f>Lámpara!BW58</f>
        <v>72.681841245449249</v>
      </c>
      <c r="AY50" s="171">
        <f>Lámpara!BX58</f>
        <v>51.934179786459204</v>
      </c>
      <c r="AZ50" s="171">
        <f>Lámpara!BY58</f>
        <v>47.682525430303237</v>
      </c>
      <c r="BA50" s="171">
        <f>Lámpara!BZ58</f>
        <v>43.971304643215674</v>
      </c>
      <c r="BB50" s="171">
        <f>Lámpara!CA58</f>
        <v>40.694553994062005</v>
      </c>
      <c r="BC50" s="171">
        <f>Lámpara!CB58</f>
        <v>37.773247151318159</v>
      </c>
      <c r="BD50" s="171">
        <f>Lámpara!CC58</f>
        <v>35.14771148222642</v>
      </c>
      <c r="BE50" s="171">
        <f>Lámpara!CD58</f>
        <v>32.772242271593711</v>
      </c>
      <c r="BF50" s="171">
        <f>Lámpara!CE58</f>
        <v>30.611277968835342</v>
      </c>
      <c r="BG50" s="171">
        <f>Lámpara!CF58</f>
        <v>28.636681204592765</v>
      </c>
      <c r="BH50" s="171">
        <f>Lámpara!CG58</f>
        <v>26.825801725695744</v>
      </c>
      <c r="BI50" s="171">
        <f>Lámpara!CH58</f>
        <v>25.160091791714191</v>
      </c>
      <c r="BJ50" s="171">
        <f>Lámpara!CI58</f>
        <v>23.624111924787396</v>
      </c>
      <c r="BK50" s="171">
        <f>Lámpara!CJ58</f>
        <v>22.204812707817243</v>
      </c>
      <c r="BL50" s="171">
        <f>Lámpara!CK58</f>
        <v>20.891012125011194</v>
      </c>
      <c r="BM50" s="171">
        <f>Lámpara!CL58</f>
        <v>19.673011768424434</v>
      </c>
      <c r="BN50" s="171">
        <f>Lámpara!CM58</f>
        <v>18.542312002227689</v>
      </c>
      <c r="BO50" s="171">
        <f>Lámpara!CN58</f>
        <v>17.49139796100047</v>
      </c>
      <c r="BP50" s="171">
        <f>Lámpara!CO58</f>
        <v>16.513576535411737</v>
      </c>
      <c r="BQ50" s="171">
        <f>Lámpara!CP58</f>
        <v>15.602850311646463</v>
      </c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8"/>
        <v>2.4000000000000008</v>
      </c>
      <c r="G51" s="172"/>
      <c r="H51" s="175">
        <f t="shared" si="9"/>
        <v>-1.1000000000000021</v>
      </c>
      <c r="I51" s="171">
        <f>Lámpara!AH59</f>
        <v>74.315687244212157</v>
      </c>
      <c r="J51" s="171">
        <f>Lámpara!AI59</f>
        <v>81.897452013276592</v>
      </c>
      <c r="K51" s="171">
        <f>Lámpara!AJ59</f>
        <v>91.247647377936801</v>
      </c>
      <c r="L51" s="171">
        <f>Lámpara!AK59</f>
        <v>102.29451509320766</v>
      </c>
      <c r="M51" s="171">
        <f>Lámpara!AL59</f>
        <v>114.81970337602242</v>
      </c>
      <c r="N51" s="171">
        <f>Lámpara!AM59</f>
        <v>128.44724018184266</v>
      </c>
      <c r="O51" s="171">
        <f>Lámpara!AN59</f>
        <v>142.65526579712053</v>
      </c>
      <c r="P51" s="171">
        <f>Lámpara!AO59</f>
        <v>156.81761211340154</v>
      </c>
      <c r="Q51" s="171">
        <f>Lámpara!AP59</f>
        <v>170.27748230427366</v>
      </c>
      <c r="R51" s="171">
        <f>Lámpara!AQ59</f>
        <v>182.44691367208671</v>
      </c>
      <c r="S51" s="171">
        <f>Lámpara!AR59</f>
        <v>192.91445844238379</v>
      </c>
      <c r="T51" s="171">
        <f>Lámpara!AS59</f>
        <v>201.53281860864638</v>
      </c>
      <c r="U51" s="171">
        <f>Lámpara!AT59</f>
        <v>208.4533344700491</v>
      </c>
      <c r="V51" s="171">
        <f>Lámpara!AU59</f>
        <v>214.08108665523179</v>
      </c>
      <c r="W51" s="171">
        <f>Lámpara!AV59</f>
        <v>218.94602072302391</v>
      </c>
      <c r="X51" s="171">
        <f>Lámpara!AW59</f>
        <v>223.5183798937332</v>
      </c>
      <c r="Y51" s="171">
        <f>Lámpara!AX59</f>
        <v>228.02865679626507</v>
      </c>
      <c r="Z51" s="171">
        <f>Lámpara!AY59</f>
        <v>232.36553239387544</v>
      </c>
      <c r="AA51" s="171">
        <f>Lámpara!AZ59</f>
        <v>236.10567822879139</v>
      </c>
      <c r="AB51" s="171">
        <f>Lámpara!BA59</f>
        <v>238.67748579835592</v>
      </c>
      <c r="AC51" s="171">
        <f>Lámpara!BB59</f>
        <v>239.5975568672682</v>
      </c>
      <c r="AD51" s="171">
        <f>Lámpara!BC59</f>
        <v>238.6774857983558</v>
      </c>
      <c r="AE51" s="171">
        <f>Lámpara!BD59</f>
        <v>236.10567822879128</v>
      </c>
      <c r="AF51" s="171">
        <f>Lámpara!BE59</f>
        <v>232.36553239387527</v>
      </c>
      <c r="AG51" s="171">
        <f>Lámpara!BF59</f>
        <v>228.0286567962649</v>
      </c>
      <c r="AH51" s="171">
        <f>Lámpara!BG59</f>
        <v>223.51837989373286</v>
      </c>
      <c r="AI51" s="171">
        <f>Lámpara!BH59</f>
        <v>218.94602072302382</v>
      </c>
      <c r="AJ51" s="171">
        <f>Lámpara!BI59</f>
        <v>214.08108665523139</v>
      </c>
      <c r="AK51" s="171">
        <f>Lámpara!BJ59</f>
        <v>208.45333447004873</v>
      </c>
      <c r="AL51" s="171">
        <f>Lámpara!BK59</f>
        <v>201.53281860864607</v>
      </c>
      <c r="AM51" s="171">
        <f>Lámpara!BL59</f>
        <v>192.91445844238328</v>
      </c>
      <c r="AN51" s="171">
        <f>Lámpara!BM59</f>
        <v>182.44691367208625</v>
      </c>
      <c r="AO51" s="171">
        <f>Lámpara!BN59</f>
        <v>170.27748230427304</v>
      </c>
      <c r="AP51" s="171">
        <f>Lámpara!BO59</f>
        <v>156.81761211340074</v>
      </c>
      <c r="AQ51" s="171">
        <f>Lámpara!BP59</f>
        <v>142.65526579711971</v>
      </c>
      <c r="AR51" s="171">
        <f>Lámpara!BQ59</f>
        <v>128.44724018184192</v>
      </c>
      <c r="AS51" s="171">
        <f>Lámpara!BR59</f>
        <v>114.81970337602178</v>
      </c>
      <c r="AT51" s="171">
        <f>Lámpara!BS59</f>
        <v>102.29451509320718</v>
      </c>
      <c r="AU51" s="171">
        <f>Lámpara!BT59</f>
        <v>91.247647377936389</v>
      </c>
      <c r="AV51" s="171">
        <f>Lámpara!BU59</f>
        <v>81.897452013276123</v>
      </c>
      <c r="AW51" s="171">
        <f>Lámpara!BV59</f>
        <v>74.315687244211873</v>
      </c>
      <c r="AX51" s="171">
        <f>Lámpara!BW59</f>
        <v>68.452704569138334</v>
      </c>
      <c r="AY51" s="171">
        <f>Lámpara!BX59</f>
        <v>48.532833277109923</v>
      </c>
      <c r="AZ51" s="171">
        <f>Lámpara!BY59</f>
        <v>44.5781622370191</v>
      </c>
      <c r="BA51" s="171">
        <f>Lámpara!BZ59</f>
        <v>41.130110920879204</v>
      </c>
      <c r="BB51" s="171">
        <f>Lámpara!CA59</f>
        <v>38.088104182338768</v>
      </c>
      <c r="BC51" s="171">
        <f>Lámpara!CB59</f>
        <v>35.377283426547493</v>
      </c>
      <c r="BD51" s="171">
        <f>Lámpara!CC59</f>
        <v>32.94127012888508</v>
      </c>
      <c r="BE51" s="171">
        <f>Lámpara!CD59</f>
        <v>30.737018919909019</v>
      </c>
      <c r="BF51" s="171">
        <f>Lámpara!CE59</f>
        <v>28.731157949421245</v>
      </c>
      <c r="BG51" s="171">
        <f>Lámpara!CF59</f>
        <v>26.897384828368086</v>
      </c>
      <c r="BH51" s="171">
        <f>Lámpara!CG59</f>
        <v>25.214610364671341</v>
      </c>
      <c r="BI51" s="171">
        <f>Lámpara!CH59</f>
        <v>23.665631537848</v>
      </c>
      <c r="BJ51" s="171">
        <f>Lámpara!CI59</f>
        <v>22.236178972910299</v>
      </c>
      <c r="BK51" s="171">
        <f>Lámpara!CJ59</f>
        <v>20.914229577608278</v>
      </c>
      <c r="BL51" s="171">
        <f>Lámpara!CK59</f>
        <v>19.689507184489965</v>
      </c>
      <c r="BM51" s="171">
        <f>Lámpara!CL59</f>
        <v>18.553116777895617</v>
      </c>
      <c r="BN51" s="171">
        <f>Lámpara!CM59</f>
        <v>17.497273922255967</v>
      </c>
      <c r="BO51" s="171">
        <f>Lámpara!CN59</f>
        <v>16.515102302771172</v>
      </c>
      <c r="BP51" s="171">
        <f>Lámpara!CO59</f>
        <v>15.600480239039484</v>
      </c>
      <c r="BQ51" s="171">
        <f>Lámpara!CP59</f>
        <v>14.74792262612217</v>
      </c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8"/>
        <v>2.3000000000000007</v>
      </c>
      <c r="G52" s="172"/>
      <c r="H52" s="175">
        <f t="shared" si="9"/>
        <v>-1.2000000000000022</v>
      </c>
      <c r="I52" s="171">
        <f>Lámpara!AH60</f>
        <v>69.229319152547802</v>
      </c>
      <c r="J52" s="171">
        <f>Lámpara!AI60</f>
        <v>76.278423338618268</v>
      </c>
      <c r="K52" s="171">
        <f>Lámpara!AJ60</f>
        <v>84.997767351540048</v>
      </c>
      <c r="L52" s="171">
        <f>Lámpara!AK60</f>
        <v>95.310590253361397</v>
      </c>
      <c r="M52" s="171">
        <f>Lámpara!AL60</f>
        <v>107.00009298369355</v>
      </c>
      <c r="N52" s="171">
        <f>Lámpara!AM60</f>
        <v>119.70022909472081</v>
      </c>
      <c r="O52" s="171">
        <f>Lámpara!AN60</f>
        <v>132.9084169402233</v>
      </c>
      <c r="P52" s="171">
        <f>Lámpara!AO60</f>
        <v>146.02663665859944</v>
      </c>
      <c r="Q52" s="171">
        <f>Lámpara!AP60</f>
        <v>158.43266121984715</v>
      </c>
      <c r="R52" s="171">
        <f>Lámpara!AQ60</f>
        <v>169.57499520000871</v>
      </c>
      <c r="S52" s="171">
        <f>Lámpara!AR60</f>
        <v>179.07453319298781</v>
      </c>
      <c r="T52" s="171">
        <f>Lámpara!AS60</f>
        <v>186.80609353146104</v>
      </c>
      <c r="U52" s="171">
        <f>Lámpara!AT60</f>
        <v>192.92881574435299</v>
      </c>
      <c r="V52" s="171">
        <f>Lámpara!AU60</f>
        <v>197.84129881186627</v>
      </c>
      <c r="W52" s="171">
        <f>Lámpara!AV60</f>
        <v>202.05800048865251</v>
      </c>
      <c r="X52" s="171">
        <f>Lámpara!AW60</f>
        <v>206.03426424070031</v>
      </c>
      <c r="Y52" s="171">
        <f>Lámpara!AX60</f>
        <v>209.99689160025639</v>
      </c>
      <c r="Z52" s="171">
        <f>Lámpara!AY60</f>
        <v>213.84898265088367</v>
      </c>
      <c r="AA52" s="171">
        <f>Lámpara!AZ60</f>
        <v>217.19888609203343</v>
      </c>
      <c r="AB52" s="171">
        <f>Lámpara!BA60</f>
        <v>219.5144514890747</v>
      </c>
      <c r="AC52" s="171">
        <f>Lámpara!BB60</f>
        <v>220.34489908991966</v>
      </c>
      <c r="AD52" s="171">
        <f>Lámpara!BC60</f>
        <v>219.51445148907462</v>
      </c>
      <c r="AE52" s="171">
        <f>Lámpara!BD60</f>
        <v>217.19888609203338</v>
      </c>
      <c r="AF52" s="171">
        <f>Lámpara!BE60</f>
        <v>213.84898265088361</v>
      </c>
      <c r="AG52" s="171">
        <f>Lámpara!BF60</f>
        <v>209.99689160025608</v>
      </c>
      <c r="AH52" s="171">
        <f>Lámpara!BG60</f>
        <v>206.03426424070003</v>
      </c>
      <c r="AI52" s="171">
        <f>Lámpara!BH60</f>
        <v>202.0580004886524</v>
      </c>
      <c r="AJ52" s="171">
        <f>Lámpara!BI60</f>
        <v>197.84129881186604</v>
      </c>
      <c r="AK52" s="171">
        <f>Lámpara!BJ60</f>
        <v>192.92881574435285</v>
      </c>
      <c r="AL52" s="171">
        <f>Lámpara!BK60</f>
        <v>186.80609353146076</v>
      </c>
      <c r="AM52" s="171">
        <f>Lámpara!BL60</f>
        <v>179.0745331929875</v>
      </c>
      <c r="AN52" s="171">
        <f>Lámpara!BM60</f>
        <v>169.57499520000829</v>
      </c>
      <c r="AO52" s="171">
        <f>Lámpara!BN60</f>
        <v>158.43266121984655</v>
      </c>
      <c r="AP52" s="171">
        <f>Lámpara!BO60</f>
        <v>146.02663665859879</v>
      </c>
      <c r="AQ52" s="171">
        <f>Lámpara!BP60</f>
        <v>132.90841694022257</v>
      </c>
      <c r="AR52" s="171">
        <f>Lámpara!BQ60</f>
        <v>119.70022909472019</v>
      </c>
      <c r="AS52" s="171">
        <f>Lámpara!BR60</f>
        <v>107.00009298369295</v>
      </c>
      <c r="AT52" s="171">
        <f>Lámpara!BS60</f>
        <v>95.310590253360857</v>
      </c>
      <c r="AU52" s="171">
        <f>Lámpara!BT60</f>
        <v>84.997767351539622</v>
      </c>
      <c r="AV52" s="171">
        <f>Lámpara!BU60</f>
        <v>76.278423338617856</v>
      </c>
      <c r="AW52" s="171">
        <f>Lámpara!BV60</f>
        <v>69.229319152547561</v>
      </c>
      <c r="AX52" s="171">
        <f>Lámpara!BW60</f>
        <v>63.810265174468462</v>
      </c>
      <c r="AY52" s="171">
        <f>Lámpara!BX60</f>
        <v>44.755515868894577</v>
      </c>
      <c r="AZ52" s="171">
        <f>Lámpara!BY60</f>
        <v>41.116268703704854</v>
      </c>
      <c r="BA52" s="171">
        <f>Lámpara!BZ60</f>
        <v>37.949193863144188</v>
      </c>
      <c r="BB52" s="171">
        <f>Lámpara!CA60</f>
        <v>35.159081087776599</v>
      </c>
      <c r="BC52" s="171">
        <f>Lámpara!CB60</f>
        <v>32.675220202803608</v>
      </c>
      <c r="BD52" s="171">
        <f>Lámpara!CC60</f>
        <v>30.444512858877481</v>
      </c>
      <c r="BE52" s="171">
        <f>Lámpara!CD60</f>
        <v>28.426565157144221</v>
      </c>
      <c r="BF52" s="171">
        <f>Lámpara!CE60</f>
        <v>26.590193259716184</v>
      </c>
      <c r="BG52" s="171">
        <f>Lámpara!CF60</f>
        <v>24.910933974589557</v>
      </c>
      <c r="BH52" s="171">
        <f>Lámpara!CG60</f>
        <v>23.369268734268033</v>
      </c>
      <c r="BI52" s="171">
        <f>Lámpara!CH60</f>
        <v>21.949353431921374</v>
      </c>
      <c r="BJ52" s="171">
        <f>Lámpara!CI60</f>
        <v>20.638106835966347</v>
      </c>
      <c r="BK52" s="171">
        <f>Lámpara!CJ60</f>
        <v>19.424553282051477</v>
      </c>
      <c r="BL52" s="171">
        <f>Lámpara!CK60</f>
        <v>18.299345875200483</v>
      </c>
      <c r="BM52" s="171">
        <f>Lámpara!CL60</f>
        <v>17.254418064918053</v>
      </c>
      <c r="BN52" s="171">
        <f>Lámpara!CM60</f>
        <v>16.282726747415584</v>
      </c>
      <c r="BO52" s="171">
        <f>Lámpara!CN60</f>
        <v>15.378060844766829</v>
      </c>
      <c r="BP52" s="171">
        <f>Lámpara!CO60</f>
        <v>14.534896926643837</v>
      </c>
      <c r="BQ52" s="171">
        <f>Lámpara!CP60</f>
        <v>13.748288811399933</v>
      </c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8"/>
        <v>2.2000000000000006</v>
      </c>
      <c r="G53" s="172"/>
      <c r="H53" s="175">
        <f t="shared" si="9"/>
        <v>-1.3000000000000023</v>
      </c>
      <c r="I53" s="171">
        <f>Lámpara!AH61</f>
        <v>63.85948626051497</v>
      </c>
      <c r="J53" s="171">
        <f>Lámpara!AI61</f>
        <v>70.369116070310696</v>
      </c>
      <c r="K53" s="171">
        <f>Lámpara!AJ61</f>
        <v>78.451829710436527</v>
      </c>
      <c r="L53" s="171">
        <f>Lámpara!AK61</f>
        <v>88.026637560282353</v>
      </c>
      <c r="M53" s="171">
        <f>Lámpara!AL61</f>
        <v>98.879202266347008</v>
      </c>
      <c r="N53" s="171">
        <f>Lámpara!AM61</f>
        <v>110.6543573015239</v>
      </c>
      <c r="O53" s="171">
        <f>Lámpara!AN61</f>
        <v>122.8696662091826</v>
      </c>
      <c r="P53" s="171">
        <f>Lámpara!AO61</f>
        <v>134.955879119885</v>
      </c>
      <c r="Q53" s="171">
        <f>Lámpara!AP61</f>
        <v>146.32556532156499</v>
      </c>
      <c r="R53" s="171">
        <f>Lámpara!AQ61</f>
        <v>156.46343179194477</v>
      </c>
      <c r="S53" s="171">
        <f>Lámpara!AR61</f>
        <v>165.02195885587241</v>
      </c>
      <c r="T53" s="171">
        <f>Lámpara!AS61</f>
        <v>171.89694541031764</v>
      </c>
      <c r="U53" s="171">
        <f>Lámpara!AT61</f>
        <v>177.25401358552782</v>
      </c>
      <c r="V53" s="171">
        <f>Lámpara!AU61</f>
        <v>181.48399235926786</v>
      </c>
      <c r="W53" s="171">
        <f>Lámpara!AV61</f>
        <v>185.08471538095108</v>
      </c>
      <c r="X53" s="171">
        <f>Lámpara!AW61</f>
        <v>188.49561547631387</v>
      </c>
      <c r="Y53" s="171">
        <f>Lámpara!AX61</f>
        <v>191.93875962625751</v>
      </c>
      <c r="Z53" s="171">
        <f>Lámpara!AY61</f>
        <v>195.33041736597636</v>
      </c>
      <c r="AA53" s="171">
        <f>Lámpara!AZ61</f>
        <v>198.30912634015849</v>
      </c>
      <c r="AB53" s="171">
        <f>Lámpara!BA61</f>
        <v>200.38067064024449</v>
      </c>
      <c r="AC53" s="171">
        <f>Lámpara!BB61</f>
        <v>201.12571624206637</v>
      </c>
      <c r="AD53" s="171">
        <f>Lámpara!BC61</f>
        <v>200.38067064024443</v>
      </c>
      <c r="AE53" s="171">
        <f>Lámpara!BD61</f>
        <v>198.30912634015846</v>
      </c>
      <c r="AF53" s="171">
        <f>Lámpara!BE61</f>
        <v>195.33041736597627</v>
      </c>
      <c r="AG53" s="171">
        <f>Lámpara!BF61</f>
        <v>191.93875962625722</v>
      </c>
      <c r="AH53" s="171">
        <f>Lámpara!BG61</f>
        <v>188.49561547631376</v>
      </c>
      <c r="AI53" s="171">
        <f>Lámpara!BH61</f>
        <v>185.084715380951</v>
      </c>
      <c r="AJ53" s="171">
        <f>Lámpara!BI61</f>
        <v>181.48399235926766</v>
      </c>
      <c r="AK53" s="171">
        <f>Lámpara!BJ61</f>
        <v>177.25401358552776</v>
      </c>
      <c r="AL53" s="171">
        <f>Lámpara!BK61</f>
        <v>171.89694541031736</v>
      </c>
      <c r="AM53" s="171">
        <f>Lámpara!BL61</f>
        <v>165.02195885587204</v>
      </c>
      <c r="AN53" s="171">
        <f>Lámpara!BM61</f>
        <v>156.46343179194434</v>
      </c>
      <c r="AO53" s="171">
        <f>Lámpara!BN61</f>
        <v>146.3255653215644</v>
      </c>
      <c r="AP53" s="171">
        <f>Lámpara!BO61</f>
        <v>134.9558791198844</v>
      </c>
      <c r="AQ53" s="171">
        <f>Lámpara!BP61</f>
        <v>122.86966620918184</v>
      </c>
      <c r="AR53" s="171">
        <f>Lámpara!BQ61</f>
        <v>110.65435730152332</v>
      </c>
      <c r="AS53" s="171">
        <f>Lámpara!BR61</f>
        <v>98.879202266346454</v>
      </c>
      <c r="AT53" s="171">
        <f>Lámpara!BS61</f>
        <v>88.026637560281884</v>
      </c>
      <c r="AU53" s="171">
        <f>Lámpara!BT61</f>
        <v>78.451829710436115</v>
      </c>
      <c r="AV53" s="171">
        <f>Lámpara!BU61</f>
        <v>70.369116070310312</v>
      </c>
      <c r="AW53" s="171">
        <f>Lámpara!BV61</f>
        <v>63.859486260514736</v>
      </c>
      <c r="AX53" s="171">
        <f>Lámpara!BW61</f>
        <v>58.891614901116853</v>
      </c>
      <c r="AY53" s="171">
        <f>Lámpara!BX61</f>
        <v>40.723280485091635</v>
      </c>
      <c r="AZ53" s="171">
        <f>Lámpara!BY61</f>
        <v>37.408049581479467</v>
      </c>
      <c r="BA53" s="171">
        <f>Lámpara!BZ61</f>
        <v>34.530798558258581</v>
      </c>
      <c r="BB53" s="171">
        <f>Lámpara!CA61</f>
        <v>32.001569664382806</v>
      </c>
      <c r="BC53" s="171">
        <f>Lámpara!CB61</f>
        <v>29.753705281143407</v>
      </c>
      <c r="BD53" s="171">
        <f>Lámpara!CC61</f>
        <v>27.737306025824658</v>
      </c>
      <c r="BE53" s="171">
        <f>Lámpara!CD61</f>
        <v>25.914561547509486</v>
      </c>
      <c r="BF53" s="171">
        <f>Lámpara!CE61</f>
        <v>24.256420182677896</v>
      </c>
      <c r="BG53" s="171">
        <f>Lámpara!CF61</f>
        <v>22.740213015343876</v>
      </c>
      <c r="BH53" s="171">
        <f>Lámpara!CG61</f>
        <v>21.347956927438226</v>
      </c>
      <c r="BI53" s="171">
        <f>Lámpara!CH61</f>
        <v>20.065140130799893</v>
      </c>
      <c r="BJ53" s="171">
        <f>Lámpara!CI61</f>
        <v>18.879850386798267</v>
      </c>
      <c r="BK53" s="171">
        <f>Lámpara!CJ61</f>
        <v>17.782146673589864</v>
      </c>
      <c r="BL53" s="171">
        <f>Lámpara!CK61</f>
        <v>16.763603945981941</v>
      </c>
      <c r="BM53" s="171">
        <f>Lámpara!CL61</f>
        <v>15.816981147157572</v>
      </c>
      <c r="BN53" s="171">
        <f>Lámpara!CM61</f>
        <v>14.935977171048794</v>
      </c>
      <c r="BO53" s="171">
        <f>Lámpara!CN61</f>
        <v>14.115049765024965</v>
      </c>
      <c r="BP53" s="171">
        <f>Lámpara!CO61</f>
        <v>13.349279640504555</v>
      </c>
      <c r="BQ53" s="171">
        <f>Lámpara!CP61</f>
        <v>12.634267204545184</v>
      </c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8"/>
        <v>2.1000000000000005</v>
      </c>
      <c r="G54" s="172"/>
      <c r="H54" s="175">
        <f t="shared" si="9"/>
        <v>-1.4000000000000024</v>
      </c>
      <c r="I54" s="171">
        <f>Lámpara!AH62</f>
        <v>58.400716398332158</v>
      </c>
      <c r="J54" s="171">
        <f>Lámpara!AI62</f>
        <v>64.379454391340474</v>
      </c>
      <c r="K54" s="171">
        <f>Lámpara!AJ62</f>
        <v>71.83666463337677</v>
      </c>
      <c r="L54" s="171">
        <f>Lámpara!AK62</f>
        <v>80.687924538308394</v>
      </c>
      <c r="M54" s="171">
        <f>Lámpara!AL62</f>
        <v>90.722198091282209</v>
      </c>
      <c r="N54" s="171">
        <f>Lámpara!AM62</f>
        <v>101.59596906287489</v>
      </c>
      <c r="O54" s="171">
        <f>Lámpara!AN62</f>
        <v>112.84750241416128</v>
      </c>
      <c r="P54" s="171">
        <f>Lámpara!AO62</f>
        <v>123.93650886866465</v>
      </c>
      <c r="Q54" s="171">
        <f>Lámpara!AP62</f>
        <v>134.3100607581658</v>
      </c>
      <c r="R54" s="171">
        <f>Lámpara!AQ62</f>
        <v>143.48825101361899</v>
      </c>
      <c r="S54" s="171">
        <f>Lámpara!AR62</f>
        <v>151.15387954356703</v>
      </c>
      <c r="T54" s="171">
        <f>Lámpara!AS62</f>
        <v>157.22219552261635</v>
      </c>
      <c r="U54" s="171">
        <f>Lámpara!AT62</f>
        <v>161.86375539648662</v>
      </c>
      <c r="V54" s="171">
        <f>Lámpara!AU62</f>
        <v>165.4602616745083</v>
      </c>
      <c r="W54" s="171">
        <f>Lámpara!AV62</f>
        <v>168.49182781889152</v>
      </c>
      <c r="X54" s="171">
        <f>Lámpara!AW62</f>
        <v>171.38101615651146</v>
      </c>
      <c r="Y54" s="171">
        <f>Lámpara!AX62</f>
        <v>174.34407378732428</v>
      </c>
      <c r="Z54" s="171">
        <f>Lámpara!AY62</f>
        <v>177.30899171366238</v>
      </c>
      <c r="AA54" s="171">
        <f>Lámpara!AZ62</f>
        <v>179.94266521766284</v>
      </c>
      <c r="AB54" s="171">
        <f>Lámpara!BA62</f>
        <v>181.78689166637068</v>
      </c>
      <c r="AC54" s="171">
        <f>Lámpara!BB62</f>
        <v>182.45229138561444</v>
      </c>
      <c r="AD54" s="171">
        <f>Lámpara!BC62</f>
        <v>181.78689166637068</v>
      </c>
      <c r="AE54" s="171">
        <f>Lámpara!BD62</f>
        <v>179.94266521766284</v>
      </c>
      <c r="AF54" s="171">
        <f>Lámpara!BE62</f>
        <v>177.30899171366229</v>
      </c>
      <c r="AG54" s="171">
        <f>Lámpara!BF62</f>
        <v>174.34407378732411</v>
      </c>
      <c r="AH54" s="171">
        <f>Lámpara!BG62</f>
        <v>171.38101615651132</v>
      </c>
      <c r="AI54" s="171">
        <f>Lámpara!BH62</f>
        <v>168.49182781889132</v>
      </c>
      <c r="AJ54" s="171">
        <f>Lámpara!BI62</f>
        <v>165.46026167450808</v>
      </c>
      <c r="AK54" s="171">
        <f>Lámpara!BJ62</f>
        <v>161.86375539648654</v>
      </c>
      <c r="AL54" s="171">
        <f>Lámpara!BK62</f>
        <v>157.22219552261615</v>
      </c>
      <c r="AM54" s="171">
        <f>Lámpara!BL62</f>
        <v>151.15387954356669</v>
      </c>
      <c r="AN54" s="171">
        <f>Lámpara!BM62</f>
        <v>143.48825101361857</v>
      </c>
      <c r="AO54" s="171">
        <f>Lámpara!BN62</f>
        <v>134.31006075816532</v>
      </c>
      <c r="AP54" s="171">
        <f>Lámpara!BO62</f>
        <v>123.93650886866408</v>
      </c>
      <c r="AQ54" s="171">
        <f>Lámpara!BP62</f>
        <v>112.84750241416064</v>
      </c>
      <c r="AR54" s="171">
        <f>Lámpara!BQ62</f>
        <v>101.59596906287437</v>
      </c>
      <c r="AS54" s="171">
        <f>Lámpara!BR62</f>
        <v>90.722198091281641</v>
      </c>
      <c r="AT54" s="171">
        <f>Lámpara!BS62</f>
        <v>80.687924538307968</v>
      </c>
      <c r="AU54" s="171">
        <f>Lámpara!BT62</f>
        <v>71.836664633376429</v>
      </c>
      <c r="AV54" s="171">
        <f>Lámpara!BU62</f>
        <v>64.379454391340133</v>
      </c>
      <c r="AW54" s="171">
        <f>Lámpara!BV62</f>
        <v>58.400716398331966</v>
      </c>
      <c r="AX54" s="171">
        <f>Lámpara!BW62</f>
        <v>53.877309532197792</v>
      </c>
      <c r="AY54" s="171">
        <f>Lámpara!BX62</f>
        <v>36.599328353588639</v>
      </c>
      <c r="AZ54" s="171">
        <f>Lámpara!BY62</f>
        <v>33.605169700197642</v>
      </c>
      <c r="BA54" s="171">
        <f>Lámpara!BZ62</f>
        <v>31.015928953826087</v>
      </c>
      <c r="BB54" s="171">
        <f>Lámpara!CA62</f>
        <v>28.746719656646263</v>
      </c>
      <c r="BC54" s="171">
        <f>Lámpara!CB62</f>
        <v>26.734780031890612</v>
      </c>
      <c r="BD54" s="171">
        <f>Lámpara!CC62</f>
        <v>24.933273279395749</v>
      </c>
      <c r="BE54" s="171">
        <f>Lámpara!CD62</f>
        <v>23.30685378863949</v>
      </c>
      <c r="BF54" s="171">
        <f>Lámpara!CE62</f>
        <v>21.828498834668867</v>
      </c>
      <c r="BG54" s="171">
        <f>Lámpara!CF62</f>
        <v>20.47724449202898</v>
      </c>
      <c r="BH54" s="171">
        <f>Lámpara!CG62</f>
        <v>19.236566332610995</v>
      </c>
      <c r="BI54" s="171">
        <f>Lámpara!CH62</f>
        <v>18.09321934096609</v>
      </c>
      <c r="BJ54" s="171">
        <f>Lámpara!CI62</f>
        <v>17.036404706236453</v>
      </c>
      <c r="BK54" s="171">
        <f>Lámpara!CJ62</f>
        <v>16.057169305312765</v>
      </c>
      <c r="BL54" s="171">
        <f>Lámpara!CK62</f>
        <v>15.147970938181984</v>
      </c>
      <c r="BM54" s="171">
        <f>Lámpara!CL62</f>
        <v>14.302361777170152</v>
      </c>
      <c r="BN54" s="171">
        <f>Lámpara!CM62</f>
        <v>13.514756278058943</v>
      </c>
      <c r="BO54" s="171">
        <f>Lámpara!CN62</f>
        <v>12.780259584433267</v>
      </c>
      <c r="BP54" s="171">
        <f>Lámpara!CO62</f>
        <v>12.094539393842108</v>
      </c>
      <c r="BQ54" s="171">
        <f>Lámpara!CP62</f>
        <v>11.453729171768291</v>
      </c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8"/>
        <v>2.0000000000000004</v>
      </c>
      <c r="G55" s="172"/>
      <c r="H55" s="175">
        <f t="shared" si="9"/>
        <v>-1.5000000000000024</v>
      </c>
      <c r="I55" s="171">
        <f>Lámpara!AH63</f>
        <v>53.062956028552676</v>
      </c>
      <c r="J55" s="171">
        <f>Lámpara!AI63</f>
        <v>58.533991413905284</v>
      </c>
      <c r="K55" s="171">
        <f>Lámpara!AJ63</f>
        <v>65.392626008589303</v>
      </c>
      <c r="L55" s="171">
        <f>Lámpara!AK63</f>
        <v>73.551774982049935</v>
      </c>
      <c r="M55" s="171">
        <f>Lámpara!AL63</f>
        <v>82.804435353354307</v>
      </c>
      <c r="N55" s="171">
        <f>Lámpara!AM63</f>
        <v>92.8193045450342</v>
      </c>
      <c r="O55" s="171">
        <f>Lámpara!AN63</f>
        <v>103.15559433798798</v>
      </c>
      <c r="P55" s="171">
        <f>Lámpara!AO63</f>
        <v>113.30176475961929</v>
      </c>
      <c r="Q55" s="171">
        <f>Lámpara!AP63</f>
        <v>122.73863872338011</v>
      </c>
      <c r="R55" s="171">
        <f>Lámpara!AQ63</f>
        <v>131.02041533161028</v>
      </c>
      <c r="S55" s="171">
        <f>Lámpara!AR63</f>
        <v>137.85854405958059</v>
      </c>
      <c r="T55" s="171">
        <f>Lámpara!AS63</f>
        <v>143.1859076578904</v>
      </c>
      <c r="U55" s="171">
        <f>Lámpara!AT63</f>
        <v>147.17631250177377</v>
      </c>
      <c r="V55" s="171">
        <f>Lámpara!AU63</f>
        <v>150.20098439170698</v>
      </c>
      <c r="W55" s="171">
        <f>Lámpara!AV63</f>
        <v>152.72131678601181</v>
      </c>
      <c r="X55" s="171">
        <f>Lámpara!AW63</f>
        <v>155.14214559499879</v>
      </c>
      <c r="Y55" s="171">
        <f>Lámpara!AX63</f>
        <v>157.67284169185427</v>
      </c>
      <c r="Z55" s="171">
        <f>Lámpara!AY63</f>
        <v>160.25157518205367</v>
      </c>
      <c r="AA55" s="171">
        <f>Lámpara!AZ63</f>
        <v>162.5715590268494</v>
      </c>
      <c r="AB55" s="171">
        <f>Lámpara!BA63</f>
        <v>164.20842542830303</v>
      </c>
      <c r="AC55" s="171">
        <f>Lámpara!BB63</f>
        <v>164.80104723469492</v>
      </c>
      <c r="AD55" s="171">
        <f>Lámpara!BC63</f>
        <v>164.20842542830303</v>
      </c>
      <c r="AE55" s="171">
        <f>Lámpara!BD63</f>
        <v>162.57155902684934</v>
      </c>
      <c r="AF55" s="171">
        <f>Lámpara!BE63</f>
        <v>160.25157518205359</v>
      </c>
      <c r="AG55" s="171">
        <f>Lámpara!BF63</f>
        <v>157.67284169185413</v>
      </c>
      <c r="AH55" s="171">
        <f>Lámpara!BG63</f>
        <v>155.14214559499862</v>
      </c>
      <c r="AI55" s="171">
        <f>Lámpara!BH63</f>
        <v>152.72131678601173</v>
      </c>
      <c r="AJ55" s="171">
        <f>Lámpara!BI63</f>
        <v>150.20098439170678</v>
      </c>
      <c r="AK55" s="171">
        <f>Lámpara!BJ63</f>
        <v>147.17631250177368</v>
      </c>
      <c r="AL55" s="171">
        <f>Lámpara!BK63</f>
        <v>143.18590765789023</v>
      </c>
      <c r="AM55" s="171">
        <f>Lámpara!BL63</f>
        <v>137.85854405958023</v>
      </c>
      <c r="AN55" s="171">
        <f>Lámpara!BM63</f>
        <v>131.02041533160994</v>
      </c>
      <c r="AO55" s="171">
        <f>Lámpara!BN63</f>
        <v>122.73863872337968</v>
      </c>
      <c r="AP55" s="171">
        <f>Lámpara!BO63</f>
        <v>113.30176475961878</v>
      </c>
      <c r="AQ55" s="171">
        <f>Lámpara!BP63</f>
        <v>103.15559433798734</v>
      </c>
      <c r="AR55" s="171">
        <f>Lámpara!BQ63</f>
        <v>92.819304545033674</v>
      </c>
      <c r="AS55" s="171">
        <f>Lámpara!BR63</f>
        <v>82.804435353353838</v>
      </c>
      <c r="AT55" s="171">
        <f>Lámpara!BS63</f>
        <v>73.551774982049551</v>
      </c>
      <c r="AU55" s="171">
        <f>Lámpara!BT63</f>
        <v>65.392626008588977</v>
      </c>
      <c r="AV55" s="171">
        <f>Lámpara!BU63</f>
        <v>58.533991413904943</v>
      </c>
      <c r="AW55" s="171">
        <f>Lámpara!BV63</f>
        <v>53.062956028552478</v>
      </c>
      <c r="AX55" s="171">
        <f>Lámpara!BW63</f>
        <v>48.963846460417678</v>
      </c>
      <c r="AY55" s="171">
        <f>Lámpara!BX63</f>
        <v>32.563455431364972</v>
      </c>
      <c r="AZ55" s="171">
        <f>Lámpara!BY63</f>
        <v>29.875984559264445</v>
      </c>
      <c r="BA55" s="171">
        <f>Lámpara!BZ63</f>
        <v>27.562243746764349</v>
      </c>
      <c r="BB55" s="171">
        <f>Lámpara!CA63</f>
        <v>25.542191867298879</v>
      </c>
      <c r="BC55" s="171">
        <f>Lámpara!CB63</f>
        <v>23.756765976301654</v>
      </c>
      <c r="BD55" s="171">
        <f>Lámpara!CC63</f>
        <v>22.162017872983064</v>
      </c>
      <c r="BE55" s="171">
        <f>Lámpara!CD63</f>
        <v>20.724912011156395</v>
      </c>
      <c r="BF55" s="171">
        <f>Lámpara!CE63</f>
        <v>19.420316760332664</v>
      </c>
      <c r="BG55" s="171">
        <f>Lámpara!CF63</f>
        <v>18.228850377514501</v>
      </c>
      <c r="BH55" s="171">
        <f>Lámpara!CG63</f>
        <v>17.135337917487583</v>
      </c>
      <c r="BI55" s="171">
        <f>Lámpara!CH63</f>
        <v>16.127704287504571</v>
      </c>
      <c r="BJ55" s="171">
        <f>Lámpara!CI63</f>
        <v>15.196178474856856</v>
      </c>
      <c r="BK55" s="171">
        <f>Lámpara!CJ63</f>
        <v>14.332719780272832</v>
      </c>
      <c r="BL55" s="171">
        <f>Lámpara!CK63</f>
        <v>13.530602522273842</v>
      </c>
      <c r="BM55" s="171">
        <f>Lámpara!CL63</f>
        <v>12.784113976012334</v>
      </c>
      <c r="BN55" s="171">
        <f>Lámpara!CM63</f>
        <v>12.088333347081646</v>
      </c>
      <c r="BO55" s="171">
        <f>Lámpara!CN63</f>
        <v>11.438968856951901</v>
      </c>
      <c r="BP55" s="171">
        <f>Lámpara!CO63</f>
        <v>10.832236611875022</v>
      </c>
      <c r="BQ55" s="171">
        <f>Lámpara!CP63</f>
        <v>10.264769614675055</v>
      </c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8"/>
        <v>1.9000000000000006</v>
      </c>
      <c r="G56" s="172"/>
      <c r="H56" s="175">
        <f t="shared" si="9"/>
        <v>-1.6000000000000025</v>
      </c>
      <c r="I56" s="171">
        <f>Lámpara!AH64</f>
        <v>48.043469290411352</v>
      </c>
      <c r="J56" s="171">
        <f>Lámpara!AI64</f>
        <v>53.042075064748424</v>
      </c>
      <c r="K56" s="171">
        <f>Lámpara!AJ64</f>
        <v>59.341967806312752</v>
      </c>
      <c r="L56" s="171">
        <f>Lámpara!AK64</f>
        <v>66.854113637951002</v>
      </c>
      <c r="M56" s="171">
        <f>Lámpara!AL64</f>
        <v>75.376145750491801</v>
      </c>
      <c r="N56" s="171">
        <f>Lámpara!AM64</f>
        <v>84.589329800175165</v>
      </c>
      <c r="O56" s="171">
        <f>Lámpara!AN64</f>
        <v>94.073782737348466</v>
      </c>
      <c r="P56" s="171">
        <f>Lámpara!AO64</f>
        <v>103.34615455567354</v>
      </c>
      <c r="Q56" s="171">
        <f>Lámpara!AP64</f>
        <v>111.91989139923393</v>
      </c>
      <c r="R56" s="171">
        <f>Lámpara!AQ64</f>
        <v>119.38166483628028</v>
      </c>
      <c r="S56" s="171">
        <f>Lámpara!AR64</f>
        <v>125.46962331769471</v>
      </c>
      <c r="T56" s="171">
        <f>Lámpara!AS64</f>
        <v>130.13230229132924</v>
      </c>
      <c r="U56" s="171">
        <f>Lámpara!AT64</f>
        <v>133.54504465997042</v>
      </c>
      <c r="V56" s="171">
        <f>Lámpara!AU64</f>
        <v>136.06733993425425</v>
      </c>
      <c r="W56" s="171">
        <f>Lámpara!AV64</f>
        <v>138.14102324641672</v>
      </c>
      <c r="X56" s="171">
        <f>Lámpara!AW64</f>
        <v>140.1525124291334</v>
      </c>
      <c r="Y56" s="171">
        <f>Lámpara!AX64</f>
        <v>142.3033491565551</v>
      </c>
      <c r="Z56" s="171">
        <f>Lámpara!AY64</f>
        <v>144.54034744641618</v>
      </c>
      <c r="AA56" s="171">
        <f>Lámpara!AZ64</f>
        <v>146.58091526779083</v>
      </c>
      <c r="AB56" s="171">
        <f>Lámpara!BA64</f>
        <v>148.03221261524823</v>
      </c>
      <c r="AC56" s="171">
        <f>Lámpara!BB64</f>
        <v>148.55955033018398</v>
      </c>
      <c r="AD56" s="171">
        <f>Lámpara!BC64</f>
        <v>148.03221261524823</v>
      </c>
      <c r="AE56" s="171">
        <f>Lámpara!BD64</f>
        <v>146.58091526779083</v>
      </c>
      <c r="AF56" s="171">
        <f>Lámpara!BE64</f>
        <v>144.54034744641609</v>
      </c>
      <c r="AG56" s="171">
        <f>Lámpara!BF64</f>
        <v>142.30334915655504</v>
      </c>
      <c r="AH56" s="171">
        <f>Lámpara!BG64</f>
        <v>140.15251242913325</v>
      </c>
      <c r="AI56" s="171">
        <f>Lámpara!BH64</f>
        <v>138.14102324641667</v>
      </c>
      <c r="AJ56" s="171">
        <f>Lámpara!BI64</f>
        <v>136.06733993425414</v>
      </c>
      <c r="AK56" s="171">
        <f>Lámpara!BJ64</f>
        <v>133.54504465997022</v>
      </c>
      <c r="AL56" s="171">
        <f>Lámpara!BK64</f>
        <v>130.13230229132907</v>
      </c>
      <c r="AM56" s="171">
        <f>Lámpara!BL64</f>
        <v>125.46962331769446</v>
      </c>
      <c r="AN56" s="171">
        <f>Lámpara!BM64</f>
        <v>119.38166483627995</v>
      </c>
      <c r="AO56" s="171">
        <f>Lámpara!BN64</f>
        <v>111.91989139923352</v>
      </c>
      <c r="AP56" s="171">
        <f>Lámpara!BO64</f>
        <v>103.34615455567302</v>
      </c>
      <c r="AQ56" s="171">
        <f>Lámpara!BP64</f>
        <v>94.073782737347884</v>
      </c>
      <c r="AR56" s="171">
        <f>Lámpara!BQ64</f>
        <v>84.589329800174724</v>
      </c>
      <c r="AS56" s="171">
        <f>Lámpara!BR64</f>
        <v>75.376145750491361</v>
      </c>
      <c r="AT56" s="171">
        <f>Lámpara!BS64</f>
        <v>66.854113637950604</v>
      </c>
      <c r="AU56" s="171">
        <f>Lámpara!BT64</f>
        <v>59.341967806312418</v>
      </c>
      <c r="AV56" s="171">
        <f>Lámpara!BU64</f>
        <v>53.042075064748119</v>
      </c>
      <c r="AW56" s="171">
        <f>Lámpara!BV64</f>
        <v>48.043469290411188</v>
      </c>
      <c r="AX56" s="171">
        <f>Lámpara!BW64</f>
        <v>44.337230105835289</v>
      </c>
      <c r="AY56" s="171">
        <f>Lámpara!BX64</f>
        <v>28.787253783870785</v>
      </c>
      <c r="AZ56" s="171">
        <f>Lámpara!BY64</f>
        <v>26.382259178892429</v>
      </c>
      <c r="BA56" s="171">
        <f>Lámpara!BZ64</f>
        <v>24.322213855280797</v>
      </c>
      <c r="BB56" s="171">
        <f>Lámpara!CA64</f>
        <v>22.531674782368889</v>
      </c>
      <c r="BC56" s="171">
        <f>Lámpara!CB64</f>
        <v>20.955061696339968</v>
      </c>
      <c r="BD56" s="171">
        <f>Lámpara!CC64</f>
        <v>19.551122544306029</v>
      </c>
      <c r="BE56" s="171">
        <f>Lámpara!CD64</f>
        <v>18.288958600510252</v>
      </c>
      <c r="BF56" s="171">
        <f>Lámpara!CE64</f>
        <v>17.145172487702446</v>
      </c>
      <c r="BG56" s="171">
        <f>Lámpara!CF64</f>
        <v>16.101822353493688</v>
      </c>
      <c r="BH56" s="171">
        <f>Lámpara!CG64</f>
        <v>15.144953655797018</v>
      </c>
      <c r="BI56" s="171">
        <f>Lámpara!CH64</f>
        <v>14.263544287857989</v>
      </c>
      <c r="BJ56" s="171">
        <f>Lámpara!CI64</f>
        <v>13.448745307146973</v>
      </c>
      <c r="BK56" s="171">
        <f>Lámpara!CJ64</f>
        <v>12.693333052899771</v>
      </c>
      <c r="BL56" s="171">
        <f>Lámpara!CK64</f>
        <v>11.991312492864173</v>
      </c>
      <c r="BM56" s="171">
        <f>Lámpara!CL64</f>
        <v>11.337628855791092</v>
      </c>
      <c r="BN56" s="171">
        <f>Lámpara!CM64</f>
        <v>10.727956903356629</v>
      </c>
      <c r="BO56" s="171">
        <f>Lámpara!CN64</f>
        <v>10.158545967777892</v>
      </c>
      <c r="BP56" s="171">
        <f>Lámpara!CO64</f>
        <v>9.6261051350756226</v>
      </c>
      <c r="BQ56" s="171">
        <f>Lámpara!CP64</f>
        <v>9.1277174107503196</v>
      </c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8"/>
        <v>1.8000000000000005</v>
      </c>
      <c r="G57" s="172"/>
      <c r="H57" s="175">
        <f t="shared" si="9"/>
        <v>-1.7000000000000026</v>
      </c>
      <c r="I57" s="171">
        <f>Lámpara!AH65</f>
        <v>43.505295827819289</v>
      </c>
      <c r="J57" s="171">
        <f>Lámpara!AI65</f>
        <v>48.075261882636546</v>
      </c>
      <c r="K57" s="171">
        <f>Lámpara!AJ65</f>
        <v>53.865218896858032</v>
      </c>
      <c r="L57" s="171">
        <f>Lámpara!AK65</f>
        <v>60.784821816947556</v>
      </c>
      <c r="M57" s="171">
        <f>Lámpara!AL65</f>
        <v>68.636810576786672</v>
      </c>
      <c r="N57" s="171">
        <f>Lámpara!AM65</f>
        <v>77.115180698774623</v>
      </c>
      <c r="O57" s="171">
        <f>Lámpara!AN65</f>
        <v>85.820666510583223</v>
      </c>
      <c r="P57" s="171">
        <f>Lámpara!AO65</f>
        <v>94.297269409338369</v>
      </c>
      <c r="Q57" s="171">
        <f>Lámpara!AP65</f>
        <v>102.08965194199637</v>
      </c>
      <c r="R57" s="171">
        <f>Lámpara!AQ65</f>
        <v>108.81508592365702</v>
      </c>
      <c r="S57" s="171">
        <f>Lámpara!AR65</f>
        <v>114.2363114768806</v>
      </c>
      <c r="T57" s="171">
        <f>Lámpara!AS65</f>
        <v>118.31548986033054</v>
      </c>
      <c r="U57" s="171">
        <f>Lámpara!AT65</f>
        <v>121.2278581179323</v>
      </c>
      <c r="V57" s="171">
        <f>Lámpara!AU65</f>
        <v>123.32007666650226</v>
      </c>
      <c r="W57" s="171">
        <f>Lámpara!AV65</f>
        <v>125.01380193448009</v>
      </c>
      <c r="X57" s="171">
        <f>Lámpara!AW65</f>
        <v>126.67655662597242</v>
      </c>
      <c r="Y57" s="171">
        <f>Lámpara!AX65</f>
        <v>128.50126499564161</v>
      </c>
      <c r="Z57" s="171">
        <f>Lámpara!AY65</f>
        <v>130.44194088031884</v>
      </c>
      <c r="AA57" s="171">
        <f>Lámpara!AZ65</f>
        <v>132.23808610975732</v>
      </c>
      <c r="AB57" s="171">
        <f>Lámpara!BA65</f>
        <v>133.52605922990699</v>
      </c>
      <c r="AC57" s="171">
        <f>Lámpara!BB65</f>
        <v>133.99576265254601</v>
      </c>
      <c r="AD57" s="171">
        <f>Lámpara!BC65</f>
        <v>133.52605922990699</v>
      </c>
      <c r="AE57" s="171">
        <f>Lámpara!BD65</f>
        <v>132.23808610975735</v>
      </c>
      <c r="AF57" s="171">
        <f>Lámpara!BE65</f>
        <v>130.44194088031878</v>
      </c>
      <c r="AG57" s="171">
        <f>Lámpara!BF65</f>
        <v>128.50126499564152</v>
      </c>
      <c r="AH57" s="171">
        <f>Lámpara!BG65</f>
        <v>126.67655662597228</v>
      </c>
      <c r="AI57" s="171">
        <f>Lámpara!BH65</f>
        <v>125.01380193448007</v>
      </c>
      <c r="AJ57" s="171">
        <f>Lámpara!BI65</f>
        <v>123.32007666650226</v>
      </c>
      <c r="AK57" s="171">
        <f>Lámpara!BJ65</f>
        <v>121.22785811793219</v>
      </c>
      <c r="AL57" s="171">
        <f>Lámpara!BK65</f>
        <v>118.31548986033033</v>
      </c>
      <c r="AM57" s="171">
        <f>Lámpara!BL65</f>
        <v>114.23631147688039</v>
      </c>
      <c r="AN57" s="171">
        <f>Lámpara!BM65</f>
        <v>108.8150859236568</v>
      </c>
      <c r="AO57" s="171">
        <f>Lámpara!BN65</f>
        <v>102.08965194199597</v>
      </c>
      <c r="AP57" s="171">
        <f>Lámpara!BO65</f>
        <v>94.297269409337915</v>
      </c>
      <c r="AQ57" s="171">
        <f>Lámpara!BP65</f>
        <v>85.820666510582711</v>
      </c>
      <c r="AR57" s="171">
        <f>Lámpara!BQ65</f>
        <v>77.115180698774225</v>
      </c>
      <c r="AS57" s="171">
        <f>Lámpara!BR65</f>
        <v>68.636810576786246</v>
      </c>
      <c r="AT57" s="171">
        <f>Lámpara!BS65</f>
        <v>60.784821816947193</v>
      </c>
      <c r="AU57" s="171">
        <f>Lámpara!BT65</f>
        <v>53.865218896857733</v>
      </c>
      <c r="AV57" s="171">
        <f>Lámpara!BU65</f>
        <v>48.075261882636255</v>
      </c>
      <c r="AW57" s="171">
        <f>Lámpara!BV65</f>
        <v>43.505295827819133</v>
      </c>
      <c r="AX57" s="171">
        <f>Lámpara!BW65</f>
        <v>40.152466453564102</v>
      </c>
      <c r="AY57" s="171">
        <f>Lámpara!BX65</f>
        <v>25.414651383606532</v>
      </c>
      <c r="AZ57" s="171">
        <f>Lámpara!BY65</f>
        <v>23.260706325849995</v>
      </c>
      <c r="BA57" s="171">
        <f>Lámpara!BZ65</f>
        <v>21.425629117099302</v>
      </c>
      <c r="BB57" s="171">
        <f>Lámpara!CA65</f>
        <v>19.838325608045423</v>
      </c>
      <c r="BC57" s="171">
        <f>Lámpara!CB65</f>
        <v>18.446481085675046</v>
      </c>
      <c r="BD57" s="171">
        <f>Lámpara!CC65</f>
        <v>17.211345878608729</v>
      </c>
      <c r="BE57" s="171">
        <f>Lámpara!CD65</f>
        <v>16.103982445452026</v>
      </c>
      <c r="BF57" s="171">
        <f>Lámpara!CE65</f>
        <v>15.102567015958725</v>
      </c>
      <c r="BG57" s="171">
        <f>Lámpara!CF65</f>
        <v>14.190450046543221</v>
      </c>
      <c r="BH57" s="171">
        <f>Lámpara!CG65</f>
        <v>13.354761632911062</v>
      </c>
      <c r="BI57" s="171">
        <f>Lámpara!CH65</f>
        <v>12.585407815802171</v>
      </c>
      <c r="BJ57" s="171">
        <f>Lámpara!CI65</f>
        <v>11.874347098012743</v>
      </c>
      <c r="BK57" s="171">
        <f>Lámpara!CJ65</f>
        <v>11.215067811423692</v>
      </c>
      <c r="BL57" s="171">
        <f>Lámpara!CK65</f>
        <v>10.602209501890679</v>
      </c>
      <c r="BM57" s="171">
        <f>Lámpara!CL65</f>
        <v>10.031287661724745</v>
      </c>
      <c r="BN57" s="171">
        <f>Lámpara!CM65</f>
        <v>9.4984927119605853</v>
      </c>
      <c r="BO57" s="171">
        <f>Lámpara!CN65</f>
        <v>9.0005424129035294</v>
      </c>
      <c r="BP57" s="171">
        <f>Lámpara!CO65</f>
        <v>8.5345727964652003</v>
      </c>
      <c r="BQ57" s="171">
        <f>Lámpara!CP65</f>
        <v>8.0980569402602498</v>
      </c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8"/>
        <v>1.7000000000000004</v>
      </c>
      <c r="G58" s="172"/>
      <c r="H58" s="175">
        <f t="shared" si="9"/>
        <v>-1.8000000000000027</v>
      </c>
      <c r="I58" s="171">
        <f>Lámpara!AH66</f>
        <v>39.564495195729556</v>
      </c>
      <c r="J58" s="171">
        <f>Lámpara!AI66</f>
        <v>43.754236988874261</v>
      </c>
      <c r="K58" s="171">
        <f>Lámpara!AJ66</f>
        <v>49.087829798273916</v>
      </c>
      <c r="L58" s="171">
        <f>Lámpara!AK66</f>
        <v>55.474174711378787</v>
      </c>
      <c r="M58" s="171">
        <f>Lámpara!AL66</f>
        <v>62.721465109586163</v>
      </c>
      <c r="N58" s="171">
        <f>Lámpara!AM66</f>
        <v>70.536422530343657</v>
      </c>
      <c r="O58" s="171">
        <f>Lámpara!AN66</f>
        <v>78.539914697500777</v>
      </c>
      <c r="P58" s="171">
        <f>Lámpara!AO66</f>
        <v>86.3022502326818</v>
      </c>
      <c r="Q58" s="171">
        <f>Lámpara!AP66</f>
        <v>93.397716314605162</v>
      </c>
      <c r="R58" s="171">
        <f>Lámpara!AQ66</f>
        <v>99.472182428391818</v>
      </c>
      <c r="S58" s="171">
        <f>Lámpara!AR66</f>
        <v>104.310826932591</v>
      </c>
      <c r="T58" s="171">
        <f>Lámpara!AS66</f>
        <v>107.8874643310609</v>
      </c>
      <c r="U58" s="171">
        <f>Lámpara!AT66</f>
        <v>110.37573422839493</v>
      </c>
      <c r="V58" s="171">
        <f>Lámpara!AU66</f>
        <v>112.10859739188402</v>
      </c>
      <c r="W58" s="171">
        <f>Lámpara!AV66</f>
        <v>113.48716539040669</v>
      </c>
      <c r="X58" s="171">
        <f>Lámpara!AW66</f>
        <v>114.8598333147787</v>
      </c>
      <c r="Y58" s="171">
        <f>Lámpara!AX66</f>
        <v>116.41032353583789</v>
      </c>
      <c r="Z58" s="171">
        <f>Lámpara!AY66</f>
        <v>118.0985549780054</v>
      </c>
      <c r="AA58" s="171">
        <f>Lámpara!AZ66</f>
        <v>119.68411985132245</v>
      </c>
      <c r="AB58" s="171">
        <f>Lámpara!BA66</f>
        <v>120.83030348492714</v>
      </c>
      <c r="AC58" s="171">
        <f>Lámpara!BB66</f>
        <v>121.24978274447865</v>
      </c>
      <c r="AD58" s="171">
        <f>Lámpara!BC66</f>
        <v>120.8303034849271</v>
      </c>
      <c r="AE58" s="171">
        <f>Lámpara!BD66</f>
        <v>119.68411985132246</v>
      </c>
      <c r="AF58" s="171">
        <f>Lámpara!BE66</f>
        <v>118.0985549780053</v>
      </c>
      <c r="AG58" s="171">
        <f>Lámpara!BF66</f>
        <v>116.41032353583776</v>
      </c>
      <c r="AH58" s="171">
        <f>Lámpara!BG66</f>
        <v>114.8598333147786</v>
      </c>
      <c r="AI58" s="171">
        <f>Lámpara!BH66</f>
        <v>113.48716539040666</v>
      </c>
      <c r="AJ58" s="171">
        <f>Lámpara!BI66</f>
        <v>112.10859739188398</v>
      </c>
      <c r="AK58" s="171">
        <f>Lámpara!BJ66</f>
        <v>110.37573422839485</v>
      </c>
      <c r="AL58" s="171">
        <f>Lámpara!BK66</f>
        <v>107.88746433106071</v>
      </c>
      <c r="AM58" s="171">
        <f>Lámpara!BL66</f>
        <v>104.31082693259077</v>
      </c>
      <c r="AN58" s="171">
        <f>Lámpara!BM66</f>
        <v>99.472182428391633</v>
      </c>
      <c r="AO58" s="171">
        <f>Lámpara!BN66</f>
        <v>93.397716314604821</v>
      </c>
      <c r="AP58" s="171">
        <f>Lámpara!BO66</f>
        <v>86.30225023268143</v>
      </c>
      <c r="AQ58" s="171">
        <f>Lámpara!BP66</f>
        <v>78.539914697500308</v>
      </c>
      <c r="AR58" s="171">
        <f>Lámpara!BQ66</f>
        <v>70.536422530343273</v>
      </c>
      <c r="AS58" s="171">
        <f>Lámpara!BR66</f>
        <v>62.721465109585772</v>
      </c>
      <c r="AT58" s="171">
        <f>Lámpara!BS66</f>
        <v>55.474174711378438</v>
      </c>
      <c r="AU58" s="171">
        <f>Lámpara!BT66</f>
        <v>49.087829798273617</v>
      </c>
      <c r="AV58" s="171">
        <f>Lámpara!BU66</f>
        <v>43.754236988873998</v>
      </c>
      <c r="AW58" s="171">
        <f>Lámpara!BV66</f>
        <v>39.564495195729428</v>
      </c>
      <c r="AX58" s="171">
        <f>Lámpara!BW66</f>
        <v>36.521171449698883</v>
      </c>
      <c r="AY58" s="171">
        <f>Lámpara!BX66</f>
        <v>22.549923963130098</v>
      </c>
      <c r="AZ58" s="171">
        <f>Lámpara!BY66</f>
        <v>20.611416401704098</v>
      </c>
      <c r="BA58" s="171">
        <f>Lámpara!BZ66</f>
        <v>18.968459403008499</v>
      </c>
      <c r="BB58" s="171">
        <f>Lámpara!CA66</f>
        <v>17.554069746862538</v>
      </c>
      <c r="BC58" s="171">
        <f>Lámpara!CB66</f>
        <v>16.318993195659967</v>
      </c>
      <c r="BD58" s="171">
        <f>Lámpara!CC66</f>
        <v>15.226800247142311</v>
      </c>
      <c r="BE58" s="171">
        <f>Lámpara!CD66</f>
        <v>14.250349174409191</v>
      </c>
      <c r="BF58" s="171">
        <f>Lámpara!CE66</f>
        <v>13.369237724682741</v>
      </c>
      <c r="BG58" s="171">
        <f>Lámpara!CF66</f>
        <v>12.567967761581784</v>
      </c>
      <c r="BH58" s="171">
        <f>Lámpara!CG66</f>
        <v>11.834623059802922</v>
      </c>
      <c r="BI58" s="171">
        <f>Lámpara!CH66</f>
        <v>11.159916011535561</v>
      </c>
      <c r="BJ58" s="171">
        <f>Lámpara!CI66</f>
        <v>10.536499389346117</v>
      </c>
      <c r="BK58" s="171">
        <f>Lámpara!CJ66</f>
        <v>9.958468528533313</v>
      </c>
      <c r="BL58" s="171">
        <f>Lámpara!CK66</f>
        <v>9.4210003545699745</v>
      </c>
      <c r="BM58" s="171">
        <f>Lámpara!CL66</f>
        <v>8.9200908249381143</v>
      </c>
      <c r="BN58" s="171">
        <f>Lámpara!CM66</f>
        <v>8.4523632230683265</v>
      </c>
      <c r="BO58" s="171">
        <f>Lámpara!CN66</f>
        <v>8.0149275332460501</v>
      </c>
      <c r="BP58" s="171">
        <f>Lámpara!CO66</f>
        <v>7.6052767071264427</v>
      </c>
      <c r="BQ58" s="171">
        <f>Lámpara!CP66</f>
        <v>7.2212096307284011</v>
      </c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8"/>
        <v>1.6000000000000003</v>
      </c>
      <c r="G59" s="172"/>
      <c r="H59" s="175">
        <f t="shared" si="9"/>
        <v>-1.9000000000000028</v>
      </c>
      <c r="I59" s="171">
        <f>Lámpara!AH67</f>
        <v>36.286014054034389</v>
      </c>
      <c r="J59" s="171">
        <f>Lámpara!AI67</f>
        <v>40.144945497228612</v>
      </c>
      <c r="K59" s="171">
        <f>Lámpara!AJ67</f>
        <v>45.076644559933563</v>
      </c>
      <c r="L59" s="171">
        <f>Lámpara!AK67</f>
        <v>50.98973898685383</v>
      </c>
      <c r="M59" s="171">
        <f>Lámpara!AL67</f>
        <v>57.698114948265349</v>
      </c>
      <c r="N59" s="171">
        <f>Lámpara!AM67</f>
        <v>64.921083511773304</v>
      </c>
      <c r="O59" s="171">
        <f>Lámpara!AN67</f>
        <v>72.299017099746337</v>
      </c>
      <c r="P59" s="171">
        <f>Lámpara!AO67</f>
        <v>79.427351637593091</v>
      </c>
      <c r="Q59" s="171">
        <f>Lámpara!AP67</f>
        <v>85.908306797057023</v>
      </c>
      <c r="R59" s="171">
        <f>Lámpara!AQ67</f>
        <v>91.414308619569937</v>
      </c>
      <c r="S59" s="171">
        <f>Lámpara!AR67</f>
        <v>95.750862915690405</v>
      </c>
      <c r="T59" s="171">
        <f>Lámpara!AS67</f>
        <v>98.901594165455023</v>
      </c>
      <c r="U59" s="171">
        <f>Lámpara!AT67</f>
        <v>101.03725702304222</v>
      </c>
      <c r="V59" s="171">
        <f>Lámpara!AU67</f>
        <v>102.47649405437967</v>
      </c>
      <c r="W59" s="171">
        <f>Lámpara!AV67</f>
        <v>103.5997721432561</v>
      </c>
      <c r="X59" s="171">
        <f>Lámpara!AW67</f>
        <v>104.73637735393525</v>
      </c>
      <c r="Y59" s="171">
        <f>Lámpara!AX67</f>
        <v>106.0604639656158</v>
      </c>
      <c r="Z59" s="171">
        <f>Lámpara!AY67</f>
        <v>107.5367420664389</v>
      </c>
      <c r="AA59" s="171">
        <f>Lámpara!AZ67</f>
        <v>108.94303625541026</v>
      </c>
      <c r="AB59" s="171">
        <f>Lámpara!BA67</f>
        <v>109.96739771801079</v>
      </c>
      <c r="AC59" s="171">
        <f>Lámpara!BB67</f>
        <v>110.34353214507851</v>
      </c>
      <c r="AD59" s="171">
        <f>Lámpara!BC67</f>
        <v>109.96739771801074</v>
      </c>
      <c r="AE59" s="171">
        <f>Lámpara!BD67</f>
        <v>108.94303625541022</v>
      </c>
      <c r="AF59" s="171">
        <f>Lámpara!BE67</f>
        <v>107.5367420664389</v>
      </c>
      <c r="AG59" s="171">
        <f>Lámpara!BF67</f>
        <v>106.0604639656157</v>
      </c>
      <c r="AH59" s="171">
        <f>Lámpara!BG67</f>
        <v>104.73637735393517</v>
      </c>
      <c r="AI59" s="171">
        <f>Lámpara!BH67</f>
        <v>103.59977214325608</v>
      </c>
      <c r="AJ59" s="171">
        <f>Lámpara!BI67</f>
        <v>102.47649405437964</v>
      </c>
      <c r="AK59" s="171">
        <f>Lámpara!BJ67</f>
        <v>101.03725702304217</v>
      </c>
      <c r="AL59" s="171">
        <f>Lámpara!BK67</f>
        <v>98.901594165454881</v>
      </c>
      <c r="AM59" s="171">
        <f>Lámpara!BL67</f>
        <v>95.750862915690178</v>
      </c>
      <c r="AN59" s="171">
        <f>Lámpara!BM67</f>
        <v>91.414308619569681</v>
      </c>
      <c r="AO59" s="171">
        <f>Lámpara!BN67</f>
        <v>85.908306797056724</v>
      </c>
      <c r="AP59" s="171">
        <f>Lámpara!BO67</f>
        <v>79.427351637592693</v>
      </c>
      <c r="AQ59" s="171">
        <f>Lámpara!BP67</f>
        <v>72.299017099745896</v>
      </c>
      <c r="AR59" s="171">
        <f>Lámpara!BQ67</f>
        <v>64.921083511772935</v>
      </c>
      <c r="AS59" s="171">
        <f>Lámpara!BR67</f>
        <v>57.698114948265008</v>
      </c>
      <c r="AT59" s="171">
        <f>Lámpara!BS67</f>
        <v>50.989738986853496</v>
      </c>
      <c r="AU59" s="171">
        <f>Lámpara!BT67</f>
        <v>45.076644559933307</v>
      </c>
      <c r="AV59" s="171">
        <f>Lámpara!BU67</f>
        <v>40.144945497228363</v>
      </c>
      <c r="AW59" s="171">
        <f>Lámpara!BV67</f>
        <v>36.286014054034268</v>
      </c>
      <c r="AX59" s="171">
        <f>Lámpara!BW67</f>
        <v>33.507241018648941</v>
      </c>
      <c r="AY59" s="171">
        <f>Lámpara!BX67</f>
        <v>20.25322310445123</v>
      </c>
      <c r="AZ59" s="171">
        <f>Lámpara!BY67</f>
        <v>18.493301195365337</v>
      </c>
      <c r="BA59" s="171">
        <f>Lámpara!BZ67</f>
        <v>17.008256595074666</v>
      </c>
      <c r="BB59" s="171">
        <f>Lámpara!CA67</f>
        <v>15.734997305352801</v>
      </c>
      <c r="BC59" s="171">
        <f>Lámpara!CB67</f>
        <v>14.627143867055581</v>
      </c>
      <c r="BD59" s="171">
        <f>Lámpara!CC67</f>
        <v>13.65042400260193</v>
      </c>
      <c r="BE59" s="171">
        <f>Lámpara!CD67</f>
        <v>12.779344748314989</v>
      </c>
      <c r="BF59" s="171">
        <f>Lámpara!CE67</f>
        <v>11.994790124846725</v>
      </c>
      <c r="BG59" s="171">
        <f>Lámpara!CF67</f>
        <v>11.282287586317802</v>
      </c>
      <c r="BH59" s="171">
        <f>Lámpara!CG67</f>
        <v>10.630756835199863</v>
      </c>
      <c r="BI59" s="171">
        <f>Lámpara!CH67</f>
        <v>10.031606151236215</v>
      </c>
      <c r="BJ59" s="171">
        <f>Lámpara!CI67</f>
        <v>9.4780789381065063</v>
      </c>
      <c r="BK59" s="171">
        <f>Lámpara!CJ67</f>
        <v>8.964780415288617</v>
      </c>
      <c r="BL59" s="171">
        <f>Lámpara!CK67</f>
        <v>8.4873340470138068</v>
      </c>
      <c r="BM59" s="171">
        <f>Lámpara!CL67</f>
        <v>8.0421314681042038</v>
      </c>
      <c r="BN59" s="171">
        <f>Lámpara!CM67</f>
        <v>7.6261498563783157</v>
      </c>
      <c r="BO59" s="171">
        <f>Lámpara!CN67</f>
        <v>7.2368180221496541</v>
      </c>
      <c r="BP59" s="171">
        <f>Lámpara!CO67</f>
        <v>6.8719177420086472</v>
      </c>
      <c r="BQ59" s="171">
        <f>Lámpara!CP67</f>
        <v>6.5295106381089045</v>
      </c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8"/>
        <v>1.5000000000000002</v>
      </c>
      <c r="G60" s="172"/>
      <c r="H60" s="175">
        <f t="shared" si="9"/>
        <v>-2.0000000000000027</v>
      </c>
      <c r="I60" s="171">
        <f>Lámpara!AH68</f>
        <v>33.686501414908449</v>
      </c>
      <c r="J60" s="171">
        <f>Lámpara!AI68</f>
        <v>37.262056530810341</v>
      </c>
      <c r="K60" s="171">
        <f>Lámpara!AJ68</f>
        <v>41.844095281514555</v>
      </c>
      <c r="L60" s="171">
        <f>Lámpara!AK68</f>
        <v>47.341384647587546</v>
      </c>
      <c r="M60" s="171">
        <f>Lámpara!AL68</f>
        <v>53.573655262164813</v>
      </c>
      <c r="N60" s="171">
        <f>Lámpara!AM68</f>
        <v>60.272571584797177</v>
      </c>
      <c r="O60" s="171">
        <f>Lámpara!AN68</f>
        <v>67.097284651250561</v>
      </c>
      <c r="P60" s="171">
        <f>Lámpara!AO68</f>
        <v>73.667102457657265</v>
      </c>
      <c r="Q60" s="171">
        <f>Lámpara!AP68</f>
        <v>79.61045398336563</v>
      </c>
      <c r="R60" s="171">
        <f>Lámpara!AQ68</f>
        <v>84.624313257502635</v>
      </c>
      <c r="S60" s="171">
        <f>Lámpara!AR68</f>
        <v>88.532509274569549</v>
      </c>
      <c r="T60" s="171">
        <f>Lámpara!AS68</f>
        <v>91.326810496368466</v>
      </c>
      <c r="U60" s="171">
        <f>Lámpara!AT68</f>
        <v>93.17402970625281</v>
      </c>
      <c r="V60" s="171">
        <f>Lámpara!AU68</f>
        <v>94.378129736061268</v>
      </c>
      <c r="W60" s="171">
        <f>Lámpara!AV68</f>
        <v>95.299089094690686</v>
      </c>
      <c r="X60" s="171">
        <f>Lámpara!AW68</f>
        <v>96.247340071979536</v>
      </c>
      <c r="Y60" s="171">
        <f>Lámpara!AX68</f>
        <v>97.387314025035124</v>
      </c>
      <c r="Z60" s="171">
        <f>Lámpara!AY68</f>
        <v>98.687587365236055</v>
      </c>
      <c r="AA60" s="171">
        <f>Lámpara!AZ68</f>
        <v>99.942528019584245</v>
      </c>
      <c r="AB60" s="171">
        <f>Lámpara!BA68</f>
        <v>100.86293370421893</v>
      </c>
      <c r="AC60" s="171">
        <f>Lámpara!BB68</f>
        <v>101.20189064541353</v>
      </c>
      <c r="AD60" s="171">
        <f>Lámpara!BC68</f>
        <v>100.86293370421886</v>
      </c>
      <c r="AE60" s="171">
        <f>Lámpara!BD68</f>
        <v>99.942528019584188</v>
      </c>
      <c r="AF60" s="171">
        <f>Lámpara!BE68</f>
        <v>98.687587365235984</v>
      </c>
      <c r="AG60" s="171">
        <f>Lámpara!BF68</f>
        <v>97.38731402503501</v>
      </c>
      <c r="AH60" s="171">
        <f>Lámpara!BG68</f>
        <v>96.247340071979409</v>
      </c>
      <c r="AI60" s="171">
        <f>Lámpara!BH68</f>
        <v>95.299089094690672</v>
      </c>
      <c r="AJ60" s="171">
        <f>Lámpara!BI68</f>
        <v>94.378129736061183</v>
      </c>
      <c r="AK60" s="171">
        <f>Lámpara!BJ68</f>
        <v>93.174029706252739</v>
      </c>
      <c r="AL60" s="171">
        <f>Lámpara!BK68</f>
        <v>91.326810496368338</v>
      </c>
      <c r="AM60" s="171">
        <f>Lámpara!BL68</f>
        <v>88.53250927456935</v>
      </c>
      <c r="AN60" s="171">
        <f>Lámpara!BM68</f>
        <v>84.624313257502408</v>
      </c>
      <c r="AO60" s="171">
        <f>Lámpara!BN68</f>
        <v>79.610453983365346</v>
      </c>
      <c r="AP60" s="171">
        <f>Lámpara!BO68</f>
        <v>73.667102457656938</v>
      </c>
      <c r="AQ60" s="171">
        <f>Lámpara!BP68</f>
        <v>67.097284651250121</v>
      </c>
      <c r="AR60" s="171">
        <f>Lámpara!BQ68</f>
        <v>60.272571584796829</v>
      </c>
      <c r="AS60" s="171">
        <f>Lámpara!BR68</f>
        <v>53.573655262164493</v>
      </c>
      <c r="AT60" s="171">
        <f>Lámpara!BS68</f>
        <v>47.341384647587262</v>
      </c>
      <c r="AU60" s="171">
        <f>Lámpara!BT68</f>
        <v>41.844095281514335</v>
      </c>
      <c r="AV60" s="171">
        <f>Lámpara!BU68</f>
        <v>37.262056530810128</v>
      </c>
      <c r="AW60" s="171">
        <f>Lámpara!BV68</f>
        <v>33.686501414908342</v>
      </c>
      <c r="AX60" s="171">
        <f>Lámpara!BW68</f>
        <v>31.129093166549907</v>
      </c>
      <c r="AY60" s="171">
        <f>Lámpara!BX68</f>
        <v>18.542300808972378</v>
      </c>
      <c r="AZ60" s="171">
        <f>Lámpara!BY68</f>
        <v>16.925381880902712</v>
      </c>
      <c r="BA60" s="171">
        <f>Lámpara!BZ68</f>
        <v>15.565062408267359</v>
      </c>
      <c r="BB60" s="171">
        <f>Lámpara!CA68</f>
        <v>14.401941876096728</v>
      </c>
      <c r="BC60" s="171">
        <f>Lámpara!CB68</f>
        <v>13.392351537366565</v>
      </c>
      <c r="BD60" s="171">
        <f>Lámpara!CC68</f>
        <v>12.504035546458338</v>
      </c>
      <c r="BE60" s="171">
        <f>Lámpara!CD68</f>
        <v>11.713024478534525</v>
      </c>
      <c r="BF60" s="171">
        <f>Lámpara!CE68</f>
        <v>11.001374291368778</v>
      </c>
      <c r="BG60" s="171">
        <f>Lámpara!CF68</f>
        <v>10.355531811662386</v>
      </c>
      <c r="BH60" s="171">
        <f>Lámpara!CG68</f>
        <v>9.7651529782836786</v>
      </c>
      <c r="BI60" s="171">
        <f>Lámpara!CH68</f>
        <v>9.2222479060207476</v>
      </c>
      <c r="BJ60" s="171">
        <f>Lámpara!CI68</f>
        <v>8.7205617320902746</v>
      </c>
      <c r="BK60" s="171">
        <f>Lámpara!CJ68</f>
        <v>8.2551255510751673</v>
      </c>
      <c r="BL60" s="171">
        <f>Lámpara!CK68</f>
        <v>7.8219300843925179</v>
      </c>
      <c r="BM60" s="171">
        <f>Lámpara!CL68</f>
        <v>7.4176879698358755</v>
      </c>
      <c r="BN60" s="171">
        <f>Lámpara!CM68</f>
        <v>7.0396600977553776</v>
      </c>
      <c r="BO60" s="171">
        <f>Lámpara!CN68</f>
        <v>6.6855282890419074</v>
      </c>
      <c r="BP60" s="171">
        <f>Lámpara!CO68</f>
        <v>6.3533015522813683</v>
      </c>
      <c r="BQ60" s="171">
        <f>Lámpara!CP68</f>
        <v>6.0412467132323151</v>
      </c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8"/>
        <v>1.4000000000000001</v>
      </c>
      <c r="G61" s="172"/>
      <c r="H61" s="175">
        <f t="shared" si="9"/>
        <v>-2.1000000000000028</v>
      </c>
      <c r="I61" s="171">
        <f>Lámpara!AH69</f>
        <v>31.741764433442544</v>
      </c>
      <c r="J61" s="171">
        <f>Lámpara!AI69</f>
        <v>35.077245781698174</v>
      </c>
      <c r="K61" s="171">
        <f>Lámpara!AJ69</f>
        <v>39.3573846285679</v>
      </c>
      <c r="L61" s="171">
        <f>Lámpara!AK69</f>
        <v>44.491442518632155</v>
      </c>
      <c r="M61" s="171">
        <f>Lámpara!AL69</f>
        <v>50.305077902991066</v>
      </c>
      <c r="N61" s="171">
        <f>Lámpara!AM69</f>
        <v>56.542002352372073</v>
      </c>
      <c r="O61" s="171">
        <f>Lámpara!AN69</f>
        <v>62.879361855418132</v>
      </c>
      <c r="P61" s="171">
        <f>Lámpara!AO69</f>
        <v>68.959054140989878</v>
      </c>
      <c r="Q61" s="171">
        <f>Lámpara!AP69</f>
        <v>74.434015549785357</v>
      </c>
      <c r="R61" s="171">
        <f>Lámpara!AQ69</f>
        <v>79.023841980777362</v>
      </c>
      <c r="S61" s="171">
        <f>Lámpara!AR69</f>
        <v>82.568827906525073</v>
      </c>
      <c r="T61" s="171">
        <f>Lámpara!AS69</f>
        <v>85.0674206465618</v>
      </c>
      <c r="U61" s="171">
        <f>Lámpara!AT69</f>
        <v>86.681668447475005</v>
      </c>
      <c r="V61" s="171">
        <f>Lámpara!AU69</f>
        <v>87.700734945316199</v>
      </c>
      <c r="W61" s="171">
        <f>Lámpara!AV69</f>
        <v>88.464495531092496</v>
      </c>
      <c r="X61" s="171">
        <f>Lámpara!AW69</f>
        <v>89.264990938525997</v>
      </c>
      <c r="Y61" s="171">
        <f>Lámpara!AX69</f>
        <v>90.256963743571546</v>
      </c>
      <c r="Z61" s="171">
        <f>Lámpara!AY69</f>
        <v>91.412112045270874</v>
      </c>
      <c r="AA61" s="171">
        <f>Lámpara!AZ69</f>
        <v>92.539831927126201</v>
      </c>
      <c r="AB61" s="171">
        <f>Lámpara!BA69</f>
        <v>93.3718032335847</v>
      </c>
      <c r="AC61" s="171">
        <f>Lámpara!BB69</f>
        <v>93.678954903667645</v>
      </c>
      <c r="AD61" s="171">
        <f>Lámpara!BC69</f>
        <v>93.371803233584671</v>
      </c>
      <c r="AE61" s="171">
        <f>Lámpara!BD69</f>
        <v>92.539831927126158</v>
      </c>
      <c r="AF61" s="171">
        <f>Lámpara!BE69</f>
        <v>91.412112045270774</v>
      </c>
      <c r="AG61" s="171">
        <f>Lámpara!BF69</f>
        <v>90.256963743571461</v>
      </c>
      <c r="AH61" s="171">
        <f>Lámpara!BG69</f>
        <v>89.264990938525955</v>
      </c>
      <c r="AI61" s="171">
        <f>Lámpara!BH69</f>
        <v>88.46449553109251</v>
      </c>
      <c r="AJ61" s="171">
        <f>Lámpara!BI69</f>
        <v>87.700734945316128</v>
      </c>
      <c r="AK61" s="171">
        <f>Lámpara!BJ69</f>
        <v>86.681668447474991</v>
      </c>
      <c r="AL61" s="171">
        <f>Lámpara!BK69</f>
        <v>85.067420646561715</v>
      </c>
      <c r="AM61" s="171">
        <f>Lámpara!BL69</f>
        <v>82.56882790652493</v>
      </c>
      <c r="AN61" s="171">
        <f>Lámpara!BM69</f>
        <v>79.023841980777149</v>
      </c>
      <c r="AO61" s="171">
        <f>Lámpara!BN69</f>
        <v>74.434015549785101</v>
      </c>
      <c r="AP61" s="171">
        <f>Lámpara!BO69</f>
        <v>68.959054140989537</v>
      </c>
      <c r="AQ61" s="171">
        <f>Lámpara!BP69</f>
        <v>62.87936185541772</v>
      </c>
      <c r="AR61" s="171">
        <f>Lámpara!BQ69</f>
        <v>56.542002352371782</v>
      </c>
      <c r="AS61" s="171">
        <f>Lámpara!BR69</f>
        <v>50.305077902990796</v>
      </c>
      <c r="AT61" s="171">
        <f>Lámpara!BS69</f>
        <v>44.491442518631871</v>
      </c>
      <c r="AU61" s="171">
        <f>Lámpara!BT69</f>
        <v>39.357384628567715</v>
      </c>
      <c r="AV61" s="171">
        <f>Lámpara!BU69</f>
        <v>35.077245781697975</v>
      </c>
      <c r="AW61" s="171">
        <f>Lámpara!BV69</f>
        <v>31.741764433442427</v>
      </c>
      <c r="AX61" s="171">
        <f>Lámpara!BW69</f>
        <v>29.366367018148946</v>
      </c>
      <c r="AY61" s="171">
        <f>Lámpara!BX69</f>
        <v>17.398496179101279</v>
      </c>
      <c r="AZ61" s="171">
        <f>Lámpara!BY69</f>
        <v>15.892151273808105</v>
      </c>
      <c r="BA61" s="171">
        <f>Lámpara!BZ69</f>
        <v>14.62620335599096</v>
      </c>
      <c r="BB61" s="171">
        <f>Lámpara!CA69</f>
        <v>13.544761690921399</v>
      </c>
      <c r="BC61" s="171">
        <f>Lámpara!CB69</f>
        <v>12.60672431614794</v>
      </c>
      <c r="BD61" s="171">
        <f>Lámpara!CC69</f>
        <v>11.781732299503243</v>
      </c>
      <c r="BE61" s="171">
        <f>Lámpara!CD69</f>
        <v>11.047236153475492</v>
      </c>
      <c r="BF61" s="171">
        <f>Lámpara!CE69</f>
        <v>10.386370800024231</v>
      </c>
      <c r="BG61" s="171">
        <f>Lámpara!CF69</f>
        <v>9.7864168771155065</v>
      </c>
      <c r="BH61" s="171">
        <f>Lámpara!CG69</f>
        <v>9.2376865079361501</v>
      </c>
      <c r="BI61" s="171">
        <f>Lámpara!CH69</f>
        <v>8.7327160125681456</v>
      </c>
      <c r="BJ61" s="171">
        <f>Lámpara!CI69</f>
        <v>8.2656804586218477</v>
      </c>
      <c r="BK61" s="171">
        <f>Lámpara!CJ69</f>
        <v>7.8319685275687263</v>
      </c>
      <c r="BL61" s="171">
        <f>Lámpara!CK69</f>
        <v>7.427873267454463</v>
      </c>
      <c r="BM61" s="171">
        <f>Lámpara!CL69</f>
        <v>7.0503666643220457</v>
      </c>
      <c r="BN61" s="171">
        <f>Lámpara!CM69</f>
        <v>6.6969348894394107</v>
      </c>
      <c r="BO61" s="171">
        <f>Lámpara!CN69</f>
        <v>6.3654575164383198</v>
      </c>
      <c r="BP61" s="171">
        <f>Lámpara!CO69</f>
        <v>6.0541186429864107</v>
      </c>
      <c r="BQ61" s="171">
        <f>Lámpara!CP69</f>
        <v>5.7613411968366046</v>
      </c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8"/>
        <v>1.3</v>
      </c>
      <c r="G62" s="172"/>
      <c r="H62" s="175">
        <f t="shared" si="9"/>
        <v>-2.2000000000000028</v>
      </c>
      <c r="I62" s="171">
        <f>Lámpara!AH70</f>
        <v>19.206469555286137</v>
      </c>
      <c r="J62" s="171">
        <f>Lámpara!AI70</f>
        <v>21.830226298157676</v>
      </c>
      <c r="K62" s="171">
        <f>Lámpara!AJ70</f>
        <v>25.330241748327488</v>
      </c>
      <c r="L62" s="171">
        <f>Lámpara!AK70</f>
        <v>29.618871027712938</v>
      </c>
      <c r="M62" s="171">
        <f>Lámpara!AL70</f>
        <v>34.530443482241928</v>
      </c>
      <c r="N62" s="171">
        <f>Lámpara!AM70</f>
        <v>39.82351109462455</v>
      </c>
      <c r="O62" s="171">
        <f>Lámpara!AN70</f>
        <v>45.195987462293552</v>
      </c>
      <c r="P62" s="171">
        <f>Lámpara!AO70</f>
        <v>50.315096004347104</v>
      </c>
      <c r="Q62" s="171">
        <f>Lámpara!AP70</f>
        <v>54.861046237718256</v>
      </c>
      <c r="R62" s="171">
        <f>Lámpara!AQ70</f>
        <v>58.579010127843084</v>
      </c>
      <c r="S62" s="171">
        <f>Lámpara!AR70</f>
        <v>61.32911613796788</v>
      </c>
      <c r="T62" s="171">
        <f>Lámpara!AS70</f>
        <v>63.120499363794217</v>
      </c>
      <c r="U62" s="171">
        <f>Lámpara!AT70</f>
        <v>64.115217045096557</v>
      </c>
      <c r="V62" s="171">
        <f>Lámpara!AU70</f>
        <v>64.593088724522673</v>
      </c>
      <c r="W62" s="171">
        <f>Lámpara!AV70</f>
        <v>64.879675460822384</v>
      </c>
      <c r="X62" s="171">
        <f>Lámpara!AW70</f>
        <v>65.254176818752384</v>
      </c>
      <c r="Y62" s="171">
        <f>Lámpara!AX70</f>
        <v>65.86631861246407</v>
      </c>
      <c r="Z62" s="171">
        <f>Lámpara!AY70</f>
        <v>66.694235027587609</v>
      </c>
      <c r="AA62" s="171">
        <f>Lámpara!AZ70</f>
        <v>67.56418739466875</v>
      </c>
      <c r="AB62" s="171">
        <f>Lámpara!BA70</f>
        <v>68.229391139866195</v>
      </c>
      <c r="AC62" s="171">
        <f>Lámpara!BB70</f>
        <v>68.478647326054073</v>
      </c>
      <c r="AD62" s="171">
        <f>Lámpara!BC70</f>
        <v>68.229391139866195</v>
      </c>
      <c r="AE62" s="171">
        <f>Lámpara!BD70</f>
        <v>67.564187394668764</v>
      </c>
      <c r="AF62" s="171">
        <f>Lámpara!BE70</f>
        <v>66.694235027587567</v>
      </c>
      <c r="AG62" s="171">
        <f>Lámpara!BF70</f>
        <v>65.866318612463999</v>
      </c>
      <c r="AH62" s="171">
        <f>Lámpara!BG70</f>
        <v>65.254176818752356</v>
      </c>
      <c r="AI62" s="171">
        <f>Lámpara!BH70</f>
        <v>64.879675460822412</v>
      </c>
      <c r="AJ62" s="171">
        <f>Lámpara!BI70</f>
        <v>64.593088724522644</v>
      </c>
      <c r="AK62" s="171">
        <f>Lámpara!BJ70</f>
        <v>64.115217045096557</v>
      </c>
      <c r="AL62" s="171">
        <f>Lámpara!BK70</f>
        <v>63.120499363794195</v>
      </c>
      <c r="AM62" s="171">
        <f>Lámpara!BL70</f>
        <v>61.329116137967766</v>
      </c>
      <c r="AN62" s="171">
        <f>Lámpara!BM70</f>
        <v>58.579010127842935</v>
      </c>
      <c r="AO62" s="171">
        <f>Lámpara!BN70</f>
        <v>54.861046237718057</v>
      </c>
      <c r="AP62" s="171">
        <f>Lámpara!BO70</f>
        <v>50.315096004346856</v>
      </c>
      <c r="AQ62" s="171">
        <f>Lámpara!BP70</f>
        <v>45.195987462293225</v>
      </c>
      <c r="AR62" s="171">
        <f>Lámpara!BQ70</f>
        <v>39.823511094624301</v>
      </c>
      <c r="AS62" s="171">
        <f>Lámpara!BR70</f>
        <v>34.530443482241665</v>
      </c>
      <c r="AT62" s="171">
        <f>Lámpara!BS70</f>
        <v>29.618871027712693</v>
      </c>
      <c r="AU62" s="171">
        <f>Lámpara!BT70</f>
        <v>25.330241748327332</v>
      </c>
      <c r="AV62" s="171">
        <f>Lámpara!BU70</f>
        <v>21.830226298157505</v>
      </c>
      <c r="AW62" s="171">
        <f>Lámpara!BV70</f>
        <v>19.206469555286059</v>
      </c>
      <c r="AX62" s="171">
        <f>Lámpara!BW70</f>
        <v>17.475796580229854</v>
      </c>
      <c r="AY62" s="171">
        <f>Lámpara!BX70</f>
        <v>6.564732770661073</v>
      </c>
      <c r="AZ62" s="171">
        <f>Lámpara!BY70</f>
        <v>5.6085189739428056</v>
      </c>
      <c r="BA62" s="171">
        <f>Lámpara!BZ70</f>
        <v>4.8620943676732793</v>
      </c>
      <c r="BB62" s="171">
        <f>Lámpara!CA70</f>
        <v>4.2723013723525423</v>
      </c>
      <c r="BC62" s="171">
        <f>Lámpara!CB70</f>
        <v>3.8001041971720686</v>
      </c>
      <c r="BD62" s="171">
        <f>Lámpara!CC70</f>
        <v>3.4167695180599749</v>
      </c>
      <c r="BE62" s="171">
        <f>Lámpara!CD70</f>
        <v>3.1010860385908949</v>
      </c>
      <c r="BF62" s="171">
        <f>Lámpara!CE70</f>
        <v>2.8373414167976416</v>
      </c>
      <c r="BG62" s="171">
        <f>Lámpara!CF70</f>
        <v>2.6138501495799775</v>
      </c>
      <c r="BH62" s="171">
        <f>Lámpara!CG70</f>
        <v>2.4218817393449248</v>
      </c>
      <c r="BI62" s="171">
        <f>Lámpara!CH70</f>
        <v>2.2548795005668709</v>
      </c>
      <c r="BJ62" s="171">
        <f>Lámpara!CI70</f>
        <v>2.107890395282908</v>
      </c>
      <c r="BK62" s="171">
        <f>Lámpara!CJ70</f>
        <v>1.9771481688783514</v>
      </c>
      <c r="BL62" s="171">
        <f>Lámpara!CK70</f>
        <v>1.8597679513653369</v>
      </c>
      <c r="BM62" s="171">
        <f>Lámpara!CL70</f>
        <v>1.7535220085493426</v>
      </c>
      <c r="BN62" s="171">
        <f>Lámpara!CM70</f>
        <v>1.6566746650096378</v>
      </c>
      <c r="BO62" s="171">
        <f>Lámpara!CN70</f>
        <v>1.567860451663333</v>
      </c>
      <c r="BP62" s="171">
        <f>Lámpara!CO70</f>
        <v>1.4859938927800094</v>
      </c>
      <c r="BQ62" s="171">
        <f>Lámpara!CP70</f>
        <v>1.4102025037612589</v>
      </c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8"/>
        <v>1.2</v>
      </c>
      <c r="G63" s="172"/>
      <c r="H63" s="175">
        <f t="shared" si="9"/>
        <v>-2.3000000000000029</v>
      </c>
      <c r="I63" s="171">
        <f>Lámpara!AH71</f>
        <v>17.557294244689199</v>
      </c>
      <c r="J63" s="171">
        <f>Lámpara!AI71</f>
        <v>19.991503854921767</v>
      </c>
      <c r="K63" s="171">
        <f>Lámpara!AJ71</f>
        <v>23.248893859892785</v>
      </c>
      <c r="L63" s="171">
        <f>Lámpara!AK71</f>
        <v>27.24302134417572</v>
      </c>
      <c r="M63" s="171">
        <f>Lámpara!AL71</f>
        <v>31.814287075435558</v>
      </c>
      <c r="N63" s="171">
        <f>Lámpara!AM71</f>
        <v>36.7326601805715</v>
      </c>
      <c r="O63" s="171">
        <f>Lámpara!AN71</f>
        <v>41.712506234247506</v>
      </c>
      <c r="P63" s="171">
        <f>Lámpara!AO71</f>
        <v>46.441180048110574</v>
      </c>
      <c r="Q63" s="171">
        <f>Lámpara!AP71</f>
        <v>50.620216693118941</v>
      </c>
      <c r="R63" s="171">
        <f>Lámpara!AQ71</f>
        <v>54.013910103821843</v>
      </c>
      <c r="S63" s="171">
        <f>Lámpara!AR71</f>
        <v>56.495606424296675</v>
      </c>
      <c r="T63" s="171">
        <f>Lámpara!AS71</f>
        <v>58.078726138529817</v>
      </c>
      <c r="U63" s="171">
        <f>Lámpara!AT71</f>
        <v>58.919456581270708</v>
      </c>
      <c r="V63" s="171">
        <f>Lámpara!AU71</f>
        <v>59.283059807293718</v>
      </c>
      <c r="W63" s="171">
        <f>Lámpara!AV71</f>
        <v>59.476153234138962</v>
      </c>
      <c r="X63" s="171">
        <f>Lámpara!AW71</f>
        <v>59.760780098951656</v>
      </c>
      <c r="Y63" s="171">
        <f>Lámpara!AX71</f>
        <v>60.277329501409291</v>
      </c>
      <c r="Z63" s="171">
        <f>Lámpara!AY71</f>
        <v>61.00588066618824</v>
      </c>
      <c r="AA63" s="171">
        <f>Lámpara!AZ71</f>
        <v>61.785052942173046</v>
      </c>
      <c r="AB63" s="171">
        <f>Lámpara!BA71</f>
        <v>62.385580511049746</v>
      </c>
      <c r="AC63" s="171">
        <f>Lámpara!BB71</f>
        <v>62.611312283050964</v>
      </c>
      <c r="AD63" s="171">
        <f>Lámpara!BC71</f>
        <v>62.385580511049739</v>
      </c>
      <c r="AE63" s="171">
        <f>Lámpara!BD71</f>
        <v>61.785052942173024</v>
      </c>
      <c r="AF63" s="171">
        <f>Lámpara!BE71</f>
        <v>61.005880666188197</v>
      </c>
      <c r="AG63" s="171">
        <f>Lámpara!BF71</f>
        <v>60.27732950140922</v>
      </c>
      <c r="AH63" s="171">
        <f>Lámpara!BG71</f>
        <v>59.760780098951571</v>
      </c>
      <c r="AI63" s="171">
        <f>Lámpara!BH71</f>
        <v>59.476153234138962</v>
      </c>
      <c r="AJ63" s="171">
        <f>Lámpara!BI71</f>
        <v>59.283059807293732</v>
      </c>
      <c r="AK63" s="171">
        <f>Lámpara!BJ71</f>
        <v>58.919456581270715</v>
      </c>
      <c r="AL63" s="171">
        <f>Lámpara!BK71</f>
        <v>58.078726138529781</v>
      </c>
      <c r="AM63" s="171">
        <f>Lámpara!BL71</f>
        <v>56.495606424296597</v>
      </c>
      <c r="AN63" s="171">
        <f>Lámpara!BM71</f>
        <v>54.013910103821701</v>
      </c>
      <c r="AO63" s="171">
        <f>Lámpara!BN71</f>
        <v>50.620216693118763</v>
      </c>
      <c r="AP63" s="171">
        <f>Lámpara!BO71</f>
        <v>46.441180048110304</v>
      </c>
      <c r="AQ63" s="171">
        <f>Lámpara!BP71</f>
        <v>41.712506234247172</v>
      </c>
      <c r="AR63" s="171">
        <f>Lámpara!BQ71</f>
        <v>36.732660180571266</v>
      </c>
      <c r="AS63" s="171">
        <f>Lámpara!BR71</f>
        <v>31.814287075435313</v>
      </c>
      <c r="AT63" s="171">
        <f>Lámpara!BS71</f>
        <v>27.243021344175503</v>
      </c>
      <c r="AU63" s="171">
        <f>Lámpara!BT71</f>
        <v>23.248893859892636</v>
      </c>
      <c r="AV63" s="171">
        <f>Lámpara!BU71</f>
        <v>19.991503854921611</v>
      </c>
      <c r="AW63" s="171">
        <f>Lámpara!BV71</f>
        <v>17.557294244689135</v>
      </c>
      <c r="AX63" s="171">
        <f>Lámpara!BW71</f>
        <v>15.965805024427882</v>
      </c>
      <c r="AY63" s="171">
        <f>Lámpara!BX71</f>
        <v>5.6085189739428056</v>
      </c>
      <c r="AZ63" s="171">
        <f>Lámpara!BY71</f>
        <v>4.7328425491750901</v>
      </c>
      <c r="BA63" s="171">
        <f>Lámpara!BZ71</f>
        <v>4.0542707722677207</v>
      </c>
      <c r="BB63" s="171">
        <f>Lámpara!CA71</f>
        <v>3.5227022055386481</v>
      </c>
      <c r="BC63" s="171">
        <f>Lámpara!CB71</f>
        <v>3.1013045149203955</v>
      </c>
      <c r="BD63" s="171">
        <f>Lámpara!CC71</f>
        <v>2.7629408915999472</v>
      </c>
      <c r="BE63" s="171">
        <f>Lámpara!CD71</f>
        <v>2.4875645206212464</v>
      </c>
      <c r="BF63" s="171">
        <f>Lámpara!CE71</f>
        <v>2.2603197622161821</v>
      </c>
      <c r="BG63" s="171">
        <f>Lámpara!CF71</f>
        <v>2.0701581953236716</v>
      </c>
      <c r="BH63" s="171">
        <f>Lámpara!CG71</f>
        <v>1.9088292892040573</v>
      </c>
      <c r="BI63" s="171">
        <f>Lámpara!CH71</f>
        <v>1.7701435168797413</v>
      </c>
      <c r="BJ63" s="171">
        <f>Lámpara!CI71</f>
        <v>1.6494336059319836</v>
      </c>
      <c r="BK63" s="171">
        <f>Lámpara!CJ71</f>
        <v>1.543159965243124</v>
      </c>
      <c r="BL63" s="171">
        <f>Lámpara!CK71</f>
        <v>1.4486211224819943</v>
      </c>
      <c r="BM63" s="171">
        <f>Lámpara!CL71</f>
        <v>1.3637407460953637</v>
      </c>
      <c r="BN63" s="171">
        <f>Lámpara!CM71</f>
        <v>1.2869106097926466</v>
      </c>
      <c r="BO63" s="171">
        <f>Lámpara!CN71</f>
        <v>1.2168744966221954</v>
      </c>
      <c r="BP63" s="171">
        <f>Lámpara!CO71</f>
        <v>1.1526421248046974</v>
      </c>
      <c r="BQ63" s="171">
        <f>Lámpara!CP71</f>
        <v>1.0934251381587263</v>
      </c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8"/>
        <v>1.0999999999999999</v>
      </c>
      <c r="G64" s="172"/>
      <c r="H64" s="175">
        <f t="shared" si="9"/>
        <v>-2.400000000000003</v>
      </c>
      <c r="I64" s="171">
        <f>Lámpara!AH72</f>
        <v>16.165980446809048</v>
      </c>
      <c r="J64" s="171">
        <f>Lámpara!AI72</f>
        <v>18.430925504033301</v>
      </c>
      <c r="K64" s="171">
        <f>Lámpara!AJ72</f>
        <v>21.469351625575229</v>
      </c>
      <c r="L64" s="171">
        <f>Lámpara!AK72</f>
        <v>25.196273501497622</v>
      </c>
      <c r="M64" s="171">
        <f>Lámpara!AL72</f>
        <v>29.458149296075433</v>
      </c>
      <c r="N64" s="171">
        <f>Lámpara!AM72</f>
        <v>34.035994599756819</v>
      </c>
      <c r="O64" s="171">
        <f>Lámpara!AN72</f>
        <v>38.659850922809703</v>
      </c>
      <c r="P64" s="171">
        <f>Lámpara!AO72</f>
        <v>43.036042077792011</v>
      </c>
      <c r="Q64" s="171">
        <f>Lámpara!AP72</f>
        <v>46.885989706160053</v>
      </c>
      <c r="R64" s="171">
        <f>Lámpara!AQ72</f>
        <v>49.991598480113822</v>
      </c>
      <c r="S64" s="171">
        <f>Lámpara!AR72</f>
        <v>52.238119723655039</v>
      </c>
      <c r="T64" s="171">
        <f>Lámpara!AS72</f>
        <v>53.642417902408233</v>
      </c>
      <c r="U64" s="171">
        <f>Lámpara!AT72</f>
        <v>54.354621028429335</v>
      </c>
      <c r="V64" s="171">
        <f>Lámpara!AU72</f>
        <v>54.625894772636507</v>
      </c>
      <c r="W64" s="171">
        <f>Lámpara!AV72</f>
        <v>54.744796253660304</v>
      </c>
      <c r="X64" s="171">
        <f>Lámpara!AW72</f>
        <v>54.957105913514191</v>
      </c>
      <c r="Y64" s="171">
        <f>Lámpara!AX72</f>
        <v>55.394324877536</v>
      </c>
      <c r="Z64" s="171">
        <f>Lámpara!AY72</f>
        <v>56.038180123402284</v>
      </c>
      <c r="AA64" s="171">
        <f>Lámpara!AZ72</f>
        <v>56.738621194143086</v>
      </c>
      <c r="AB64" s="171">
        <f>Lámpara!BA72</f>
        <v>57.282507295222651</v>
      </c>
      <c r="AC64" s="171">
        <f>Lámpara!BB72</f>
        <v>57.487547802840325</v>
      </c>
      <c r="AD64" s="171">
        <f>Lámpara!BC72</f>
        <v>57.282507295222644</v>
      </c>
      <c r="AE64" s="171">
        <f>Lámpara!BD72</f>
        <v>56.738621194143086</v>
      </c>
      <c r="AF64" s="171">
        <f>Lámpara!BE72</f>
        <v>56.038180123402249</v>
      </c>
      <c r="AG64" s="171">
        <f>Lámpara!BF72</f>
        <v>55.394324877535965</v>
      </c>
      <c r="AH64" s="171">
        <f>Lámpara!BG72</f>
        <v>54.957105913514177</v>
      </c>
      <c r="AI64" s="171">
        <f>Lámpara!BH72</f>
        <v>54.744796253660304</v>
      </c>
      <c r="AJ64" s="171">
        <f>Lámpara!BI72</f>
        <v>54.625894772636492</v>
      </c>
      <c r="AK64" s="171">
        <f>Lámpara!BJ72</f>
        <v>54.354621028429307</v>
      </c>
      <c r="AL64" s="171">
        <f>Lámpara!BK72</f>
        <v>53.642417902408198</v>
      </c>
      <c r="AM64" s="171">
        <f>Lámpara!BL72</f>
        <v>52.238119723654961</v>
      </c>
      <c r="AN64" s="171">
        <f>Lámpara!BM72</f>
        <v>49.991598480113716</v>
      </c>
      <c r="AO64" s="171">
        <f>Lámpara!BN72</f>
        <v>46.885989706159876</v>
      </c>
      <c r="AP64" s="171">
        <f>Lámpara!BO72</f>
        <v>43.036042077791791</v>
      </c>
      <c r="AQ64" s="171">
        <f>Lámpara!BP72</f>
        <v>38.65985092280939</v>
      </c>
      <c r="AR64" s="171">
        <f>Lámpara!BQ72</f>
        <v>34.03599459975662</v>
      </c>
      <c r="AS64" s="171">
        <f>Lámpara!BR72</f>
        <v>29.458149296075195</v>
      </c>
      <c r="AT64" s="171">
        <f>Lámpara!BS72</f>
        <v>25.196273501497434</v>
      </c>
      <c r="AU64" s="171">
        <f>Lámpara!BT72</f>
        <v>21.46935162557509</v>
      </c>
      <c r="AV64" s="171">
        <f>Lámpara!BU72</f>
        <v>18.430925504033155</v>
      </c>
      <c r="AW64" s="171">
        <f>Lámpara!BV72</f>
        <v>16.165980446808994</v>
      </c>
      <c r="AX64" s="171">
        <f>Lámpara!BW72</f>
        <v>14.69634468312068</v>
      </c>
      <c r="AY64" s="171">
        <f>Lámpara!BX72</f>
        <v>4.8620943676732793</v>
      </c>
      <c r="AZ64" s="171">
        <f>Lámpara!BY72</f>
        <v>4.0542707722677207</v>
      </c>
      <c r="BA64" s="171">
        <f>Lámpara!BZ72</f>
        <v>3.4319003400005048</v>
      </c>
      <c r="BB64" s="171">
        <f>Lámpara!CA72</f>
        <v>2.947776232035193</v>
      </c>
      <c r="BC64" s="171">
        <f>Lámpara!CB72</f>
        <v>2.5671533613130055</v>
      </c>
      <c r="BD64" s="171">
        <f>Lámpara!CC72</f>
        <v>2.2644057033133724</v>
      </c>
      <c r="BE64" s="171">
        <f>Lámpara!CD72</f>
        <v>2.0205856420118935</v>
      </c>
      <c r="BF64" s="171">
        <f>Lámpara!CE72</f>
        <v>1.8216426873794629</v>
      </c>
      <c r="BG64" s="171">
        <f>Lámpara!CF72</f>
        <v>1.6571232150338284</v>
      </c>
      <c r="BH64" s="171">
        <f>Lámpara!CG72</f>
        <v>1.5192207034650689</v>
      </c>
      <c r="BI64" s="171">
        <f>Lámpara!CH72</f>
        <v>1.4020812358571433</v>
      </c>
      <c r="BJ64" s="171">
        <f>Lámpara!CI72</f>
        <v>1.3012949256931008</v>
      </c>
      <c r="BK64" s="171">
        <f>Lámpara!CJ72</f>
        <v>1.213522839837432</v>
      </c>
      <c r="BL64" s="171">
        <f>Lámpara!CK72</f>
        <v>1.1362227674833738</v>
      </c>
      <c r="BM64" s="171">
        <f>Lámpara!CL72</f>
        <v>1.0674471940839252</v>
      </c>
      <c r="BN64" s="171">
        <f>Lámpara!CM72</f>
        <v>1.0056941055896675</v>
      </c>
      <c r="BO64" s="171">
        <f>Lámpara!CN72</f>
        <v>0.94979651949205746</v>
      </c>
      <c r="BP64" s="171">
        <f>Lámpara!CO72</f>
        <v>0.89884046314834498</v>
      </c>
      <c r="BQ64" s="171">
        <f>Lámpara!CP72</f>
        <v>0.8521038953529888</v>
      </c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8"/>
        <v>0.99999999999999989</v>
      </c>
      <c r="G65" s="172"/>
      <c r="H65" s="175">
        <f t="shared" si="9"/>
        <v>-2.5000000000000031</v>
      </c>
      <c r="I65" s="171">
        <f>Lámpara!AH73</f>
        <v>14.973154763101615</v>
      </c>
      <c r="J65" s="171">
        <f>Lámpara!AI73</f>
        <v>17.085445391865424</v>
      </c>
      <c r="K65" s="171">
        <f>Lámpara!AJ73</f>
        <v>19.924676888278228</v>
      </c>
      <c r="L65" s="171">
        <f>Lámpara!AK73</f>
        <v>23.407540356984011</v>
      </c>
      <c r="M65" s="171">
        <f>Lámpara!AL73</f>
        <v>27.386504817286472</v>
      </c>
      <c r="N65" s="171">
        <f>Lámpara!AM73</f>
        <v>31.653243047300219</v>
      </c>
      <c r="O65" s="171">
        <f>Lámpara!AN73</f>
        <v>35.952702333307172</v>
      </c>
      <c r="P65" s="171">
        <f>Lámpara!AO73</f>
        <v>40.009052381114778</v>
      </c>
      <c r="Q65" s="171">
        <f>Lámpara!AP73</f>
        <v>43.562239131193138</v>
      </c>
      <c r="R65" s="171">
        <f>Lámpara!AQ73</f>
        <v>46.410377077680671</v>
      </c>
      <c r="S65" s="171">
        <f>Lámpara!AR73</f>
        <v>48.449441307611295</v>
      </c>
      <c r="T65" s="171">
        <f>Lámpara!AS73</f>
        <v>49.699030934699856</v>
      </c>
      <c r="U65" s="171">
        <f>Lámpara!AT73</f>
        <v>50.303137369936593</v>
      </c>
      <c r="V65" s="171">
        <f>Lámpara!AU73</f>
        <v>50.499369338037511</v>
      </c>
      <c r="W65" s="171">
        <f>Lámpara!AV73</f>
        <v>50.559151876142209</v>
      </c>
      <c r="X65" s="171">
        <f>Lámpara!AW73</f>
        <v>50.712923898227793</v>
      </c>
      <c r="Y65" s="171">
        <f>Lámpara!AX73</f>
        <v>51.083783656007661</v>
      </c>
      <c r="Z65" s="171">
        <f>Lámpara!AY73</f>
        <v>51.654875367442742</v>
      </c>
      <c r="AA65" s="171">
        <f>Lámpara!AZ73</f>
        <v>52.286551964520555</v>
      </c>
      <c r="AB65" s="171">
        <f>Lámpara!BA73</f>
        <v>52.780519152632266</v>
      </c>
      <c r="AC65" s="171">
        <f>Lámpara!BB73</f>
        <v>52.967252258360517</v>
      </c>
      <c r="AD65" s="171">
        <f>Lámpara!BC73</f>
        <v>52.780519152632259</v>
      </c>
      <c r="AE65" s="171">
        <f>Lámpara!BD73</f>
        <v>52.286551964520534</v>
      </c>
      <c r="AF65" s="171">
        <f>Lámpara!BE73</f>
        <v>51.654875367442678</v>
      </c>
      <c r="AG65" s="171">
        <f>Lámpara!BF73</f>
        <v>51.083783656007661</v>
      </c>
      <c r="AH65" s="171">
        <f>Lámpara!BG73</f>
        <v>50.712923898227764</v>
      </c>
      <c r="AI65" s="171">
        <f>Lámpara!BH73</f>
        <v>50.559151876142202</v>
      </c>
      <c r="AJ65" s="171">
        <f>Lámpara!BI73</f>
        <v>50.499369338037489</v>
      </c>
      <c r="AK65" s="171">
        <f>Lámpara!BJ73</f>
        <v>50.303137369936593</v>
      </c>
      <c r="AL65" s="171">
        <f>Lámpara!BK73</f>
        <v>49.699030934699806</v>
      </c>
      <c r="AM65" s="171">
        <f>Lámpara!BL73</f>
        <v>48.449441307611195</v>
      </c>
      <c r="AN65" s="171">
        <f>Lámpara!BM73</f>
        <v>46.410377077680572</v>
      </c>
      <c r="AO65" s="171">
        <f>Lámpara!BN73</f>
        <v>43.562239131192996</v>
      </c>
      <c r="AP65" s="171">
        <f>Lámpara!BO73</f>
        <v>40.009052381114557</v>
      </c>
      <c r="AQ65" s="171">
        <f>Lámpara!BP73</f>
        <v>35.952702333306895</v>
      </c>
      <c r="AR65" s="171">
        <f>Lámpara!BQ73</f>
        <v>31.653243047300027</v>
      </c>
      <c r="AS65" s="171">
        <f>Lámpara!BR73</f>
        <v>27.386504817286269</v>
      </c>
      <c r="AT65" s="171">
        <f>Lámpara!BS73</f>
        <v>23.40754035698383</v>
      </c>
      <c r="AU65" s="171">
        <f>Lámpara!BT73</f>
        <v>19.924676888278093</v>
      </c>
      <c r="AV65" s="171">
        <f>Lámpara!BU73</f>
        <v>17.085445391865282</v>
      </c>
      <c r="AW65" s="171">
        <f>Lámpara!BV73</f>
        <v>14.973154763101562</v>
      </c>
      <c r="AX65" s="171">
        <f>Lámpara!BW73</f>
        <v>13.611528759205022</v>
      </c>
      <c r="AY65" s="171">
        <f>Lámpara!BX73</f>
        <v>4.2723013723525423</v>
      </c>
      <c r="AZ65" s="171">
        <f>Lámpara!BY73</f>
        <v>3.5227022055386481</v>
      </c>
      <c r="BA65" s="171">
        <f>Lámpara!BZ73</f>
        <v>2.947776232035193</v>
      </c>
      <c r="BB65" s="171">
        <f>Lámpara!CA73</f>
        <v>2.5030536256481453</v>
      </c>
      <c r="BC65" s="171">
        <f>Lámpara!CB73</f>
        <v>2.1557645548754119</v>
      </c>
      <c r="BD65" s="171">
        <f>Lámpara!CC73</f>
        <v>1.8817127588080089</v>
      </c>
      <c r="BE65" s="171">
        <f>Lámpara!CD73</f>
        <v>1.6629897839488397</v>
      </c>
      <c r="BF65" s="171">
        <f>Lámpara!CE73</f>
        <v>1.48630446222038</v>
      </c>
      <c r="BG65" s="171">
        <f>Lámpara!CF73</f>
        <v>1.3417617787690312</v>
      </c>
      <c r="BH65" s="171">
        <f>Lámpara!CG73</f>
        <v>1.221969614870499</v>
      </c>
      <c r="BI65" s="171">
        <f>Lámpara!CH73</f>
        <v>1.1213846017604245</v>
      </c>
      <c r="BJ65" s="171">
        <f>Lámpara!CI73</f>
        <v>1.0358323748589531</v>
      </c>
      <c r="BK65" s="171">
        <f>Lámpara!CJ73</f>
        <v>0.96215510914451674</v>
      </c>
      <c r="BL65" s="171">
        <f>Lámpara!CK73</f>
        <v>0.89795204256052286</v>
      </c>
      <c r="BM65" s="171">
        <f>Lámpara!CL73</f>
        <v>0.84138802706735416</v>
      </c>
      <c r="BN65" s="171">
        <f>Lámpara!CM73</f>
        <v>0.7910519295462779</v>
      </c>
      <c r="BO65" s="171">
        <f>Lámpara!CN73</f>
        <v>0.74585163145667932</v>
      </c>
      <c r="BP65" s="171">
        <f>Lámpara!CO73</f>
        <v>0.70493595494333539</v>
      </c>
      <c r="BQ65" s="171">
        <f>Lámpara!CP73</f>
        <v>0.66763644413015877</v>
      </c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8"/>
        <v>0.89999999999999991</v>
      </c>
      <c r="G66" s="172"/>
      <c r="H66" s="175">
        <f t="shared" si="9"/>
        <v>-2.6000000000000032</v>
      </c>
      <c r="I66" s="171">
        <f>Lámpara!AH74</f>
        <v>13.9351591852389</v>
      </c>
      <c r="J66" s="171">
        <f>Lámpara!AI74</f>
        <v>15.908690413348454</v>
      </c>
      <c r="K66" s="171">
        <f>Lámpara!AJ74</f>
        <v>18.565589196629261</v>
      </c>
      <c r="L66" s="171">
        <f>Lámpara!AK74</f>
        <v>21.824405528317378</v>
      </c>
      <c r="M66" s="171">
        <f>Lámpara!AL74</f>
        <v>25.543542614668183</v>
      </c>
      <c r="N66" s="171">
        <f>Lámpara!AM74</f>
        <v>29.524926367515089</v>
      </c>
      <c r="O66" s="171">
        <f>Lámpara!AN74</f>
        <v>33.527649656581765</v>
      </c>
      <c r="P66" s="171">
        <f>Lámpara!AO74</f>
        <v>37.292646789158418</v>
      </c>
      <c r="Q66" s="171">
        <f>Lámpara!AP74</f>
        <v>40.577101209384608</v>
      </c>
      <c r="R66" s="171">
        <f>Lámpara!AQ74</f>
        <v>43.194039527689526</v>
      </c>
      <c r="S66" s="171">
        <f>Lámpara!AR74</f>
        <v>45.049095940519891</v>
      </c>
      <c r="T66" s="171">
        <f>Lámpara!AS74</f>
        <v>46.164005390734566</v>
      </c>
      <c r="U66" s="171">
        <f>Lámpara!AT74</f>
        <v>46.676630274266422</v>
      </c>
      <c r="V66" s="171">
        <f>Lámpara!AU74</f>
        <v>46.811609905342856</v>
      </c>
      <c r="W66" s="171">
        <f>Lámpara!AV74</f>
        <v>46.824180323940119</v>
      </c>
      <c r="X66" s="171">
        <f>Lámpara!AW74</f>
        <v>46.930360781970883</v>
      </c>
      <c r="Y66" s="171">
        <f>Lámpara!AX74</f>
        <v>47.245345285918226</v>
      </c>
      <c r="Z66" s="171">
        <f>Lámpara!AY74</f>
        <v>47.753513222220576</v>
      </c>
      <c r="AA66" s="171">
        <f>Lámpara!AZ74</f>
        <v>48.324780852397737</v>
      </c>
      <c r="AB66" s="171">
        <f>Lámpara!BA74</f>
        <v>48.774526527045509</v>
      </c>
      <c r="AC66" s="171">
        <f>Lámpara!BB74</f>
        <v>48.94498323555387</v>
      </c>
      <c r="AD66" s="171">
        <f>Lámpara!BC74</f>
        <v>48.774526527045502</v>
      </c>
      <c r="AE66" s="171">
        <f>Lámpara!BD74</f>
        <v>48.324780852397744</v>
      </c>
      <c r="AF66" s="171">
        <f>Lámpara!BE74</f>
        <v>47.753513222220512</v>
      </c>
      <c r="AG66" s="171">
        <f>Lámpara!BF74</f>
        <v>47.245345285918219</v>
      </c>
      <c r="AH66" s="171">
        <f>Lámpara!BG74</f>
        <v>46.930360781970869</v>
      </c>
      <c r="AI66" s="171">
        <f>Lámpara!BH74</f>
        <v>46.824180323940134</v>
      </c>
      <c r="AJ66" s="171">
        <f>Lámpara!BI74</f>
        <v>46.811609905342841</v>
      </c>
      <c r="AK66" s="171">
        <f>Lámpara!BJ74</f>
        <v>46.676630274266415</v>
      </c>
      <c r="AL66" s="171">
        <f>Lámpara!BK74</f>
        <v>46.164005390734545</v>
      </c>
      <c r="AM66" s="171">
        <f>Lámpara!BL74</f>
        <v>45.049095940519827</v>
      </c>
      <c r="AN66" s="171">
        <f>Lámpara!BM74</f>
        <v>43.194039527689405</v>
      </c>
      <c r="AO66" s="171">
        <f>Lámpara!BN74</f>
        <v>40.577101209384445</v>
      </c>
      <c r="AP66" s="171">
        <f>Lámpara!BO74</f>
        <v>37.292646789158219</v>
      </c>
      <c r="AQ66" s="171">
        <f>Lámpara!BP74</f>
        <v>33.527649656581495</v>
      </c>
      <c r="AR66" s="171">
        <f>Lámpara!BQ74</f>
        <v>29.524926367514905</v>
      </c>
      <c r="AS66" s="171">
        <f>Lámpara!BR74</f>
        <v>25.543542614668002</v>
      </c>
      <c r="AT66" s="171">
        <f>Lámpara!BS74</f>
        <v>21.824405528317204</v>
      </c>
      <c r="AU66" s="171">
        <f>Lámpara!BT74</f>
        <v>18.565589196629123</v>
      </c>
      <c r="AV66" s="171">
        <f>Lámpara!BU74</f>
        <v>15.908690413348328</v>
      </c>
      <c r="AW66" s="171">
        <f>Lámpara!BV74</f>
        <v>13.935159185238851</v>
      </c>
      <c r="AX66" s="171">
        <f>Lámpara!BW74</f>
        <v>12.670257377071735</v>
      </c>
      <c r="AY66" s="171">
        <f>Lámpara!BX74</f>
        <v>3.8001041971720686</v>
      </c>
      <c r="AZ66" s="171">
        <f>Lámpara!BY74</f>
        <v>3.1013045149203955</v>
      </c>
      <c r="BA66" s="171">
        <f>Lámpara!BZ74</f>
        <v>2.5671533613130055</v>
      </c>
      <c r="BB66" s="171">
        <f>Lámpara!CA74</f>
        <v>2.1557645548754119</v>
      </c>
      <c r="BC66" s="171">
        <f>Lámpara!CB74</f>
        <v>1.8362352185497504</v>
      </c>
      <c r="BD66" s="171">
        <f>Lámpara!CC74</f>
        <v>1.585721432681005</v>
      </c>
      <c r="BE66" s="171">
        <f>Lámpara!CD74</f>
        <v>1.3872975871240039</v>
      </c>
      <c r="BF66" s="171">
        <f>Lámpara!CE74</f>
        <v>1.2283899202920443</v>
      </c>
      <c r="BG66" s="171">
        <f>Lámpara!CF74</f>
        <v>1.0996299470797719</v>
      </c>
      <c r="BH66" s="171">
        <f>Lámpara!CG74</f>
        <v>0.9940146081458674</v>
      </c>
      <c r="BI66" s="171">
        <f>Lámpara!CH74</f>
        <v>0.90629038328604117</v>
      </c>
      <c r="BJ66" s="171">
        <f>Lámpara!CI74</f>
        <v>0.83250096851302857</v>
      </c>
      <c r="BK66" s="171">
        <f>Lámpara!CJ74</f>
        <v>0.76965448389159319</v>
      </c>
      <c r="BL66" s="171">
        <f>Lámpara!CK74</f>
        <v>0.71547812596994587</v>
      </c>
      <c r="BM66" s="171">
        <f>Lámpara!CL74</f>
        <v>0.66823688136639725</v>
      </c>
      <c r="BN66" s="171">
        <f>Lámpara!CM74</f>
        <v>0.62659925017393003</v>
      </c>
      <c r="BO66" s="171">
        <f>Lámpara!CN74</f>
        <v>0.58953753282391408</v>
      </c>
      <c r="BP66" s="171">
        <f>Lámpara!CO74</f>
        <v>0.55625358325012897</v>
      </c>
      <c r="BQ66" s="171">
        <f>Lámpara!CP74</f>
        <v>0.52612336841595775</v>
      </c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8"/>
        <v>0.79999999999999993</v>
      </c>
      <c r="G67" s="172"/>
      <c r="H67" s="175">
        <f t="shared" si="9"/>
        <v>-2.7000000000000033</v>
      </c>
      <c r="I67" s="171">
        <f>Lámpara!AH75</f>
        <v>13.019734839815417</v>
      </c>
      <c r="J67" s="171">
        <f>Lámpara!AI75</f>
        <v>14.866361662929533</v>
      </c>
      <c r="K67" s="171">
        <f>Lámpara!AJ75</f>
        <v>17.35557464663577</v>
      </c>
      <c r="L67" s="171">
        <f>Lámpara!AK75</f>
        <v>20.407930427018755</v>
      </c>
      <c r="M67" s="171">
        <f>Lámpara!AL75</f>
        <v>23.887662873514788</v>
      </c>
      <c r="N67" s="171">
        <f>Lámpara!AM75</f>
        <v>27.606536554840286</v>
      </c>
      <c r="O67" s="171">
        <f>Lámpara!AN75</f>
        <v>31.337043993176323</v>
      </c>
      <c r="P67" s="171">
        <f>Lámpara!AO75</f>
        <v>34.835847228613254</v>
      </c>
      <c r="Q67" s="171">
        <f>Lámpara!AP75</f>
        <v>37.876154991295678</v>
      </c>
      <c r="R67" s="171">
        <f>Lámpara!AQ75</f>
        <v>40.284705564254196</v>
      </c>
      <c r="S67" s="171">
        <f>Lámpara!AR75</f>
        <v>41.97583261998242</v>
      </c>
      <c r="T67" s="171">
        <f>Lámpara!AS75</f>
        <v>42.972901523991268</v>
      </c>
      <c r="U67" s="171">
        <f>Lámpara!AT75</f>
        <v>43.407717288538024</v>
      </c>
      <c r="V67" s="171">
        <f>Lámpara!AU75</f>
        <v>43.492563325252561</v>
      </c>
      <c r="W67" s="171">
        <f>Lámpara!AV75</f>
        <v>43.467423584260388</v>
      </c>
      <c r="X67" s="171">
        <f>Lámpara!AW75</f>
        <v>43.534801735157153</v>
      </c>
      <c r="Y67" s="171">
        <f>Lámpara!AX75</f>
        <v>43.802484369278183</v>
      </c>
      <c r="Z67" s="171">
        <f>Lámpara!AY75</f>
        <v>44.255939661806508</v>
      </c>
      <c r="AA67" s="171">
        <f>Lámpara!AZ75</f>
        <v>44.773883129876495</v>
      </c>
      <c r="AB67" s="171">
        <f>Lámpara!BA75</f>
        <v>45.184287839931166</v>
      </c>
      <c r="AC67" s="171">
        <f>Lámpara!BB75</f>
        <v>45.340216443603865</v>
      </c>
      <c r="AD67" s="171">
        <f>Lámpara!BC75</f>
        <v>45.184287839931159</v>
      </c>
      <c r="AE67" s="171">
        <f>Lámpara!BD75</f>
        <v>44.773883129876481</v>
      </c>
      <c r="AF67" s="171">
        <f>Lámpara!BE75</f>
        <v>44.255939661806501</v>
      </c>
      <c r="AG67" s="171">
        <f>Lámpara!BF75</f>
        <v>43.802484369278154</v>
      </c>
      <c r="AH67" s="171">
        <f>Lámpara!BG75</f>
        <v>43.534801735157117</v>
      </c>
      <c r="AI67" s="171">
        <f>Lámpara!BH75</f>
        <v>43.467423584260409</v>
      </c>
      <c r="AJ67" s="171">
        <f>Lámpara!BI75</f>
        <v>43.492563325252561</v>
      </c>
      <c r="AK67" s="171">
        <f>Lámpara!BJ75</f>
        <v>43.407717288538016</v>
      </c>
      <c r="AL67" s="171">
        <f>Lámpara!BK75</f>
        <v>42.97290152399124</v>
      </c>
      <c r="AM67" s="171">
        <f>Lámpara!BL75</f>
        <v>41.975832619982341</v>
      </c>
      <c r="AN67" s="171">
        <f>Lámpara!BM75</f>
        <v>40.284705564254097</v>
      </c>
      <c r="AO67" s="171">
        <f>Lámpara!BN75</f>
        <v>37.876154991295529</v>
      </c>
      <c r="AP67" s="171">
        <f>Lámpara!BO75</f>
        <v>34.835847228613062</v>
      </c>
      <c r="AQ67" s="171">
        <f>Lámpara!BP75</f>
        <v>31.337043993176099</v>
      </c>
      <c r="AR67" s="171">
        <f>Lámpara!BQ75</f>
        <v>27.606536554840112</v>
      </c>
      <c r="AS67" s="171">
        <f>Lámpara!BR75</f>
        <v>23.887662873514607</v>
      </c>
      <c r="AT67" s="171">
        <f>Lámpara!BS75</f>
        <v>20.407930427018592</v>
      </c>
      <c r="AU67" s="171">
        <f>Lámpara!BT75</f>
        <v>17.355574646635652</v>
      </c>
      <c r="AV67" s="171">
        <f>Lámpara!BU75</f>
        <v>14.866361662929412</v>
      </c>
      <c r="AW67" s="171">
        <f>Lámpara!BV75</f>
        <v>13.01973483981538</v>
      </c>
      <c r="AX67" s="171">
        <f>Lámpara!BW75</f>
        <v>11.842172115455417</v>
      </c>
      <c r="AY67" s="171">
        <f>Lámpara!BX75</f>
        <v>3.4167695180599749</v>
      </c>
      <c r="AZ67" s="171">
        <f>Lámpara!BY75</f>
        <v>2.7629408915999472</v>
      </c>
      <c r="BA67" s="171">
        <f>Lámpara!BZ75</f>
        <v>2.2644057033133724</v>
      </c>
      <c r="BB67" s="171">
        <f>Lámpara!CA75</f>
        <v>1.8817127588080089</v>
      </c>
      <c r="BC67" s="171">
        <f>Lámpara!CB75</f>
        <v>1.585721432681005</v>
      </c>
      <c r="BD67" s="171">
        <f>Lámpara!CC75</f>
        <v>1.3548657851392494</v>
      </c>
      <c r="BE67" s="171">
        <f>Lámpara!CD75</f>
        <v>1.173149581173059</v>
      </c>
      <c r="BF67" s="171">
        <f>Lámpara!CE75</f>
        <v>1.0286773628558716</v>
      </c>
      <c r="BG67" s="171">
        <f>Lámpara!CF75</f>
        <v>0.91257794607925247</v>
      </c>
      <c r="BH67" s="171">
        <f>Lámpara!CG75</f>
        <v>0.81821489819673354</v>
      </c>
      <c r="BI67" s="171">
        <f>Lámpara!CH75</f>
        <v>0.74060680948472468</v>
      </c>
      <c r="BJ67" s="171">
        <f>Lámpara!CI75</f>
        <v>0.67600096367703089</v>
      </c>
      <c r="BK67" s="171">
        <f>Lámpara!CJ75</f>
        <v>0.62155924952277797</v>
      </c>
      <c r="BL67" s="171">
        <f>Lámpara!CK75</f>
        <v>0.57512628798834053</v>
      </c>
      <c r="BM67" s="171">
        <f>Lámpara!CL75</f>
        <v>0.53505786788851695</v>
      </c>
      <c r="BN67" s="171">
        <f>Lámpara!CM75</f>
        <v>0.50009369591034314</v>
      </c>
      <c r="BO67" s="171">
        <f>Lámpara!CN75</f>
        <v>0.46926277209803713</v>
      </c>
      <c r="BP67" s="171">
        <f>Lámpara!CO75</f>
        <v>0.44181283654123743</v>
      </c>
      <c r="BQ67" s="171">
        <f>Lámpara!CP75</f>
        <v>0.41715761677795132</v>
      </c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8"/>
        <v>0.7</v>
      </c>
      <c r="G68" s="172"/>
      <c r="H68" s="175">
        <f t="shared" si="9"/>
        <v>-2.8000000000000034</v>
      </c>
      <c r="I68" s="171">
        <f>Lámpara!AH76</f>
        <v>12.202897896193946</v>
      </c>
      <c r="J68" s="171">
        <f>Lámpara!AI76</f>
        <v>13.932912717077205</v>
      </c>
      <c r="K68" s="171">
        <f>Lámpara!AJ76</f>
        <v>16.267360598989107</v>
      </c>
      <c r="L68" s="171">
        <f>Lámpara!AK76</f>
        <v>19.128920228795049</v>
      </c>
      <c r="M68" s="171">
        <f>Lámpara!AL76</f>
        <v>22.387529489065187</v>
      </c>
      <c r="N68" s="171">
        <f>Lámpara!AM76</f>
        <v>25.864371147803222</v>
      </c>
      <c r="O68" s="171">
        <f>Lámpara!AN76</f>
        <v>29.344609761712679</v>
      </c>
      <c r="P68" s="171">
        <f>Lámpara!AO76</f>
        <v>32.599644888067473</v>
      </c>
      <c r="Q68" s="171">
        <f>Lámpara!AP76</f>
        <v>35.417571849804148</v>
      </c>
      <c r="R68" s="171">
        <f>Lámpara!AQ76</f>
        <v>37.637732009478093</v>
      </c>
      <c r="S68" s="171">
        <f>Lámpara!AR76</f>
        <v>39.182293861182117</v>
      </c>
      <c r="T68" s="171">
        <f>Lámpara!AS76</f>
        <v>40.075827291547597</v>
      </c>
      <c r="U68" s="171">
        <f>Lámpara!AT76</f>
        <v>40.444199512818116</v>
      </c>
      <c r="V68" s="171">
        <f>Lámpara!AU76</f>
        <v>40.487961317080192</v>
      </c>
      <c r="W68" s="171">
        <f>Lámpara!AV76</f>
        <v>40.432760729009736</v>
      </c>
      <c r="X68" s="171">
        <f>Lámpara!AW76</f>
        <v>40.468459958288712</v>
      </c>
      <c r="Y68" s="171">
        <f>Lámpara!AX76</f>
        <v>40.695923102873564</v>
      </c>
      <c r="Z68" s="171">
        <f>Lámpara!AY76</f>
        <v>41.101587469680574</v>
      </c>
      <c r="AA68" s="171">
        <f>Lámpara!AZ76</f>
        <v>41.572271283869952</v>
      </c>
      <c r="AB68" s="171">
        <f>Lámpara!BA76</f>
        <v>41.94755270241928</v>
      </c>
      <c r="AC68" s="171">
        <f>Lámpara!BB76</f>
        <v>42.090470789173182</v>
      </c>
      <c r="AD68" s="171">
        <f>Lámpara!BC76</f>
        <v>41.947552702419273</v>
      </c>
      <c r="AE68" s="171">
        <f>Lámpara!BD76</f>
        <v>41.572271283869959</v>
      </c>
      <c r="AF68" s="171">
        <f>Lámpara!BE76</f>
        <v>41.101587469680545</v>
      </c>
      <c r="AG68" s="171">
        <f>Lámpara!BF76</f>
        <v>40.695923102873529</v>
      </c>
      <c r="AH68" s="171">
        <f>Lámpara!BG76</f>
        <v>40.468459958288697</v>
      </c>
      <c r="AI68" s="171">
        <f>Lámpara!BH76</f>
        <v>40.432760729009779</v>
      </c>
      <c r="AJ68" s="171">
        <f>Lámpara!BI76</f>
        <v>40.487961317080206</v>
      </c>
      <c r="AK68" s="171">
        <f>Lámpara!BJ76</f>
        <v>40.444199512818116</v>
      </c>
      <c r="AL68" s="171">
        <f>Lámpara!BK76</f>
        <v>40.075827291547576</v>
      </c>
      <c r="AM68" s="171">
        <f>Lámpara!BL76</f>
        <v>39.18229386118206</v>
      </c>
      <c r="AN68" s="171">
        <f>Lámpara!BM76</f>
        <v>37.637732009477986</v>
      </c>
      <c r="AO68" s="171">
        <f>Lámpara!BN76</f>
        <v>35.417571849804006</v>
      </c>
      <c r="AP68" s="171">
        <f>Lámpara!BO76</f>
        <v>32.599644888067289</v>
      </c>
      <c r="AQ68" s="171">
        <f>Lámpara!BP76</f>
        <v>29.344609761712441</v>
      </c>
      <c r="AR68" s="171">
        <f>Lámpara!BQ76</f>
        <v>25.864371147803059</v>
      </c>
      <c r="AS68" s="171">
        <f>Lámpara!BR76</f>
        <v>22.38752948906501</v>
      </c>
      <c r="AT68" s="171">
        <f>Lámpara!BS76</f>
        <v>19.128920228794893</v>
      </c>
      <c r="AU68" s="171">
        <f>Lámpara!BT76</f>
        <v>16.267360598988994</v>
      </c>
      <c r="AV68" s="171">
        <f>Lámpara!BU76</f>
        <v>13.932912717077087</v>
      </c>
      <c r="AW68" s="171">
        <f>Lámpara!BV76</f>
        <v>12.202897896193905</v>
      </c>
      <c r="AX68" s="171">
        <f>Lámpara!BW76</f>
        <v>11.104722676402094</v>
      </c>
      <c r="AY68" s="171">
        <f>Lámpara!BX76</f>
        <v>3.1010860385908949</v>
      </c>
      <c r="AZ68" s="171">
        <f>Lámpara!BY76</f>
        <v>2.4875645206212464</v>
      </c>
      <c r="BA68" s="171">
        <f>Lámpara!BZ76</f>
        <v>2.0205856420118935</v>
      </c>
      <c r="BB68" s="171">
        <f>Lámpara!CA76</f>
        <v>1.6629897839488397</v>
      </c>
      <c r="BC68" s="171">
        <f>Lámpara!CB76</f>
        <v>1.3872975871240039</v>
      </c>
      <c r="BD68" s="171">
        <f>Lámpara!CC76</f>
        <v>1.173149581173059</v>
      </c>
      <c r="BE68" s="171">
        <f>Lámpara!CD76</f>
        <v>1.0054278276346338</v>
      </c>
      <c r="BF68" s="171">
        <f>Lámpara!CE76</f>
        <v>0.87287823539582532</v>
      </c>
      <c r="BG68" s="171">
        <f>Lámpara!CF76</f>
        <v>0.76709976631975541</v>
      </c>
      <c r="BH68" s="171">
        <f>Lámpara!CG76</f>
        <v>0.68180222879652852</v>
      </c>
      <c r="BI68" s="171">
        <f>Lámpara!CH76</f>
        <v>0.61226063202649361</v>
      </c>
      <c r="BJ68" s="171">
        <f>Lámpara!CI76</f>
        <v>0.55491342440949387</v>
      </c>
      <c r="BK68" s="171">
        <f>Lámpara!CJ76</f>
        <v>0.50706613217984553</v>
      </c>
      <c r="BL68" s="171">
        <f>Lámpara!CK76</f>
        <v>0.46667229404173027</v>
      </c>
      <c r="BM68" s="171">
        <f>Lámpara!CL76</f>
        <v>0.43217116394457128</v>
      </c>
      <c r="BN68" s="171">
        <f>Lámpara!CM76</f>
        <v>0.40236717824431362</v>
      </c>
      <c r="BO68" s="171">
        <f>Lámpara!CN76</f>
        <v>0.3763402095041104</v>
      </c>
      <c r="BP68" s="171">
        <f>Lámpara!CO76</f>
        <v>0.3533785637572901</v>
      </c>
      <c r="BQ68" s="171">
        <f>Lámpara!CP76</f>
        <v>0.33292881836107979</v>
      </c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10">F70+0.1</f>
        <v>0.6</v>
      </c>
      <c r="G69" s="172"/>
      <c r="H69" s="175">
        <f t="shared" si="9"/>
        <v>-2.9000000000000035</v>
      </c>
      <c r="I69" s="171">
        <f>Lámpara!AH77</f>
        <v>11.466680676777642</v>
      </c>
      <c r="J69" s="171">
        <f>Lámpara!AI77</f>
        <v>13.0891527705377</v>
      </c>
      <c r="K69" s="171">
        <f>Lámpara!AJ77</f>
        <v>15.280377630982182</v>
      </c>
      <c r="L69" s="171">
        <f>Lámpara!AK77</f>
        <v>17.965241893107976</v>
      </c>
      <c r="M69" s="171">
        <f>Lámpara!AL77</f>
        <v>21.01924155056432</v>
      </c>
      <c r="N69" s="171">
        <f>Lámpara!AM77</f>
        <v>24.272555362057886</v>
      </c>
      <c r="O69" s="171">
        <f>Lámpara!AN77</f>
        <v>27.522314159236227</v>
      </c>
      <c r="P69" s="171">
        <f>Lámpara!AO77</f>
        <v>30.553713076493178</v>
      </c>
      <c r="Q69" s="171">
        <f>Lámpara!AP77</f>
        <v>33.168667414193976</v>
      </c>
      <c r="R69" s="171">
        <f>Lámpara!AQ77</f>
        <v>35.218099668855757</v>
      </c>
      <c r="S69" s="171">
        <f>Lámpara!AR77</f>
        <v>36.631234613149289</v>
      </c>
      <c r="T69" s="171">
        <f>Lámpara!AS77</f>
        <v>37.433488711466083</v>
      </c>
      <c r="U69" s="171">
        <f>Lámpara!AT77</f>
        <v>37.744946342895325</v>
      </c>
      <c r="V69" s="171">
        <f>Lámpara!AU77</f>
        <v>37.755046922532671</v>
      </c>
      <c r="W69" s="171">
        <f>Lámpara!AV77</f>
        <v>37.67598811339051</v>
      </c>
      <c r="X69" s="171">
        <f>Lámpara!AW77</f>
        <v>37.685827084503892</v>
      </c>
      <c r="Y69" s="171">
        <f>Lámpara!AX77</f>
        <v>37.878971978170654</v>
      </c>
      <c r="Z69" s="171">
        <f>Lámpara!AY77</f>
        <v>38.242729907053125</v>
      </c>
      <c r="AA69" s="171">
        <f>Lámpara!AZ77</f>
        <v>38.671385864826675</v>
      </c>
      <c r="AB69" s="171">
        <f>Lámpara!BA77</f>
        <v>39.015214899800284</v>
      </c>
      <c r="AC69" s="171">
        <f>Lámpara!BB77</f>
        <v>39.146448720706047</v>
      </c>
      <c r="AD69" s="171">
        <f>Lámpara!BC77</f>
        <v>39.015214899800284</v>
      </c>
      <c r="AE69" s="171">
        <f>Lámpara!BD77</f>
        <v>38.671385864826682</v>
      </c>
      <c r="AF69" s="171">
        <f>Lámpara!BE77</f>
        <v>38.242729907053118</v>
      </c>
      <c r="AG69" s="171">
        <f>Lámpara!BF77</f>
        <v>37.878971978170618</v>
      </c>
      <c r="AH69" s="171">
        <f>Lámpara!BG77</f>
        <v>37.685827084503856</v>
      </c>
      <c r="AI69" s="171">
        <f>Lámpara!BH77</f>
        <v>37.675988113390503</v>
      </c>
      <c r="AJ69" s="171">
        <f>Lámpara!BI77</f>
        <v>37.755046922532671</v>
      </c>
      <c r="AK69" s="171">
        <f>Lámpara!BJ77</f>
        <v>37.744946342895318</v>
      </c>
      <c r="AL69" s="171">
        <f>Lámpara!BK77</f>
        <v>37.433488711466062</v>
      </c>
      <c r="AM69" s="171">
        <f>Lámpara!BL77</f>
        <v>36.631234613149239</v>
      </c>
      <c r="AN69" s="171">
        <f>Lámpara!BM77</f>
        <v>35.218099668855679</v>
      </c>
      <c r="AO69" s="171">
        <f>Lámpara!BN77</f>
        <v>33.168667414193848</v>
      </c>
      <c r="AP69" s="171">
        <f>Lámpara!BO77</f>
        <v>30.553713076493008</v>
      </c>
      <c r="AQ69" s="171">
        <f>Lámpara!BP77</f>
        <v>27.522314159236021</v>
      </c>
      <c r="AR69" s="171">
        <f>Lámpara!BQ77</f>
        <v>24.27255536205773</v>
      </c>
      <c r="AS69" s="171">
        <f>Lámpara!BR77</f>
        <v>21.019241550564168</v>
      </c>
      <c r="AT69" s="171">
        <f>Lámpara!BS77</f>
        <v>17.965241893107841</v>
      </c>
      <c r="AU69" s="171">
        <f>Lámpara!BT77</f>
        <v>15.28037763098208</v>
      </c>
      <c r="AV69" s="171">
        <f>Lámpara!BU77</f>
        <v>13.08915277053759</v>
      </c>
      <c r="AW69" s="171">
        <f>Lámpara!BV77</f>
        <v>11.4666806767776</v>
      </c>
      <c r="AX69" s="171">
        <f>Lámpara!BW77</f>
        <v>10.44104208187203</v>
      </c>
      <c r="AY69" s="171">
        <f>Lámpara!BX77</f>
        <v>2.8373414167976416</v>
      </c>
      <c r="AZ69" s="171">
        <f>Lámpara!BY77</f>
        <v>2.2603197622161821</v>
      </c>
      <c r="BA69" s="171">
        <f>Lámpara!BZ77</f>
        <v>1.8216426873794629</v>
      </c>
      <c r="BB69" s="171">
        <f>Lámpara!CA77</f>
        <v>1.48630446222038</v>
      </c>
      <c r="BC69" s="171">
        <f>Lámpara!CB77</f>
        <v>1.2283899202920443</v>
      </c>
      <c r="BD69" s="171">
        <f>Lámpara!CC77</f>
        <v>1.0286773628558716</v>
      </c>
      <c r="BE69" s="171">
        <f>Lámpara!CD77</f>
        <v>0.87287823539582532</v>
      </c>
      <c r="BF69" s="171">
        <f>Lámpara!CE77</f>
        <v>0.75034467716304765</v>
      </c>
      <c r="BG69" s="171">
        <f>Lámpara!CF77</f>
        <v>0.65312024462772722</v>
      </c>
      <c r="BH69" s="171">
        <f>Lámpara!CG77</f>
        <v>0.57524210541012943</v>
      </c>
      <c r="BI69" s="171">
        <f>Lámpara!CH77</f>
        <v>0.5122274519258313</v>
      </c>
      <c r="BJ69" s="171">
        <f>Lámpara!CI77</f>
        <v>0.46069490631274157</v>
      </c>
      <c r="BK69" s="171">
        <f>Lámpara!CJ77</f>
        <v>0.41808491764460376</v>
      </c>
      <c r="BL69" s="171">
        <f>Lámpara!CK77</f>
        <v>0.38245283591402185</v>
      </c>
      <c r="BM69" s="171">
        <f>Lámpara!CL77</f>
        <v>0.35231542190767118</v>
      </c>
      <c r="BN69" s="171">
        <f>Lámpara!CM77</f>
        <v>0.32653671519878019</v>
      </c>
      <c r="BO69" s="171">
        <f>Lámpara!CN77</f>
        <v>0.30424294901916593</v>
      </c>
      <c r="BP69" s="171">
        <f>Lámpara!CO77</f>
        <v>0.28475894893389914</v>
      </c>
      <c r="BQ69" s="171">
        <f>Lámpara!CP77</f>
        <v>0.267560458623604</v>
      </c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10"/>
        <v>0.5</v>
      </c>
      <c r="G70" s="172"/>
      <c r="H70" s="175">
        <f t="shared" ref="H70:H75" si="11">H69-0.1</f>
        <v>-3.0000000000000036</v>
      </c>
      <c r="I70" s="171">
        <f>Lámpara!AH78</f>
        <v>10.79749904738035</v>
      </c>
      <c r="J70" s="171">
        <f>Lámpara!AI78</f>
        <v>12.320517872610608</v>
      </c>
      <c r="K70" s="171">
        <f>Lámpara!AJ78</f>
        <v>14.378933051669382</v>
      </c>
      <c r="L70" s="171">
        <f>Lámpara!AK78</f>
        <v>16.899898620053644</v>
      </c>
      <c r="M70" s="171">
        <f>Lámpara!AL78</f>
        <v>19.764307326089082</v>
      </c>
      <c r="N70" s="171">
        <f>Lámpara!AM78</f>
        <v>22.810913794234182</v>
      </c>
      <c r="O70" s="171">
        <f>Lámpara!AN78</f>
        <v>25.848134140339738</v>
      </c>
      <c r="P70" s="171">
        <f>Lámpara!AO78</f>
        <v>28.674066343303288</v>
      </c>
      <c r="Q70" s="171">
        <f>Lámpara!AP78</f>
        <v>31.103449224849744</v>
      </c>
      <c r="R70" s="171">
        <f>Lámpara!AQ78</f>
        <v>32.99784597506352</v>
      </c>
      <c r="S70" s="171">
        <f>Lámpara!AR78</f>
        <v>34.292837210950907</v>
      </c>
      <c r="T70" s="171">
        <f>Lámpara!AS78</f>
        <v>35.014386247699377</v>
      </c>
      <c r="U70" s="171">
        <f>Lámpara!AT78</f>
        <v>35.276975089907232</v>
      </c>
      <c r="V70" s="171">
        <f>Lámpara!AU78</f>
        <v>35.259542432399044</v>
      </c>
      <c r="W70" s="171">
        <f>Lámpara!AV78</f>
        <v>35.161684118799421</v>
      </c>
      <c r="X70" s="171">
        <f>Lámpara!AW78</f>
        <v>35.150446403008132</v>
      </c>
      <c r="Y70" s="171">
        <f>Lámpara!AX78</f>
        <v>35.314225685818336</v>
      </c>
      <c r="Z70" s="171">
        <f>Lámpara!AY78</f>
        <v>35.641115273465928</v>
      </c>
      <c r="AA70" s="171">
        <f>Lámpara!AZ78</f>
        <v>36.032285744714883</v>
      </c>
      <c r="AB70" s="171">
        <f>Lámpara!BA78</f>
        <v>36.347875926175554</v>
      </c>
      <c r="AC70" s="171">
        <f>Lámpara!BB78</f>
        <v>36.468590837306998</v>
      </c>
      <c r="AD70" s="171">
        <f>Lámpara!BC78</f>
        <v>36.347875926175547</v>
      </c>
      <c r="AE70" s="171">
        <f>Lámpara!BD78</f>
        <v>36.032285744714891</v>
      </c>
      <c r="AF70" s="171">
        <f>Lámpara!BE78</f>
        <v>35.641115273465921</v>
      </c>
      <c r="AG70" s="171">
        <f>Lámpara!BF78</f>
        <v>35.314225685818307</v>
      </c>
      <c r="AH70" s="171">
        <f>Lámpara!BG78</f>
        <v>35.150446403008125</v>
      </c>
      <c r="AI70" s="171">
        <f>Lámpara!BH78</f>
        <v>35.161684118799442</v>
      </c>
      <c r="AJ70" s="171">
        <f>Lámpara!BI78</f>
        <v>35.259542432399051</v>
      </c>
      <c r="AK70" s="171">
        <f>Lámpara!BJ78</f>
        <v>35.276975089907225</v>
      </c>
      <c r="AL70" s="171">
        <f>Lámpara!BK78</f>
        <v>35.014386247699356</v>
      </c>
      <c r="AM70" s="171">
        <f>Lámpara!BL78</f>
        <v>34.292837210950829</v>
      </c>
      <c r="AN70" s="171">
        <f>Lámpara!BM78</f>
        <v>32.997845975063449</v>
      </c>
      <c r="AO70" s="171">
        <f>Lámpara!BN78</f>
        <v>31.10344922484963</v>
      </c>
      <c r="AP70" s="171">
        <f>Lámpara!BO78</f>
        <v>28.674066343303146</v>
      </c>
      <c r="AQ70" s="171">
        <f>Lámpara!BP78</f>
        <v>25.848134140339543</v>
      </c>
      <c r="AR70" s="171">
        <f>Lámpara!BQ78</f>
        <v>22.810913794234047</v>
      </c>
      <c r="AS70" s="171">
        <f>Lámpara!BR78</f>
        <v>19.764307326088922</v>
      </c>
      <c r="AT70" s="171">
        <f>Lámpara!BS78</f>
        <v>16.89989862005352</v>
      </c>
      <c r="AU70" s="171">
        <f>Lámpara!BT78</f>
        <v>14.378933051669279</v>
      </c>
      <c r="AV70" s="171">
        <f>Lámpara!BU78</f>
        <v>12.320517872610512</v>
      </c>
      <c r="AW70" s="171">
        <f>Lámpara!BV78</f>
        <v>10.797499047380306</v>
      </c>
      <c r="AX70" s="171">
        <f>Lámpara!BW78</f>
        <v>9.8384081881131742</v>
      </c>
      <c r="AY70" s="171">
        <f>Lámpara!BX78</f>
        <v>2.6138501495799775</v>
      </c>
      <c r="AZ70" s="171">
        <f>Lámpara!BY78</f>
        <v>2.0701581953236716</v>
      </c>
      <c r="BA70" s="171">
        <f>Lámpara!BZ78</f>
        <v>1.6571232150338284</v>
      </c>
      <c r="BB70" s="171">
        <f>Lámpara!CA78</f>
        <v>1.3417617787690312</v>
      </c>
      <c r="BC70" s="171">
        <f>Lámpara!CB78</f>
        <v>1.0996299470797719</v>
      </c>
      <c r="BD70" s="171">
        <f>Lámpara!CC78</f>
        <v>0.91257794607925247</v>
      </c>
      <c r="BE70" s="171">
        <f>Lámpara!CD78</f>
        <v>0.76709976631975541</v>
      </c>
      <c r="BF70" s="171">
        <f>Lámpara!CE78</f>
        <v>0.65312024462772722</v>
      </c>
      <c r="BG70" s="171">
        <f>Lámpara!CF78</f>
        <v>0.56310330740182546</v>
      </c>
      <c r="BH70" s="171">
        <f>Lámpara!CG78</f>
        <v>0.49139576762587789</v>
      </c>
      <c r="BI70" s="171">
        <f>Lámpara!CH78</f>
        <v>0.43374384427370982</v>
      </c>
      <c r="BJ70" s="171">
        <f>Lámpara!CI78</f>
        <v>0.38693637161836963</v>
      </c>
      <c r="BK70" s="171">
        <f>Lámpara!CJ78</f>
        <v>0.34854100665267385</v>
      </c>
      <c r="BL70" s="171">
        <f>Lámpara!CK78</f>
        <v>0.31670878302698791</v>
      </c>
      <c r="BM70" s="171">
        <f>Lámpara!CL78</f>
        <v>0.29002897011970241</v>
      </c>
      <c r="BN70" s="171">
        <f>Lámpara!CM78</f>
        <v>0.26742102421853498</v>
      </c>
      <c r="BO70" s="171">
        <f>Lámpara!CN78</f>
        <v>0.24805394430045266</v>
      </c>
      <c r="BP70" s="171">
        <f>Lámpara!CO78</f>
        <v>0.23128591957748132</v>
      </c>
      <c r="BQ70" s="171">
        <f>Lámpara!CP78</f>
        <v>0.21661903748213457</v>
      </c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10"/>
        <v>0.4</v>
      </c>
      <c r="G71" s="172"/>
      <c r="H71" s="175">
        <f t="shared" si="11"/>
        <v>-3.1000000000000036</v>
      </c>
      <c r="I71" s="171">
        <f>Lámpara!AH79</f>
        <v>10.184972325300068</v>
      </c>
      <c r="J71" s="171">
        <f>Lámpara!AI79</f>
        <v>11.615823878586365</v>
      </c>
      <c r="K71" s="171">
        <f>Lámpara!AJ79</f>
        <v>13.55089627121709</v>
      </c>
      <c r="L71" s="171">
        <f>Lámpara!AK79</f>
        <v>15.919647067312953</v>
      </c>
      <c r="M71" s="171">
        <f>Lámpara!AL79</f>
        <v>18.608192533338791</v>
      </c>
      <c r="N71" s="171">
        <f>Lámpara!AM79</f>
        <v>21.463448460765765</v>
      </c>
      <c r="O71" s="171">
        <f>Lámpara!AN79</f>
        <v>24.30446226576785</v>
      </c>
      <c r="P71" s="171">
        <f>Lámpara!AO79</f>
        <v>26.941391496998765</v>
      </c>
      <c r="Q71" s="171">
        <f>Lámpara!AP79</f>
        <v>29.200869826347873</v>
      </c>
      <c r="R71" s="171">
        <f>Lámpara!AQ79</f>
        <v>30.95423707899343</v>
      </c>
      <c r="S71" s="171">
        <f>Lámpara!AR79</f>
        <v>32.142800076839677</v>
      </c>
      <c r="T71" s="171">
        <f>Lámpara!AS79</f>
        <v>32.792819161672647</v>
      </c>
      <c r="U71" s="171">
        <f>Lámpara!AT79</f>
        <v>33.01337209367972</v>
      </c>
      <c r="V71" s="171">
        <f>Lámpara!AU79</f>
        <v>32.973490834800934</v>
      </c>
      <c r="W71" s="171">
        <f>Lámpara!AV79</f>
        <v>32.860977023506976</v>
      </c>
      <c r="X71" s="171">
        <f>Lámpara!AW79</f>
        <v>32.832615485967246</v>
      </c>
      <c r="Y71" s="171">
        <f>Lámpara!AX79</f>
        <v>32.97121060154339</v>
      </c>
      <c r="Z71" s="171">
        <f>Lámpara!AY79</f>
        <v>33.265570589319026</v>
      </c>
      <c r="AA71" s="171">
        <f>Lámpara!AZ79</f>
        <v>33.623220103749588</v>
      </c>
      <c r="AB71" s="171">
        <f>Lámpara!BA79</f>
        <v>33.913397814735028</v>
      </c>
      <c r="AC71" s="171">
        <f>Lámpara!BB79</f>
        <v>34.024622312709162</v>
      </c>
      <c r="AD71" s="171">
        <f>Lámpara!BC79</f>
        <v>33.913397814735006</v>
      </c>
      <c r="AE71" s="171">
        <f>Lámpara!BD79</f>
        <v>33.623220103749567</v>
      </c>
      <c r="AF71" s="171">
        <f>Lámpara!BE79</f>
        <v>33.265570589318997</v>
      </c>
      <c r="AG71" s="171">
        <f>Lámpara!BF79</f>
        <v>32.971210601543383</v>
      </c>
      <c r="AH71" s="171">
        <f>Lámpara!BG79</f>
        <v>32.832615485967224</v>
      </c>
      <c r="AI71" s="171">
        <f>Lámpara!BH79</f>
        <v>32.860977023506997</v>
      </c>
      <c r="AJ71" s="171">
        <f>Lámpara!BI79</f>
        <v>32.97349083480092</v>
      </c>
      <c r="AK71" s="171">
        <f>Lámpara!BJ79</f>
        <v>33.013372093679727</v>
      </c>
      <c r="AL71" s="171">
        <f>Lámpara!BK79</f>
        <v>32.792819161672654</v>
      </c>
      <c r="AM71" s="171">
        <f>Lámpara!BL79</f>
        <v>32.14280007683962</v>
      </c>
      <c r="AN71" s="171">
        <f>Lámpara!BM79</f>
        <v>30.954237078993355</v>
      </c>
      <c r="AO71" s="171">
        <f>Lámpara!BN79</f>
        <v>29.20086982634777</v>
      </c>
      <c r="AP71" s="171">
        <f>Lámpara!BO79</f>
        <v>26.941391496998627</v>
      </c>
      <c r="AQ71" s="171">
        <f>Lámpara!BP79</f>
        <v>24.304462265767668</v>
      </c>
      <c r="AR71" s="171">
        <f>Lámpara!BQ79</f>
        <v>21.463448460765626</v>
      </c>
      <c r="AS71" s="171">
        <f>Lámpara!BR79</f>
        <v>18.608192533338649</v>
      </c>
      <c r="AT71" s="171">
        <f>Lámpara!BS79</f>
        <v>15.919647067312834</v>
      </c>
      <c r="AU71" s="171">
        <f>Lámpara!BT79</f>
        <v>13.550896271217008</v>
      </c>
      <c r="AV71" s="171">
        <f>Lámpara!BU79</f>
        <v>11.615823878586266</v>
      </c>
      <c r="AW71" s="171">
        <f>Lámpara!BV79</f>
        <v>10.184972325300032</v>
      </c>
      <c r="AX71" s="171">
        <f>Lámpara!BW79</f>
        <v>9.2871296387140401</v>
      </c>
      <c r="AY71" s="171">
        <f>Lámpara!BX79</f>
        <v>2.4218817393449248</v>
      </c>
      <c r="AZ71" s="171">
        <f>Lámpara!BY79</f>
        <v>1.9088292892040573</v>
      </c>
      <c r="BA71" s="171">
        <f>Lámpara!BZ79</f>
        <v>1.5192207034650678</v>
      </c>
      <c r="BB71" s="171">
        <f>Lámpara!CA79</f>
        <v>1.221969614870499</v>
      </c>
      <c r="BC71" s="171">
        <f>Lámpara!CB79</f>
        <v>0.9940146081458674</v>
      </c>
      <c r="BD71" s="171">
        <f>Lámpara!CC79</f>
        <v>0.81821489819673354</v>
      </c>
      <c r="BE71" s="171">
        <f>Lámpara!CD79</f>
        <v>0.68180222879652852</v>
      </c>
      <c r="BF71" s="171">
        <f>Lámpara!CE79</f>
        <v>0.57524210541012943</v>
      </c>
      <c r="BG71" s="171">
        <f>Lámpara!CF79</f>
        <v>0.49139576762587789</v>
      </c>
      <c r="BH71" s="171">
        <f>Lámpara!CG79</f>
        <v>0.42490292372463329</v>
      </c>
      <c r="BI71" s="171">
        <f>Lámpara!CH79</f>
        <v>0.37172650423800047</v>
      </c>
      <c r="BJ71" s="171">
        <f>Lámpara!CI79</f>
        <v>0.32881636307233952</v>
      </c>
      <c r="BK71" s="171">
        <f>Lámpara!CJ79</f>
        <v>0.2938603755710591</v>
      </c>
      <c r="BL71" s="171">
        <f>Lámpara!CK79</f>
        <v>0.26509982874859733</v>
      </c>
      <c r="BM71" s="171">
        <f>Lámpara!CL79</f>
        <v>0.24119217937396459</v>
      </c>
      <c r="BN71" s="171">
        <f>Lámpara!CM79</f>
        <v>0.22110877368878148</v>
      </c>
      <c r="BO71" s="171">
        <f>Lámpara!CN79</f>
        <v>0.20405842428344328</v>
      </c>
      <c r="BP71" s="171">
        <f>Lámpara!CO79</f>
        <v>0.18943015299646682</v>
      </c>
      <c r="BQ71" s="171">
        <f>Lámpara!CP79</f>
        <v>0.17675017386827802</v>
      </c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10"/>
        <v>0.30000000000000004</v>
      </c>
      <c r="G72" s="172"/>
      <c r="H72" s="175">
        <f t="shared" si="11"/>
        <v>-3.2000000000000037</v>
      </c>
      <c r="I72" s="171">
        <f>Lámpara!AH80</f>
        <v>9.6210697805281971</v>
      </c>
      <c r="J72" s="171">
        <f>Lámpara!AI80</f>
        <v>10.966366307671525</v>
      </c>
      <c r="K72" s="171">
        <f>Lámpara!AJ80</f>
        <v>12.786751889380584</v>
      </c>
      <c r="L72" s="171">
        <f>Lámpara!AK80</f>
        <v>15.014003472798715</v>
      </c>
      <c r="M72" s="171">
        <f>Lámpara!AL80</f>
        <v>17.539278987614214</v>
      </c>
      <c r="N72" s="171">
        <f>Lámpara!AM80</f>
        <v>20.217248934163614</v>
      </c>
      <c r="O72" s="171">
        <f>Lámpara!AN80</f>
        <v>22.876966638211023</v>
      </c>
      <c r="P72" s="171">
        <f>Lámpara!AO80</f>
        <v>25.339855032650657</v>
      </c>
      <c r="Q72" s="171">
        <f>Lámpara!AP80</f>
        <v>27.443578989629792</v>
      </c>
      <c r="R72" s="171">
        <f>Lámpara!AQ80</f>
        <v>29.068462203794052</v>
      </c>
      <c r="S72" s="171">
        <f>Lámpara!AR80</f>
        <v>30.160972133103122</v>
      </c>
      <c r="T72" s="171">
        <f>Lámpara!AS80</f>
        <v>30.747459076155753</v>
      </c>
      <c r="U72" s="171">
        <f>Lámpara!AT80</f>
        <v>30.931806156662219</v>
      </c>
      <c r="V72" s="171">
        <f>Lámpara!AU80</f>
        <v>30.873711703241177</v>
      </c>
      <c r="W72" s="171">
        <f>Lámpara!AV80</f>
        <v>30.749947767289072</v>
      </c>
      <c r="X72" s="171">
        <f>Lámpara!AW80</f>
        <v>30.707741843145623</v>
      </c>
      <c r="Y72" s="171">
        <f>Lámpara!AX80</f>
        <v>30.824700573520445</v>
      </c>
      <c r="Z72" s="171">
        <f>Lámpara!AY80</f>
        <v>31.09028562827789</v>
      </c>
      <c r="AA72" s="171">
        <f>Lámpara!AZ80</f>
        <v>31.417889403997137</v>
      </c>
      <c r="AB72" s="171">
        <f>Lámpara!BA80</f>
        <v>31.68515012827703</v>
      </c>
      <c r="AC72" s="171">
        <f>Lámpara!BB80</f>
        <v>31.787795200023087</v>
      </c>
      <c r="AD72" s="171">
        <f>Lámpara!BC80</f>
        <v>31.685150128277023</v>
      </c>
      <c r="AE72" s="171">
        <f>Lámpara!BD80</f>
        <v>31.417889403997126</v>
      </c>
      <c r="AF72" s="171">
        <f>Lámpara!BE80</f>
        <v>31.090285628277869</v>
      </c>
      <c r="AG72" s="171">
        <f>Lámpara!BF80</f>
        <v>30.824700573520442</v>
      </c>
      <c r="AH72" s="171">
        <f>Lámpara!BG80</f>
        <v>30.707741843145612</v>
      </c>
      <c r="AI72" s="171">
        <f>Lámpara!BH80</f>
        <v>30.74994776728909</v>
      </c>
      <c r="AJ72" s="171">
        <f>Lámpara!BI80</f>
        <v>30.873711703241185</v>
      </c>
      <c r="AK72" s="171">
        <f>Lámpara!BJ80</f>
        <v>30.931806156662212</v>
      </c>
      <c r="AL72" s="171">
        <f>Lámpara!BK80</f>
        <v>30.747459076155746</v>
      </c>
      <c r="AM72" s="171">
        <f>Lámpara!BL80</f>
        <v>30.160972133103069</v>
      </c>
      <c r="AN72" s="171">
        <f>Lámpara!BM80</f>
        <v>29.068462203793981</v>
      </c>
      <c r="AO72" s="171">
        <f>Lámpara!BN80</f>
        <v>27.443578989629692</v>
      </c>
      <c r="AP72" s="171">
        <f>Lámpara!BO80</f>
        <v>25.339855032650529</v>
      </c>
      <c r="AQ72" s="171">
        <f>Lámpara!BP80</f>
        <v>22.876966638210849</v>
      </c>
      <c r="AR72" s="171">
        <f>Lámpara!BQ80</f>
        <v>20.217248934163496</v>
      </c>
      <c r="AS72" s="171">
        <f>Lámpara!BR80</f>
        <v>17.539278987614086</v>
      </c>
      <c r="AT72" s="171">
        <f>Lámpara!BS80</f>
        <v>15.014003472798601</v>
      </c>
      <c r="AU72" s="171">
        <f>Lámpara!BT80</f>
        <v>12.786751889380508</v>
      </c>
      <c r="AV72" s="171">
        <f>Lámpara!BU80</f>
        <v>10.966366307671429</v>
      </c>
      <c r="AW72" s="171">
        <f>Lámpara!BV80</f>
        <v>9.6210697805281651</v>
      </c>
      <c r="AX72" s="171">
        <f>Lámpara!BW80</f>
        <v>8.7797387368616793</v>
      </c>
      <c r="AY72" s="171">
        <f>Lámpara!BX80</f>
        <v>2.2548795005668709</v>
      </c>
      <c r="AZ72" s="171">
        <f>Lámpara!BY80</f>
        <v>1.7701435168797413</v>
      </c>
      <c r="BA72" s="171">
        <f>Lámpara!BZ80</f>
        <v>1.4020812358571433</v>
      </c>
      <c r="BB72" s="171">
        <f>Lámpara!CA80</f>
        <v>1.1213846017604245</v>
      </c>
      <c r="BC72" s="171">
        <f>Lámpara!CB80</f>
        <v>0.90629038328604117</v>
      </c>
      <c r="BD72" s="171">
        <f>Lámpara!CC80</f>
        <v>0.74060680948472468</v>
      </c>
      <c r="BE72" s="171">
        <f>Lámpara!CD80</f>
        <v>0.61226063202649361</v>
      </c>
      <c r="BF72" s="171">
        <f>Lámpara!CE80</f>
        <v>0.5122274519258313</v>
      </c>
      <c r="BG72" s="171">
        <f>Lámpara!CF80</f>
        <v>0.43374384427370982</v>
      </c>
      <c r="BH72" s="171">
        <f>Lámpara!CG80</f>
        <v>0.37172650423800047</v>
      </c>
      <c r="BI72" s="171">
        <f>Lámpara!CH80</f>
        <v>0.32234345273049991</v>
      </c>
      <c r="BJ72" s="171">
        <f>Lámpara!CI80</f>
        <v>0.28269697329925375</v>
      </c>
      <c r="BK72" s="171">
        <f>Lámpara!CJ80</f>
        <v>0.25058871611817773</v>
      </c>
      <c r="BL72" s="171">
        <f>Lámpara!CK80</f>
        <v>0.22434530167909097</v>
      </c>
      <c r="BM72" s="171">
        <f>Lámpara!CL80</f>
        <v>0.20268853958869743</v>
      </c>
      <c r="BN72" s="171">
        <f>Lámpara!CM80</f>
        <v>0.18463860848094854</v>
      </c>
      <c r="BO72" s="171">
        <f>Lámpara!CN80</f>
        <v>0.16944163711486718</v>
      </c>
      <c r="BP72" s="171">
        <f>Lámpara!CO80</f>
        <v>0.15651539009449966</v>
      </c>
      <c r="BQ72" s="171">
        <f>Lámpara!CP80</f>
        <v>0.14540841849008088</v>
      </c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10"/>
        <v>0.2</v>
      </c>
      <c r="G73" s="172"/>
      <c r="H73" s="175">
        <f t="shared" si="11"/>
        <v>-3.3000000000000038</v>
      </c>
      <c r="I73" s="171">
        <f>Lámpara!AH81</f>
        <v>9.099492708519664</v>
      </c>
      <c r="J73" s="171">
        <f>Lámpara!AI81</f>
        <v>10.365269863039847</v>
      </c>
      <c r="K73" s="171">
        <f>Lámpara!AJ81</f>
        <v>12.078916765720884</v>
      </c>
      <c r="L73" s="171">
        <f>Lámpara!AK81</f>
        <v>14.174528222636047</v>
      </c>
      <c r="M73" s="171">
        <f>Lámpara!AL81</f>
        <v>16.548116256807987</v>
      </c>
      <c r="N73" s="171">
        <f>Lámpara!AM81</f>
        <v>19.061710150847606</v>
      </c>
      <c r="O73" s="171">
        <f>Lámpara!AN81</f>
        <v>21.55377333234717</v>
      </c>
      <c r="P73" s="171">
        <f>Lámpara!AO81</f>
        <v>23.856248123604836</v>
      </c>
      <c r="Q73" s="171">
        <f>Lámpara!AP81</f>
        <v>25.817028904412609</v>
      </c>
      <c r="R73" s="171">
        <f>Lámpara!AQ81</f>
        <v>27.324696752182376</v>
      </c>
      <c r="S73" s="171">
        <f>Lámpara!AR81</f>
        <v>28.33037207179558</v>
      </c>
      <c r="T73" s="171">
        <f>Lámpara!AS81</f>
        <v>28.860324629834004</v>
      </c>
      <c r="U73" s="171">
        <f>Lámpara!AT81</f>
        <v>29.013459099927122</v>
      </c>
      <c r="V73" s="171">
        <f>Lámpara!AU81</f>
        <v>28.940689588877465</v>
      </c>
      <c r="W73" s="171">
        <f>Lámpara!AV81</f>
        <v>28.80847945339011</v>
      </c>
      <c r="X73" s="171">
        <f>Lámpara!AW81</f>
        <v>28.755157922282702</v>
      </c>
      <c r="Y73" s="171">
        <f>Lámpara!AX81</f>
        <v>28.85350265708103</v>
      </c>
      <c r="Z73" s="171">
        <f>Lámpara!AY81</f>
        <v>29.093575242343789</v>
      </c>
      <c r="AA73" s="171">
        <f>Lámpara!AZ81</f>
        <v>29.394190626062137</v>
      </c>
      <c r="AB73" s="171">
        <f>Lámpara!BA81</f>
        <v>29.640744783456139</v>
      </c>
      <c r="AC73" s="171">
        <f>Lámpara!BB81</f>
        <v>29.735619756744118</v>
      </c>
      <c r="AD73" s="171">
        <f>Lámpara!BC81</f>
        <v>29.640744783456139</v>
      </c>
      <c r="AE73" s="171">
        <f>Lámpara!BD81</f>
        <v>29.394190626062123</v>
      </c>
      <c r="AF73" s="171">
        <f>Lámpara!BE81</f>
        <v>29.093575242343789</v>
      </c>
      <c r="AG73" s="171">
        <f>Lámpara!BF81</f>
        <v>28.853502657081005</v>
      </c>
      <c r="AH73" s="171">
        <f>Lámpara!BG81</f>
        <v>28.755157922282685</v>
      </c>
      <c r="AI73" s="171">
        <f>Lámpara!BH81</f>
        <v>28.808479453390127</v>
      </c>
      <c r="AJ73" s="171">
        <f>Lámpara!BI81</f>
        <v>28.940689588877465</v>
      </c>
      <c r="AK73" s="171">
        <f>Lámpara!BJ81</f>
        <v>29.013459099927136</v>
      </c>
      <c r="AL73" s="171">
        <f>Lámpara!BK81</f>
        <v>28.860324629834</v>
      </c>
      <c r="AM73" s="171">
        <f>Lámpara!BL81</f>
        <v>28.330372071795555</v>
      </c>
      <c r="AN73" s="171">
        <f>Lámpara!BM81</f>
        <v>27.324696752182309</v>
      </c>
      <c r="AO73" s="171">
        <f>Lámpara!BN81</f>
        <v>25.817028904412535</v>
      </c>
      <c r="AP73" s="171">
        <f>Lámpara!BO81</f>
        <v>23.856248123604708</v>
      </c>
      <c r="AQ73" s="171">
        <f>Lámpara!BP81</f>
        <v>21.553773332347017</v>
      </c>
      <c r="AR73" s="171">
        <f>Lámpara!BQ81</f>
        <v>19.061710150847471</v>
      </c>
      <c r="AS73" s="171">
        <f>Lámpara!BR81</f>
        <v>16.548116256807873</v>
      </c>
      <c r="AT73" s="171">
        <f>Lámpara!BS81</f>
        <v>14.174528222635937</v>
      </c>
      <c r="AU73" s="171">
        <f>Lámpara!BT81</f>
        <v>12.078916765720807</v>
      </c>
      <c r="AV73" s="171">
        <f>Lámpara!BU81</f>
        <v>10.365269863039762</v>
      </c>
      <c r="AW73" s="171">
        <f>Lámpara!BV81</f>
        <v>9.099492708519632</v>
      </c>
      <c r="AX73" s="171">
        <f>Lámpara!BW81</f>
        <v>8.3104061345983187</v>
      </c>
      <c r="AY73" s="171">
        <f>Lámpara!BX81</f>
        <v>2.107890395282908</v>
      </c>
      <c r="AZ73" s="171">
        <f>Lámpara!BY81</f>
        <v>1.6494336059319832</v>
      </c>
      <c r="BA73" s="171">
        <f>Lámpara!BZ81</f>
        <v>1.3012949256931006</v>
      </c>
      <c r="BB73" s="171">
        <f>Lámpara!CA81</f>
        <v>1.0358323748589531</v>
      </c>
      <c r="BC73" s="171">
        <f>Lámpara!CB81</f>
        <v>0.83250096851302846</v>
      </c>
      <c r="BD73" s="171">
        <f>Lámpara!CC81</f>
        <v>0.67600096367703078</v>
      </c>
      <c r="BE73" s="171">
        <f>Lámpara!CD81</f>
        <v>0.55491342440949365</v>
      </c>
      <c r="BF73" s="171">
        <f>Lámpara!CE81</f>
        <v>0.46069490631274146</v>
      </c>
      <c r="BG73" s="171">
        <f>Lámpara!CF81</f>
        <v>0.38693637161836947</v>
      </c>
      <c r="BH73" s="171">
        <f>Lámpara!CG81</f>
        <v>0.32881636307233936</v>
      </c>
      <c r="BI73" s="171">
        <f>Lámpara!CH81</f>
        <v>0.28269697329925358</v>
      </c>
      <c r="BJ73" s="171">
        <f>Lámpara!CI81</f>
        <v>0.24582482216063165</v>
      </c>
      <c r="BK73" s="171">
        <f>Lámpara!CJ81</f>
        <v>0.21610932077736603</v>
      </c>
      <c r="BL73" s="171">
        <f>Lámpara!CK81</f>
        <v>0.1919578901799448</v>
      </c>
      <c r="BM73" s="171">
        <f>Lámpara!CL81</f>
        <v>0.17215321739651357</v>
      </c>
      <c r="BN73" s="171">
        <f>Lámpara!CM81</f>
        <v>0.15576159599792497</v>
      </c>
      <c r="BO73" s="171">
        <f>Lámpara!CN81</f>
        <v>0.14206429946479418</v>
      </c>
      <c r="BP73" s="171">
        <f>Lámpara!CO81</f>
        <v>0.13050605973411042</v>
      </c>
      <c r="BQ73" s="171">
        <f>Lámpara!CP81</f>
        <v>0.12065627930475202</v>
      </c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10"/>
        <v>0.1</v>
      </c>
      <c r="G74" s="172"/>
      <c r="H74" s="175">
        <f t="shared" si="11"/>
        <v>-3.4000000000000039</v>
      </c>
      <c r="I74" s="171">
        <f>Lámpara!AH82</f>
        <v>8.6152263988761035</v>
      </c>
      <c r="J74" s="171">
        <f>Lámpara!AI82</f>
        <v>9.8070175976858796</v>
      </c>
      <c r="K74" s="171">
        <f>Lámpara!AJ82</f>
        <v>11.421246556334081</v>
      </c>
      <c r="L74" s="171">
        <f>Lámpara!AK82</f>
        <v>13.3943097237737</v>
      </c>
      <c r="M74" s="171">
        <f>Lámpara!AL82</f>
        <v>15.626882461568728</v>
      </c>
      <c r="N74" s="171">
        <f>Lámpara!AM82</f>
        <v>17.987969237834708</v>
      </c>
      <c r="O74" s="171">
        <f>Lámpara!AN82</f>
        <v>20.324877823671539</v>
      </c>
      <c r="P74" s="171">
        <f>Lámpara!AO82</f>
        <v>22.479370796624558</v>
      </c>
      <c r="Q74" s="171">
        <f>Lámpara!AP82</f>
        <v>24.308829037597093</v>
      </c>
      <c r="R74" s="171">
        <f>Lámpara!AQ82</f>
        <v>25.70942590868389</v>
      </c>
      <c r="S74" s="171">
        <f>Lámpara!AR82</f>
        <v>26.636479259752186</v>
      </c>
      <c r="T74" s="171">
        <f>Lámpara!AS82</f>
        <v>27.116039074932583</v>
      </c>
      <c r="U74" s="171">
        <f>Lámpara!AT82</f>
        <v>27.242250482658349</v>
      </c>
      <c r="V74" s="171">
        <f>Lámpara!AU82</f>
        <v>27.157767370675174</v>
      </c>
      <c r="W74" s="171">
        <f>Lámpara!AV82</f>
        <v>27.019421804230142</v>
      </c>
      <c r="X74" s="171">
        <f>Lámpara!AW82</f>
        <v>26.95725991349703</v>
      </c>
      <c r="Y74" s="171">
        <f>Lámpara!AX82</f>
        <v>27.03957408613676</v>
      </c>
      <c r="Z74" s="171">
        <f>Lámpara!AY82</f>
        <v>27.256978766559406</v>
      </c>
      <c r="AA74" s="171">
        <f>Lámpara!AZ82</f>
        <v>27.533303760833046</v>
      </c>
      <c r="AB74" s="171">
        <f>Lámpara!BA82</f>
        <v>27.761114625375129</v>
      </c>
      <c r="AC74" s="171">
        <f>Lámpara!BB82</f>
        <v>27.848940349002056</v>
      </c>
      <c r="AD74" s="171">
        <f>Lámpara!BC82</f>
        <v>27.761114625375122</v>
      </c>
      <c r="AE74" s="171">
        <f>Lámpara!BD82</f>
        <v>27.53330376083305</v>
      </c>
      <c r="AF74" s="171">
        <f>Lámpara!BE82</f>
        <v>27.256978766559381</v>
      </c>
      <c r="AG74" s="171">
        <f>Lámpara!BF82</f>
        <v>27.039574086136739</v>
      </c>
      <c r="AH74" s="171">
        <f>Lámpara!BG82</f>
        <v>26.957259913497012</v>
      </c>
      <c r="AI74" s="171">
        <f>Lámpara!BH82</f>
        <v>27.019421804230156</v>
      </c>
      <c r="AJ74" s="171">
        <f>Lámpara!BI82</f>
        <v>27.157767370675181</v>
      </c>
      <c r="AK74" s="171">
        <f>Lámpara!BJ82</f>
        <v>27.242250482658363</v>
      </c>
      <c r="AL74" s="171">
        <f>Lámpara!BK82</f>
        <v>27.11603907493258</v>
      </c>
      <c r="AM74" s="171">
        <f>Lámpara!BL82</f>
        <v>26.636479259752146</v>
      </c>
      <c r="AN74" s="171">
        <f>Lámpara!BM82</f>
        <v>25.70942590868383</v>
      </c>
      <c r="AO74" s="171">
        <f>Lámpara!BN82</f>
        <v>24.308829037597022</v>
      </c>
      <c r="AP74" s="171">
        <f>Lámpara!BO82</f>
        <v>22.479370796624458</v>
      </c>
      <c r="AQ74" s="171">
        <f>Lámpara!BP82</f>
        <v>20.324877823671383</v>
      </c>
      <c r="AR74" s="171">
        <f>Lámpara!BQ82</f>
        <v>17.987969237834601</v>
      </c>
      <c r="AS74" s="171">
        <f>Lámpara!BR82</f>
        <v>15.62688246156862</v>
      </c>
      <c r="AT74" s="171">
        <f>Lámpara!BS82</f>
        <v>13.394309723773604</v>
      </c>
      <c r="AU74" s="171">
        <f>Lámpara!BT82</f>
        <v>11.421246556334015</v>
      </c>
      <c r="AV74" s="171">
        <f>Lámpara!BU82</f>
        <v>9.8070175976857961</v>
      </c>
      <c r="AW74" s="171">
        <f>Lámpara!BV82</f>
        <v>8.6152263988760769</v>
      </c>
      <c r="AX74" s="171">
        <f>Lámpara!BW82</f>
        <v>7.8745158174624148</v>
      </c>
      <c r="AY74" s="171">
        <f>Lámpara!BX82</f>
        <v>1.9771481688783514</v>
      </c>
      <c r="AZ74" s="171">
        <f>Lámpara!BY82</f>
        <v>1.543159965243124</v>
      </c>
      <c r="BA74" s="171">
        <f>Lámpara!BZ82</f>
        <v>1.213522839837432</v>
      </c>
      <c r="BB74" s="171">
        <f>Lámpara!CA82</f>
        <v>0.96215510914451674</v>
      </c>
      <c r="BC74" s="171">
        <f>Lámpara!CB82</f>
        <v>0.76965448389159319</v>
      </c>
      <c r="BD74" s="171">
        <f>Lámpara!CC82</f>
        <v>0.62155924952277797</v>
      </c>
      <c r="BE74" s="171">
        <f>Lámpara!CD82</f>
        <v>0.50706613217984553</v>
      </c>
      <c r="BF74" s="171">
        <f>Lámpara!CE82</f>
        <v>0.41808491764460376</v>
      </c>
      <c r="BG74" s="171">
        <f>Lámpara!CF82</f>
        <v>0.34854100665267385</v>
      </c>
      <c r="BH74" s="171">
        <f>Lámpara!CG82</f>
        <v>0.2938603755710591</v>
      </c>
      <c r="BI74" s="171">
        <f>Lámpara!CH82</f>
        <v>0.25058871611817773</v>
      </c>
      <c r="BJ74" s="171">
        <f>Lámpara!CI82</f>
        <v>0.21610932077736611</v>
      </c>
      <c r="BK74" s="171">
        <f>Lámpara!CJ82</f>
        <v>0.18843370213159777</v>
      </c>
      <c r="BL74" s="171">
        <f>Lámpara!CK82</f>
        <v>0.16604585458758078</v>
      </c>
      <c r="BM74" s="171">
        <f>Lámpara!CL82</f>
        <v>0.1477861412651206</v>
      </c>
      <c r="BN74" s="171">
        <f>Lámpara!CM82</f>
        <v>0.13276450616580476</v>
      </c>
      <c r="BO74" s="171">
        <f>Lámpara!CN82</f>
        <v>0.12029543425480008</v>
      </c>
      <c r="BP74" s="171">
        <f>Lámpara!CO82</f>
        <v>0.10984907657327021</v>
      </c>
      <c r="BQ74" s="171">
        <f>Lámpara!CP82</f>
        <v>0.10101441970344854</v>
      </c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 t="shared" si="11"/>
        <v>-3.500000000000004</v>
      </c>
      <c r="I75" s="171">
        <f>Lámpara!AH83</f>
        <v>8.1642146658140184</v>
      </c>
      <c r="J75" s="171">
        <f>Lámpara!AI83</f>
        <v>9.2871093750898908</v>
      </c>
      <c r="K75" s="171">
        <f>Lámpara!AJ83</f>
        <v>10.808678262420086</v>
      </c>
      <c r="L75" s="171">
        <f>Lámpara!AK83</f>
        <v>12.667590960106972</v>
      </c>
      <c r="M75" s="171">
        <f>Lámpara!AL83</f>
        <v>14.768994391506867</v>
      </c>
      <c r="N75" s="171">
        <f>Lámpara!AM83</f>
        <v>16.988498294507977</v>
      </c>
      <c r="O75" s="171">
        <f>Lámpara!AN83</f>
        <v>19.181719097600421</v>
      </c>
      <c r="P75" s="171">
        <f>Lámpara!AO83</f>
        <v>21.199585695649496</v>
      </c>
      <c r="Q75" s="171">
        <f>Lámpara!AP83</f>
        <v>22.908277759272263</v>
      </c>
      <c r="R75" s="171">
        <f>Lámpara!AQ83</f>
        <v>24.210952504802879</v>
      </c>
      <c r="S75" s="171">
        <f>Lámpara!AR83</f>
        <v>25.06671669268508</v>
      </c>
      <c r="T75" s="171">
        <f>Lámpara!AS83</f>
        <v>25.501287887083613</v>
      </c>
      <c r="U75" s="171">
        <f>Lámpara!AT83</f>
        <v>25.604270274930123</v>
      </c>
      <c r="V75" s="171">
        <f>Lámpara!AU83</f>
        <v>25.5105552181981</v>
      </c>
      <c r="W75" s="171">
        <f>Lámpara!AV83</f>
        <v>25.367978328213031</v>
      </c>
      <c r="X75" s="171">
        <f>Lámpara!AW83</f>
        <v>25.29887554829449</v>
      </c>
      <c r="Y75" s="171">
        <f>Lámpara!AX83</f>
        <v>25.36737351334266</v>
      </c>
      <c r="Z75" s="171">
        <f>Lámpara!AY83</f>
        <v>25.56459783703993</v>
      </c>
      <c r="AA75" s="171">
        <f>Lámpara!AZ83</f>
        <v>25.819019676460776</v>
      </c>
      <c r="AB75" s="171">
        <f>Lámpara!BA83</f>
        <v>26.029835148059689</v>
      </c>
      <c r="AC75" s="171">
        <f>Lámpara!BB83</f>
        <v>26.111255090050008</v>
      </c>
      <c r="AD75" s="171">
        <f>Lámpara!BC83</f>
        <v>26.029835148059686</v>
      </c>
      <c r="AE75" s="171">
        <f>Lámpara!BD83</f>
        <v>25.81901967646078</v>
      </c>
      <c r="AF75" s="171">
        <f>Lámpara!BE83</f>
        <v>25.564597837039926</v>
      </c>
      <c r="AG75" s="171">
        <f>Lámpara!BF83</f>
        <v>25.367373513342638</v>
      </c>
      <c r="AH75" s="171">
        <f>Lámpara!BG83</f>
        <v>25.298875548294479</v>
      </c>
      <c r="AI75" s="171">
        <f>Lámpara!BH83</f>
        <v>25.367978328213042</v>
      </c>
      <c r="AJ75" s="171">
        <f>Lámpara!BI83</f>
        <v>25.510555218198107</v>
      </c>
      <c r="AK75" s="171">
        <f>Lámpara!BJ83</f>
        <v>25.604270274930126</v>
      </c>
      <c r="AL75" s="171">
        <f>Lámpara!BK83</f>
        <v>25.501287887083606</v>
      </c>
      <c r="AM75" s="171">
        <f>Lámpara!BL83</f>
        <v>25.066716692685052</v>
      </c>
      <c r="AN75" s="171">
        <f>Lámpara!BM83</f>
        <v>24.210952504802833</v>
      </c>
      <c r="AO75" s="171">
        <f>Lámpara!BN83</f>
        <v>22.908277759272178</v>
      </c>
      <c r="AP75" s="171">
        <f>Lámpara!BO83</f>
        <v>21.199585695649393</v>
      </c>
      <c r="AQ75" s="171">
        <f>Lámpara!BP83</f>
        <v>19.181719097600276</v>
      </c>
      <c r="AR75" s="171">
        <f>Lámpara!BQ83</f>
        <v>16.988498294507874</v>
      </c>
      <c r="AS75" s="171">
        <f>Lámpara!BR83</f>
        <v>14.768994391506761</v>
      </c>
      <c r="AT75" s="171">
        <f>Lámpara!BS83</f>
        <v>12.66759096010688</v>
      </c>
      <c r="AU75" s="171">
        <f>Lámpara!BT83</f>
        <v>10.80867826242001</v>
      </c>
      <c r="AV75" s="171">
        <f>Lámpara!BU83</f>
        <v>9.2871093750898197</v>
      </c>
      <c r="AW75" s="171">
        <f>Lámpara!BV83</f>
        <v>8.1642146658139954</v>
      </c>
      <c r="AX75" s="171">
        <f>Lámpara!BW83</f>
        <v>7.4683559570335944</v>
      </c>
      <c r="AY75" s="171">
        <f>Lámpara!BX83</f>
        <v>1.859767951365338</v>
      </c>
      <c r="AZ75" s="171">
        <f>Lámpara!BY83</f>
        <v>1.4486211224819943</v>
      </c>
      <c r="BA75" s="171">
        <f>Lámpara!BZ83</f>
        <v>1.136222767483374</v>
      </c>
      <c r="BB75" s="171">
        <f>Lámpara!CA83</f>
        <v>0.89795204256052308</v>
      </c>
      <c r="BC75" s="171">
        <f>Lámpara!CB83</f>
        <v>0.71547812596994609</v>
      </c>
      <c r="BD75" s="171">
        <f>Lámpara!CC83</f>
        <v>0.57512628798834065</v>
      </c>
      <c r="BE75" s="171">
        <f>Lámpara!CD83</f>
        <v>0.46667229404173033</v>
      </c>
      <c r="BF75" s="171">
        <f>Lámpara!CE83</f>
        <v>0.38245283591402213</v>
      </c>
      <c r="BG75" s="171">
        <f>Lámpara!CF83</f>
        <v>0.31670878302698796</v>
      </c>
      <c r="BH75" s="171">
        <f>Lámpara!CG83</f>
        <v>0.26509982874859733</v>
      </c>
      <c r="BI75" s="171">
        <f>Lámpara!CH83</f>
        <v>0.22434530167909122</v>
      </c>
      <c r="BJ75" s="171">
        <f>Lámpara!CI83</f>
        <v>0.191957890179945</v>
      </c>
      <c r="BK75" s="171">
        <f>Lámpara!CJ83</f>
        <v>0.16604585458758095</v>
      </c>
      <c r="BL75" s="171">
        <f>Lámpara!CK83</f>
        <v>0.14516578805116398</v>
      </c>
      <c r="BM75" s="171">
        <f>Lámpara!CL83</f>
        <v>0.12821274597506366</v>
      </c>
      <c r="BN75" s="171">
        <f>Lámpara!CM83</f>
        <v>0.11433805256007788</v>
      </c>
      <c r="BO75" s="171">
        <f>Lámpara!CN83</f>
        <v>0.10288764949676973</v>
      </c>
      <c r="BP75" s="171">
        <f>Lámpara!CO83</f>
        <v>9.3355726002094561E-2</v>
      </c>
      <c r="BQ75" s="171">
        <f>Lámpara!CP83</f>
        <v>8.5349744300002264E-2</v>
      </c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14" priority="1" stopIfTrue="1" operator="greaterThanOrEqual">
      <formula>402</formula>
    </cfRule>
    <cfRule type="cellIs" dxfId="13" priority="2" stopIfTrue="1" operator="between">
      <formula>268</formula>
      <formula>402</formula>
    </cfRule>
    <cfRule type="cellIs" dxfId="12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H153"/>
  <sheetViews>
    <sheetView zoomScale="25" workbookViewId="0"/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 t="shared" ref="J2:AO2" si="0">I2+0.1</f>
        <v>0.1</v>
      </c>
      <c r="K2" s="172">
        <f t="shared" si="0"/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ref="AP2:BU2" si="1">AO2+0.1</f>
        <v>3.3000000000000016</v>
      </c>
      <c r="AQ2" s="172">
        <f t="shared" si="1"/>
        <v>3.4000000000000017</v>
      </c>
      <c r="AR2" s="172">
        <f t="shared" si="1"/>
        <v>3.5000000000000018</v>
      </c>
      <c r="AS2" s="172">
        <f t="shared" si="1"/>
        <v>3.6000000000000019</v>
      </c>
      <c r="AT2" s="172">
        <f t="shared" si="1"/>
        <v>3.700000000000002</v>
      </c>
      <c r="AU2" s="172">
        <f t="shared" si="1"/>
        <v>3.800000000000002</v>
      </c>
      <c r="AV2" s="172">
        <f t="shared" si="1"/>
        <v>3.9000000000000021</v>
      </c>
      <c r="AW2" s="172">
        <f t="shared" si="1"/>
        <v>4.0000000000000018</v>
      </c>
      <c r="AX2" s="172">
        <f t="shared" si="1"/>
        <v>4.1000000000000014</v>
      </c>
      <c r="AY2" s="172">
        <f t="shared" si="1"/>
        <v>4.2000000000000011</v>
      </c>
      <c r="AZ2" s="172">
        <f t="shared" si="1"/>
        <v>4.3000000000000007</v>
      </c>
      <c r="BA2" s="172">
        <f t="shared" si="1"/>
        <v>4.4000000000000004</v>
      </c>
      <c r="BB2" s="172">
        <f t="shared" si="1"/>
        <v>4.5</v>
      </c>
      <c r="BC2" s="172">
        <f t="shared" si="1"/>
        <v>4.5999999999999996</v>
      </c>
      <c r="BD2" s="172">
        <f t="shared" si="1"/>
        <v>4.6999999999999993</v>
      </c>
      <c r="BE2" s="172">
        <f t="shared" si="1"/>
        <v>4.7999999999999989</v>
      </c>
      <c r="BF2" s="172">
        <f t="shared" si="1"/>
        <v>4.8999999999999986</v>
      </c>
      <c r="BG2" s="172">
        <f t="shared" si="1"/>
        <v>4.9999999999999982</v>
      </c>
      <c r="BH2" s="172">
        <f t="shared" si="1"/>
        <v>5.0999999999999979</v>
      </c>
      <c r="BI2" s="172">
        <f t="shared" si="1"/>
        <v>5.1999999999999975</v>
      </c>
      <c r="BJ2" s="172">
        <f t="shared" si="1"/>
        <v>5.2999999999999972</v>
      </c>
      <c r="BK2" s="172">
        <f t="shared" si="1"/>
        <v>5.3999999999999968</v>
      </c>
      <c r="BL2" s="172">
        <f t="shared" si="1"/>
        <v>5.4999999999999964</v>
      </c>
      <c r="BM2" s="172">
        <f t="shared" si="1"/>
        <v>5.5999999999999961</v>
      </c>
      <c r="BN2" s="172">
        <f t="shared" si="1"/>
        <v>5.6999999999999957</v>
      </c>
      <c r="BO2" s="172">
        <f t="shared" si="1"/>
        <v>5.7999999999999954</v>
      </c>
      <c r="BP2" s="172">
        <f t="shared" si="1"/>
        <v>5.899999999999995</v>
      </c>
      <c r="BQ2" s="172">
        <f t="shared" si="1"/>
        <v>5.9999999999999947</v>
      </c>
      <c r="BR2" s="172">
        <f t="shared" si="1"/>
        <v>6.0999999999999943</v>
      </c>
      <c r="BS2" s="172">
        <f t="shared" si="1"/>
        <v>6.199999999999994</v>
      </c>
      <c r="BT2" s="172">
        <f t="shared" si="1"/>
        <v>6.2999999999999936</v>
      </c>
      <c r="BU2" s="172">
        <f t="shared" si="1"/>
        <v>6.3999999999999932</v>
      </c>
      <c r="BV2" s="172">
        <f t="shared" ref="BV2:CA2" si="2">BU2+0.1</f>
        <v>6.4999999999999929</v>
      </c>
      <c r="BW2" s="172">
        <f t="shared" si="2"/>
        <v>6.5999999999999925</v>
      </c>
      <c r="BX2" s="172">
        <f t="shared" si="2"/>
        <v>6.6999999999999922</v>
      </c>
      <c r="BY2" s="172">
        <f t="shared" si="2"/>
        <v>6.7999999999999918</v>
      </c>
      <c r="BZ2" s="172">
        <f t="shared" si="2"/>
        <v>6.8999999999999915</v>
      </c>
      <c r="CA2" s="172">
        <f t="shared" si="2"/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 t="shared" ref="J4:AO4" si="3">I4+0.1</f>
        <v>-3.4</v>
      </c>
      <c r="K4" s="173">
        <f t="shared" si="3"/>
        <v>-3.3</v>
      </c>
      <c r="L4" s="173">
        <f t="shared" si="3"/>
        <v>-3.1999999999999997</v>
      </c>
      <c r="M4" s="173">
        <f t="shared" si="3"/>
        <v>-3.0999999999999996</v>
      </c>
      <c r="N4" s="173">
        <f t="shared" si="3"/>
        <v>-2.9999999999999996</v>
      </c>
      <c r="O4" s="173">
        <f t="shared" si="3"/>
        <v>-2.8999999999999995</v>
      </c>
      <c r="P4" s="173">
        <f t="shared" si="3"/>
        <v>-2.7999999999999994</v>
      </c>
      <c r="Q4" s="173">
        <f t="shared" si="3"/>
        <v>-2.6999999999999993</v>
      </c>
      <c r="R4" s="173">
        <f t="shared" si="3"/>
        <v>-2.5999999999999992</v>
      </c>
      <c r="S4" s="173">
        <f t="shared" si="3"/>
        <v>-2.4999999999999991</v>
      </c>
      <c r="T4" s="173">
        <f t="shared" si="3"/>
        <v>-2.399999999999999</v>
      </c>
      <c r="U4" s="173">
        <f t="shared" si="3"/>
        <v>-2.2999999999999989</v>
      </c>
      <c r="V4" s="173">
        <f t="shared" si="3"/>
        <v>-2.1999999999999988</v>
      </c>
      <c r="W4" s="173">
        <f t="shared" si="3"/>
        <v>-2.0999999999999988</v>
      </c>
      <c r="X4" s="173">
        <f t="shared" si="3"/>
        <v>-1.9999999999999987</v>
      </c>
      <c r="Y4" s="173">
        <f t="shared" si="3"/>
        <v>-1.8999999999999986</v>
      </c>
      <c r="Z4" s="173">
        <f t="shared" si="3"/>
        <v>-1.7999999999999985</v>
      </c>
      <c r="AA4" s="173">
        <f t="shared" si="3"/>
        <v>-1.6999999999999984</v>
      </c>
      <c r="AB4" s="173">
        <f t="shared" si="3"/>
        <v>-1.5999999999999983</v>
      </c>
      <c r="AC4" s="173">
        <f t="shared" si="3"/>
        <v>-1.4999999999999982</v>
      </c>
      <c r="AD4" s="173">
        <f t="shared" si="3"/>
        <v>-1.3999999999999981</v>
      </c>
      <c r="AE4" s="173">
        <f t="shared" si="3"/>
        <v>-1.299999999999998</v>
      </c>
      <c r="AF4" s="173">
        <f t="shared" si="3"/>
        <v>-1.199999999999998</v>
      </c>
      <c r="AG4" s="173">
        <f t="shared" si="3"/>
        <v>-1.0999999999999979</v>
      </c>
      <c r="AH4" s="173">
        <f t="shared" si="3"/>
        <v>-0.99999999999999789</v>
      </c>
      <c r="AI4" s="173">
        <f t="shared" si="3"/>
        <v>-0.89999999999999791</v>
      </c>
      <c r="AJ4" s="173">
        <f t="shared" si="3"/>
        <v>-0.79999999999999793</v>
      </c>
      <c r="AK4" s="173">
        <f t="shared" si="3"/>
        <v>-0.69999999999999796</v>
      </c>
      <c r="AL4" s="173">
        <f t="shared" si="3"/>
        <v>-0.59999999999999798</v>
      </c>
      <c r="AM4" s="173">
        <f t="shared" si="3"/>
        <v>-0.499999999999998</v>
      </c>
      <c r="AN4" s="173">
        <f t="shared" si="3"/>
        <v>-0.39999999999999802</v>
      </c>
      <c r="AO4" s="173">
        <f t="shared" si="3"/>
        <v>-0.29999999999999805</v>
      </c>
      <c r="AP4" s="173">
        <f t="shared" ref="AP4:BU4" si="4">AO4+0.1</f>
        <v>-0.19999999999999804</v>
      </c>
      <c r="AQ4" s="173">
        <f t="shared" si="4"/>
        <v>-9.9999999999998035E-2</v>
      </c>
      <c r="AR4" s="173">
        <f t="shared" si="4"/>
        <v>1.9706458687096529E-15</v>
      </c>
      <c r="AS4" s="173">
        <f t="shared" si="4"/>
        <v>0.10000000000000198</v>
      </c>
      <c r="AT4" s="173">
        <f t="shared" si="4"/>
        <v>0.20000000000000198</v>
      </c>
      <c r="AU4" s="173">
        <f t="shared" si="4"/>
        <v>0.30000000000000199</v>
      </c>
      <c r="AV4" s="173">
        <f t="shared" si="4"/>
        <v>0.40000000000000202</v>
      </c>
      <c r="AW4" s="173">
        <f t="shared" si="4"/>
        <v>0.500000000000002</v>
      </c>
      <c r="AX4" s="173">
        <f t="shared" si="4"/>
        <v>0.60000000000000198</v>
      </c>
      <c r="AY4" s="173">
        <f t="shared" si="4"/>
        <v>0.70000000000000195</v>
      </c>
      <c r="AZ4" s="173">
        <f t="shared" si="4"/>
        <v>0.80000000000000193</v>
      </c>
      <c r="BA4" s="173">
        <f t="shared" si="4"/>
        <v>0.90000000000000191</v>
      </c>
      <c r="BB4" s="173">
        <f t="shared" si="4"/>
        <v>1.000000000000002</v>
      </c>
      <c r="BC4" s="173">
        <f t="shared" si="4"/>
        <v>1.1000000000000021</v>
      </c>
      <c r="BD4" s="173">
        <f t="shared" si="4"/>
        <v>1.2000000000000022</v>
      </c>
      <c r="BE4" s="173">
        <f t="shared" si="4"/>
        <v>1.3000000000000023</v>
      </c>
      <c r="BF4" s="173">
        <f t="shared" si="4"/>
        <v>1.4000000000000024</v>
      </c>
      <c r="BG4" s="173">
        <f t="shared" si="4"/>
        <v>1.5000000000000024</v>
      </c>
      <c r="BH4" s="173">
        <f t="shared" si="4"/>
        <v>1.6000000000000025</v>
      </c>
      <c r="BI4" s="173">
        <f t="shared" si="4"/>
        <v>1.7000000000000026</v>
      </c>
      <c r="BJ4" s="173">
        <f t="shared" si="4"/>
        <v>1.8000000000000027</v>
      </c>
      <c r="BK4" s="173">
        <f t="shared" si="4"/>
        <v>1.9000000000000028</v>
      </c>
      <c r="BL4" s="173">
        <f t="shared" si="4"/>
        <v>2.0000000000000027</v>
      </c>
      <c r="BM4" s="173">
        <f t="shared" si="4"/>
        <v>2.1000000000000028</v>
      </c>
      <c r="BN4" s="173">
        <f t="shared" si="4"/>
        <v>2.2000000000000028</v>
      </c>
      <c r="BO4" s="173">
        <f t="shared" si="4"/>
        <v>2.3000000000000029</v>
      </c>
      <c r="BP4" s="173">
        <f t="shared" si="4"/>
        <v>2.400000000000003</v>
      </c>
      <c r="BQ4" s="173">
        <f t="shared" si="4"/>
        <v>2.5000000000000031</v>
      </c>
      <c r="BR4" s="173">
        <f t="shared" si="4"/>
        <v>2.6000000000000032</v>
      </c>
      <c r="BS4" s="173">
        <f t="shared" si="4"/>
        <v>2.7000000000000033</v>
      </c>
      <c r="BT4" s="173">
        <f t="shared" si="4"/>
        <v>2.8000000000000034</v>
      </c>
      <c r="BU4" s="173">
        <f t="shared" si="4"/>
        <v>2.9000000000000035</v>
      </c>
      <c r="BV4" s="173">
        <f t="shared" ref="BV4:CA4" si="5">BU4+0.1</f>
        <v>3.0000000000000036</v>
      </c>
      <c r="BW4" s="173">
        <f t="shared" si="5"/>
        <v>3.1000000000000036</v>
      </c>
      <c r="BX4" s="173">
        <f t="shared" si="5"/>
        <v>3.2000000000000037</v>
      </c>
      <c r="BY4" s="173">
        <f t="shared" si="5"/>
        <v>3.3000000000000038</v>
      </c>
      <c r="BZ4" s="173">
        <f t="shared" si="5"/>
        <v>3.4000000000000039</v>
      </c>
      <c r="CA4" s="173">
        <f t="shared" si="5"/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36" si="6">F6+0.1</f>
        <v>6.9999999999999911</v>
      </c>
      <c r="G5" s="172"/>
      <c r="H5" s="175">
        <v>3.5</v>
      </c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>
        <f>Lámpara!N13</f>
        <v>8.5349744300003264E-2</v>
      </c>
      <c r="T5" s="171">
        <f>Lámpara!O13</f>
        <v>9.3355726002095754E-2</v>
      </c>
      <c r="U5" s="171">
        <f>Lámpara!P13</f>
        <v>0.1028876494967709</v>
      </c>
      <c r="V5" s="171">
        <f>Lámpara!Q13</f>
        <v>0.11433805256007938</v>
      </c>
      <c r="W5" s="171">
        <f>Lámpara!R13</f>
        <v>0.12821274597506549</v>
      </c>
      <c r="X5" s="171">
        <f>Lámpara!S13</f>
        <v>0.14516578805116595</v>
      </c>
      <c r="Y5" s="171">
        <f>Lámpara!T13</f>
        <v>0.16604585458758295</v>
      </c>
      <c r="Z5" s="171">
        <f>Lámpara!U13</f>
        <v>0.19195789017994722</v>
      </c>
      <c r="AA5" s="171">
        <f>Lámpara!V13</f>
        <v>0.22434530167909375</v>
      </c>
      <c r="AB5" s="171">
        <f>Lámpara!W13</f>
        <v>0.26509982874860072</v>
      </c>
      <c r="AC5" s="171">
        <f>Lámpara!X13</f>
        <v>0.31670878302699218</v>
      </c>
      <c r="AD5" s="171">
        <f>Lámpara!Y13</f>
        <v>0.38245283591402701</v>
      </c>
      <c r="AE5" s="171">
        <f>Lámpara!Z13</f>
        <v>0.46667229404173638</v>
      </c>
      <c r="AF5" s="171">
        <f>Lámpara!AA13</f>
        <v>0.57512628798834731</v>
      </c>
      <c r="AG5" s="171">
        <f>Lámpara!AB13</f>
        <v>0.71547812596995664</v>
      </c>
      <c r="AH5" s="171">
        <f>Lámpara!AC13</f>
        <v>0.89795204256053551</v>
      </c>
      <c r="AI5" s="171">
        <f>Lámpara!AD13</f>
        <v>1.1362227674833902</v>
      </c>
      <c r="AJ5" s="171">
        <f>Lámpara!AE13</f>
        <v>1.4486211224820167</v>
      </c>
      <c r="AK5" s="171">
        <f>Lámpara!AF13</f>
        <v>1.8597679513653675</v>
      </c>
      <c r="AL5" s="171">
        <f>Lámpara!AG13</f>
        <v>7.4683559570336451</v>
      </c>
      <c r="AM5" s="171">
        <f>Lámpara!AH13</f>
        <v>8.1642146658140451</v>
      </c>
      <c r="AN5" s="171">
        <f>Lámpara!AI13</f>
        <v>9.287109375089921</v>
      </c>
      <c r="AO5" s="171">
        <f>Lámpara!AJ13</f>
        <v>10.808678262420113</v>
      </c>
      <c r="AP5" s="171">
        <f>Lámpara!AK13</f>
        <v>12.667590960107004</v>
      </c>
      <c r="AQ5" s="171">
        <f>Lámpara!AL13</f>
        <v>14.768994391506913</v>
      </c>
      <c r="AR5" s="171">
        <f>Lámpara!AM13</f>
        <v>16.98849829450803</v>
      </c>
      <c r="AS5" s="171">
        <f>Lámpara!AN13</f>
        <v>19.181719097600467</v>
      </c>
      <c r="AT5" s="171">
        <f>Lámpara!AO13</f>
        <v>21.199585695649553</v>
      </c>
      <c r="AU5" s="171">
        <f>Lámpara!AP13</f>
        <v>22.908277759272334</v>
      </c>
      <c r="AV5" s="171">
        <f>Lámpara!AQ13</f>
        <v>24.210952504802957</v>
      </c>
      <c r="AW5" s="171">
        <f>Lámpara!AR13</f>
        <v>25.066716692685162</v>
      </c>
      <c r="AX5" s="171">
        <f>Lámpara!AS13</f>
        <v>25.501287887083702</v>
      </c>
      <c r="AY5" s="171">
        <f>Lámpara!AT13</f>
        <v>25.604270274930204</v>
      </c>
      <c r="AZ5" s="171">
        <f>Lámpara!AU13</f>
        <v>25.510555218198185</v>
      </c>
      <c r="BA5" s="171">
        <f>Lámpara!AV13</f>
        <v>25.367978328213109</v>
      </c>
      <c r="BB5" s="171">
        <f>Lámpara!AW13</f>
        <v>25.298875548294578</v>
      </c>
      <c r="BC5" s="171">
        <f>Lámpara!AX13</f>
        <v>25.367373513342741</v>
      </c>
      <c r="BD5" s="171">
        <f>Lámpara!AY13</f>
        <v>25.564597837040012</v>
      </c>
      <c r="BE5" s="171">
        <f>Lámpara!AZ13</f>
        <v>25.819019676460854</v>
      </c>
      <c r="BF5" s="171">
        <f>Lámpara!BA13</f>
        <v>26.029835148059771</v>
      </c>
      <c r="BG5" s="171">
        <f>Lámpara!BB13</f>
        <v>26.111255090050104</v>
      </c>
      <c r="BH5" s="171">
        <f>Lámpara!BC13</f>
        <v>26.029835148059767</v>
      </c>
      <c r="BI5" s="171">
        <f>Lámpara!BD13</f>
        <v>25.819019676460858</v>
      </c>
      <c r="BJ5" s="171">
        <f>Lámpara!BE13</f>
        <v>25.564597837040008</v>
      </c>
      <c r="BK5" s="171">
        <f>Lámpara!BF13</f>
        <v>25.36737351334272</v>
      </c>
      <c r="BL5" s="171">
        <f>Lámpara!BG13</f>
        <v>25.298875548294568</v>
      </c>
      <c r="BM5" s="171">
        <f>Lámpara!BH13</f>
        <v>25.36797832821312</v>
      </c>
      <c r="BN5" s="171">
        <f>Lámpara!BI13</f>
        <v>25.510555218198192</v>
      </c>
      <c r="BO5" s="171">
        <f>Lámpara!BJ13</f>
        <v>25.604270274930215</v>
      </c>
      <c r="BP5" s="171">
        <f>Lámpara!BK13</f>
        <v>25.501287887083695</v>
      </c>
      <c r="BQ5" s="171">
        <f>Lámpara!BL13</f>
        <v>25.066716692685119</v>
      </c>
      <c r="BR5" s="171">
        <f>Lámpara!BM13</f>
        <v>24.210952504802897</v>
      </c>
      <c r="BS5" s="171">
        <f>Lámpara!BN13</f>
        <v>22.908277759272249</v>
      </c>
      <c r="BT5" s="171">
        <f>Lámpara!BO13</f>
        <v>21.199585695649457</v>
      </c>
      <c r="BU5" s="171">
        <f>Lámpara!BP13</f>
        <v>19.181719097600332</v>
      </c>
      <c r="BV5" s="171">
        <f>Lámpara!BQ13</f>
        <v>16.988498294507927</v>
      </c>
      <c r="BW5" s="171">
        <f>Lámpara!BR13</f>
        <v>14.768994391506808</v>
      </c>
      <c r="BX5" s="171">
        <f>Lámpara!BS13</f>
        <v>12.667590960106915</v>
      </c>
      <c r="BY5" s="171">
        <f>Lámpara!BT13</f>
        <v>10.80867826242004</v>
      </c>
      <c r="BZ5" s="171">
        <f>Lámpara!BU13</f>
        <v>9.2871093750898428</v>
      </c>
      <c r="CA5" s="171">
        <f>Lámpara!BV13</f>
        <v>8.1642146658140131</v>
      </c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6"/>
        <v>6.8999999999999915</v>
      </c>
      <c r="G6" s="172"/>
      <c r="H6" s="175">
        <f t="shared" ref="H6:H37" si="7">H5-0.1</f>
        <v>3.4</v>
      </c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>
        <f>Lámpara!N14</f>
        <v>0.1010144197034496</v>
      </c>
      <c r="T6" s="171">
        <f>Lámpara!O14</f>
        <v>0.10984907657327132</v>
      </c>
      <c r="U6" s="171">
        <f>Lámpara!P14</f>
        <v>0.1202954342548012</v>
      </c>
      <c r="V6" s="171">
        <f>Lámpara!Q14</f>
        <v>0.13276450616580626</v>
      </c>
      <c r="W6" s="171">
        <f>Lámpara!R14</f>
        <v>0.14778614126512257</v>
      </c>
      <c r="X6" s="171">
        <f>Lámpara!S14</f>
        <v>0.16604585458758281</v>
      </c>
      <c r="Y6" s="171">
        <f>Lámpara!T14</f>
        <v>0.18843370213159988</v>
      </c>
      <c r="Z6" s="171">
        <f>Lámpara!U14</f>
        <v>0.21610932077736844</v>
      </c>
      <c r="AA6" s="171">
        <f>Lámpara!V14</f>
        <v>0.25058871611818062</v>
      </c>
      <c r="AB6" s="171">
        <f>Lámpara!W14</f>
        <v>0.29386037557106232</v>
      </c>
      <c r="AC6" s="171">
        <f>Lámpara!X14</f>
        <v>0.34854100665267823</v>
      </c>
      <c r="AD6" s="171">
        <f>Lámpara!Y14</f>
        <v>0.41808491764460881</v>
      </c>
      <c r="AE6" s="171">
        <f>Lámpara!Z14</f>
        <v>0.50706613217985197</v>
      </c>
      <c r="AF6" s="171">
        <f>Lámpara!AA14</f>
        <v>0.62155924952278485</v>
      </c>
      <c r="AG6" s="171">
        <f>Lámpara!AB14</f>
        <v>0.76965448389160407</v>
      </c>
      <c r="AH6" s="171">
        <f>Lámpara!AC14</f>
        <v>0.96215510914452962</v>
      </c>
      <c r="AI6" s="171">
        <f>Lámpara!AD14</f>
        <v>1.2135228398374494</v>
      </c>
      <c r="AJ6" s="171">
        <f>Lámpara!AE14</f>
        <v>1.543159965243148</v>
      </c>
      <c r="AK6" s="171">
        <f>Lámpara!AF14</f>
        <v>1.9771481688783823</v>
      </c>
      <c r="AL6" s="171">
        <f>Lámpara!AG14</f>
        <v>7.8745158174624654</v>
      </c>
      <c r="AM6" s="171">
        <f>Lámpara!AH14</f>
        <v>8.6152263988761213</v>
      </c>
      <c r="AN6" s="171">
        <f>Lámpara!AI14</f>
        <v>9.8070175976858991</v>
      </c>
      <c r="AO6" s="171">
        <f>Lámpara!AJ14</f>
        <v>11.421246556334115</v>
      </c>
      <c r="AP6" s="171">
        <f>Lámpara!AK14</f>
        <v>13.394309723773741</v>
      </c>
      <c r="AQ6" s="171">
        <f>Lámpara!AL14</f>
        <v>15.626882461568782</v>
      </c>
      <c r="AR6" s="171">
        <f>Lámpara!AM14</f>
        <v>17.987969237834758</v>
      </c>
      <c r="AS6" s="171">
        <f>Lámpara!AN14</f>
        <v>20.324877823671589</v>
      </c>
      <c r="AT6" s="171">
        <f>Lámpara!AO14</f>
        <v>22.479370796624636</v>
      </c>
      <c r="AU6" s="171">
        <f>Lámpara!AP14</f>
        <v>24.308829037597175</v>
      </c>
      <c r="AV6" s="171">
        <f>Lámpara!AQ14</f>
        <v>25.709425908683965</v>
      </c>
      <c r="AW6" s="171">
        <f>Lámpara!AR14</f>
        <v>26.636479259752257</v>
      </c>
      <c r="AX6" s="171">
        <f>Lámpara!AS14</f>
        <v>27.116039074932655</v>
      </c>
      <c r="AY6" s="171">
        <f>Lámpara!AT14</f>
        <v>27.24225048265842</v>
      </c>
      <c r="AZ6" s="171">
        <f>Lámpara!AU14</f>
        <v>27.157767370675245</v>
      </c>
      <c r="BA6" s="171">
        <f>Lámpara!AV14</f>
        <v>27.01942180423023</v>
      </c>
      <c r="BB6" s="171">
        <f>Lámpara!AW14</f>
        <v>26.957259913497101</v>
      </c>
      <c r="BC6" s="171">
        <f>Lámpara!AX14</f>
        <v>27.039574086136835</v>
      </c>
      <c r="BD6" s="171">
        <f>Lámpara!AY14</f>
        <v>27.256978766559477</v>
      </c>
      <c r="BE6" s="171">
        <f>Lámpara!AZ14</f>
        <v>27.533303760833117</v>
      </c>
      <c r="BF6" s="171">
        <f>Lámpara!BA14</f>
        <v>27.761114625375193</v>
      </c>
      <c r="BG6" s="171">
        <f>Lámpara!BB14</f>
        <v>27.848940349002167</v>
      </c>
      <c r="BH6" s="171">
        <f>Lámpara!BC14</f>
        <v>27.761114625375189</v>
      </c>
      <c r="BI6" s="171">
        <f>Lámpara!BD14</f>
        <v>27.533303760833121</v>
      </c>
      <c r="BJ6" s="171">
        <f>Lámpara!BE14</f>
        <v>27.256978766559477</v>
      </c>
      <c r="BK6" s="171">
        <f>Lámpara!BF14</f>
        <v>27.039574086136831</v>
      </c>
      <c r="BL6" s="171">
        <f>Lámpara!BG14</f>
        <v>26.95725991349709</v>
      </c>
      <c r="BM6" s="171">
        <f>Lámpara!BH14</f>
        <v>27.019421804230245</v>
      </c>
      <c r="BN6" s="171">
        <f>Lámpara!BI14</f>
        <v>27.157767370675248</v>
      </c>
      <c r="BO6" s="171">
        <f>Lámpara!BJ14</f>
        <v>27.242250482658431</v>
      </c>
      <c r="BP6" s="171">
        <f>Lámpara!BK14</f>
        <v>27.116039074932655</v>
      </c>
      <c r="BQ6" s="171">
        <f>Lámpara!BL14</f>
        <v>26.636479259752232</v>
      </c>
      <c r="BR6" s="171">
        <f>Lámpara!BM14</f>
        <v>25.709425908683912</v>
      </c>
      <c r="BS6" s="171">
        <f>Lámpara!BN14</f>
        <v>24.308829037597089</v>
      </c>
      <c r="BT6" s="171">
        <f>Lámpara!BO14</f>
        <v>22.479370796624519</v>
      </c>
      <c r="BU6" s="171">
        <f>Lámpara!BP14</f>
        <v>20.324877823671443</v>
      </c>
      <c r="BV6" s="171">
        <f>Lámpara!BQ14</f>
        <v>17.987969237834648</v>
      </c>
      <c r="BW6" s="171">
        <f>Lámpara!BR14</f>
        <v>15.626882461568666</v>
      </c>
      <c r="BX6" s="171">
        <f>Lámpara!BS14</f>
        <v>13.394309723773638</v>
      </c>
      <c r="BY6" s="171">
        <f>Lámpara!BT14</f>
        <v>11.421246556334037</v>
      </c>
      <c r="BZ6" s="171">
        <f>Lámpara!BU14</f>
        <v>9.807017597685828</v>
      </c>
      <c r="CA6" s="171">
        <f>Lámpara!BV14</f>
        <v>8.6152263988760964</v>
      </c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6"/>
        <v>6.7999999999999918</v>
      </c>
      <c r="G7" s="172"/>
      <c r="H7" s="175">
        <f t="shared" si="7"/>
        <v>3.3</v>
      </c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>
        <f>Lámpara!N15</f>
        <v>0.12065627930475341</v>
      </c>
      <c r="T7" s="171">
        <f>Lámpara!O15</f>
        <v>0.13050605973411206</v>
      </c>
      <c r="U7" s="171">
        <f>Lámpara!P15</f>
        <v>0.14206429946479565</v>
      </c>
      <c r="V7" s="171">
        <f>Lámpara!Q15</f>
        <v>0.15576159599792685</v>
      </c>
      <c r="W7" s="171">
        <f>Lámpara!R15</f>
        <v>0.17215321739651598</v>
      </c>
      <c r="X7" s="171">
        <f>Lámpara!S15</f>
        <v>0.19195789017994722</v>
      </c>
      <c r="Y7" s="171">
        <f>Lámpara!T15</f>
        <v>0.21610932077736864</v>
      </c>
      <c r="Z7" s="171">
        <f>Lámpara!U15</f>
        <v>0.24582482216063448</v>
      </c>
      <c r="AA7" s="171">
        <f>Lámpara!V15</f>
        <v>0.28269697329925725</v>
      </c>
      <c r="AB7" s="171">
        <f>Lámpara!W15</f>
        <v>0.32881636307234324</v>
      </c>
      <c r="AC7" s="171">
        <f>Lámpara!X15</f>
        <v>0.38693637161837441</v>
      </c>
      <c r="AD7" s="171">
        <f>Lámpara!Y15</f>
        <v>0.46069490631274723</v>
      </c>
      <c r="AE7" s="171">
        <f>Lámpara!Z15</f>
        <v>0.55491342440950087</v>
      </c>
      <c r="AF7" s="171">
        <f>Lámpara!AA15</f>
        <v>0.67600096367703866</v>
      </c>
      <c r="AG7" s="171">
        <f>Lámpara!AB15</f>
        <v>0.83250096851304067</v>
      </c>
      <c r="AH7" s="171">
        <f>Lámpara!AC15</f>
        <v>1.0358323748589675</v>
      </c>
      <c r="AI7" s="171">
        <f>Lámpara!AD15</f>
        <v>1.3012949256931201</v>
      </c>
      <c r="AJ7" s="171">
        <f>Lámpara!AE15</f>
        <v>1.64943360593201</v>
      </c>
      <c r="AK7" s="171">
        <f>Lámpara!AF15</f>
        <v>2.1078903952829431</v>
      </c>
      <c r="AL7" s="171">
        <f>Lámpara!AG15</f>
        <v>8.3104061345983773</v>
      </c>
      <c r="AM7" s="171">
        <f>Lámpara!AH15</f>
        <v>9.0994927085196871</v>
      </c>
      <c r="AN7" s="171">
        <f>Lámpara!AI15</f>
        <v>10.365269863039877</v>
      </c>
      <c r="AO7" s="171">
        <f>Lámpara!AJ15</f>
        <v>12.078916765720923</v>
      </c>
      <c r="AP7" s="171">
        <f>Lámpara!AK15</f>
        <v>14.174528222636091</v>
      </c>
      <c r="AQ7" s="171">
        <f>Lámpara!AL15</f>
        <v>16.548116256808044</v>
      </c>
      <c r="AR7" s="171">
        <f>Lámpara!AM15</f>
        <v>19.061710150847652</v>
      </c>
      <c r="AS7" s="171">
        <f>Lámpara!AN15</f>
        <v>21.553773332347237</v>
      </c>
      <c r="AT7" s="171">
        <f>Lámpara!AO15</f>
        <v>23.8562481236049</v>
      </c>
      <c r="AU7" s="171">
        <f>Lámpara!AP15</f>
        <v>25.817028904412691</v>
      </c>
      <c r="AV7" s="171">
        <f>Lámpara!AQ15</f>
        <v>27.324696752182458</v>
      </c>
      <c r="AW7" s="171">
        <f>Lámpara!AR15</f>
        <v>28.330372071795676</v>
      </c>
      <c r="AX7" s="171">
        <f>Lámpara!AS15</f>
        <v>28.860324629834093</v>
      </c>
      <c r="AY7" s="171">
        <f>Lámpara!AT15</f>
        <v>29.013459099927214</v>
      </c>
      <c r="AZ7" s="171">
        <f>Lámpara!AU15</f>
        <v>28.940689588877557</v>
      </c>
      <c r="BA7" s="171">
        <f>Lámpara!AV15</f>
        <v>28.808479453390206</v>
      </c>
      <c r="BB7" s="171">
        <f>Lámpara!AW15</f>
        <v>28.755157922282791</v>
      </c>
      <c r="BC7" s="171">
        <f>Lámpara!AX15</f>
        <v>28.853502657081119</v>
      </c>
      <c r="BD7" s="171">
        <f>Lámpara!AY15</f>
        <v>29.093575242343874</v>
      </c>
      <c r="BE7" s="171">
        <f>Lámpara!AZ15</f>
        <v>29.39419062606223</v>
      </c>
      <c r="BF7" s="171">
        <f>Lámpara!BA15</f>
        <v>29.640744783456249</v>
      </c>
      <c r="BG7" s="171">
        <f>Lámpara!BB15</f>
        <v>29.735619756744214</v>
      </c>
      <c r="BH7" s="171">
        <f>Lámpara!BC15</f>
        <v>29.640744783456249</v>
      </c>
      <c r="BI7" s="171">
        <f>Lámpara!BD15</f>
        <v>29.394190626062233</v>
      </c>
      <c r="BJ7" s="171">
        <f>Lámpara!BE15</f>
        <v>29.093575242343874</v>
      </c>
      <c r="BK7" s="171">
        <f>Lámpara!BF15</f>
        <v>28.853502657081112</v>
      </c>
      <c r="BL7" s="171">
        <f>Lámpara!BG15</f>
        <v>28.755157922282777</v>
      </c>
      <c r="BM7" s="171">
        <f>Lámpara!BH15</f>
        <v>28.808479453390213</v>
      </c>
      <c r="BN7" s="171">
        <f>Lámpara!BI15</f>
        <v>28.940689588877561</v>
      </c>
      <c r="BO7" s="171">
        <f>Lámpara!BJ15</f>
        <v>29.013459099927228</v>
      </c>
      <c r="BP7" s="171">
        <f>Lámpara!BK15</f>
        <v>28.860324629834071</v>
      </c>
      <c r="BQ7" s="171">
        <f>Lámpara!BL15</f>
        <v>28.330372071795644</v>
      </c>
      <c r="BR7" s="171">
        <f>Lámpara!BM15</f>
        <v>27.324696752182394</v>
      </c>
      <c r="BS7" s="171">
        <f>Lámpara!BN15</f>
        <v>25.817028904412602</v>
      </c>
      <c r="BT7" s="171">
        <f>Lámpara!BO15</f>
        <v>23.856248123604789</v>
      </c>
      <c r="BU7" s="171">
        <f>Lámpara!BP15</f>
        <v>21.55377333234707</v>
      </c>
      <c r="BV7" s="171">
        <f>Lámpara!BQ15</f>
        <v>19.061710150847539</v>
      </c>
      <c r="BW7" s="171">
        <f>Lámpara!BR15</f>
        <v>16.548116256807919</v>
      </c>
      <c r="BX7" s="171">
        <f>Lámpara!BS15</f>
        <v>14.174528222635971</v>
      </c>
      <c r="BY7" s="171">
        <f>Lámpara!BT15</f>
        <v>12.078916765720837</v>
      </c>
      <c r="BZ7" s="171">
        <f>Lámpara!BU15</f>
        <v>10.365269863039796</v>
      </c>
      <c r="CA7" s="171">
        <f>Lámpara!BV15</f>
        <v>9.0994927085196604</v>
      </c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6"/>
        <v>6.6999999999999922</v>
      </c>
      <c r="G8" s="172"/>
      <c r="H8" s="175">
        <f t="shared" si="7"/>
        <v>3.1999999999999997</v>
      </c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>
        <f>Lámpara!N16</f>
        <v>0.1454084184900826</v>
      </c>
      <c r="T8" s="171">
        <f>Lámpara!O16</f>
        <v>0.15651539009450158</v>
      </c>
      <c r="U8" s="171">
        <f>Lámpara!P16</f>
        <v>0.16944163711486906</v>
      </c>
      <c r="V8" s="171">
        <f>Lámpara!Q16</f>
        <v>0.18463860848095093</v>
      </c>
      <c r="W8" s="171">
        <f>Lámpara!R16</f>
        <v>0.20268853958870023</v>
      </c>
      <c r="X8" s="171">
        <f>Lámpara!S16</f>
        <v>0.22434530167909375</v>
      </c>
      <c r="Y8" s="171">
        <f>Lámpara!T16</f>
        <v>0.25058871611818084</v>
      </c>
      <c r="Z8" s="171">
        <f>Lámpara!U16</f>
        <v>0.28269697329925725</v>
      </c>
      <c r="AA8" s="171">
        <f>Lámpara!V16</f>
        <v>0.32234345273050408</v>
      </c>
      <c r="AB8" s="171">
        <f>Lámpara!W16</f>
        <v>0.3717265042380048</v>
      </c>
      <c r="AC8" s="171">
        <f>Lámpara!X16</f>
        <v>0.43374384427371532</v>
      </c>
      <c r="AD8" s="171">
        <f>Lámpara!Y16</f>
        <v>0.51222745192583796</v>
      </c>
      <c r="AE8" s="171">
        <f>Lámpara!Z16</f>
        <v>0.61226063202650149</v>
      </c>
      <c r="AF8" s="171">
        <f>Lámpara!AA16</f>
        <v>0.74060680948473345</v>
      </c>
      <c r="AG8" s="171">
        <f>Lámpara!AB16</f>
        <v>0.90629038328605382</v>
      </c>
      <c r="AH8" s="171">
        <f>Lámpara!AC16</f>
        <v>1.1213846017604399</v>
      </c>
      <c r="AI8" s="171">
        <f>Lámpara!AD16</f>
        <v>1.402081235857163</v>
      </c>
      <c r="AJ8" s="171">
        <f>Lámpara!AE16</f>
        <v>1.7701435168797697</v>
      </c>
      <c r="AK8" s="171">
        <f>Lámpara!AF16</f>
        <v>2.2548795005669073</v>
      </c>
      <c r="AL8" s="171">
        <f>Lámpara!AG16</f>
        <v>8.7797387368617414</v>
      </c>
      <c r="AM8" s="171">
        <f>Lámpara!AH16</f>
        <v>9.621069780528229</v>
      </c>
      <c r="AN8" s="171">
        <f>Lámpara!AI16</f>
        <v>10.966366307671551</v>
      </c>
      <c r="AO8" s="171">
        <f>Lámpara!AJ16</f>
        <v>12.786751889380628</v>
      </c>
      <c r="AP8" s="171">
        <f>Lámpara!AK16</f>
        <v>15.014003472798768</v>
      </c>
      <c r="AQ8" s="171">
        <f>Lámpara!AL16</f>
        <v>17.539278987614278</v>
      </c>
      <c r="AR8" s="171">
        <f>Lámpara!AM16</f>
        <v>20.217248934163685</v>
      </c>
      <c r="AS8" s="171">
        <f>Lámpara!AN16</f>
        <v>22.876966638211094</v>
      </c>
      <c r="AT8" s="171">
        <f>Lámpara!AO16</f>
        <v>25.339855032650728</v>
      </c>
      <c r="AU8" s="171">
        <f>Lámpara!AP16</f>
        <v>27.44357898962987</v>
      </c>
      <c r="AV8" s="171">
        <f>Lámpara!AQ16</f>
        <v>29.068462203794148</v>
      </c>
      <c r="AW8" s="171">
        <f>Lámpara!AR16</f>
        <v>30.160972133103218</v>
      </c>
      <c r="AX8" s="171">
        <f>Lámpara!AS16</f>
        <v>30.747459076155874</v>
      </c>
      <c r="AY8" s="171">
        <f>Lámpara!AT16</f>
        <v>30.931806156662322</v>
      </c>
      <c r="AZ8" s="171">
        <f>Lámpara!AU16</f>
        <v>30.87371170324128</v>
      </c>
      <c r="BA8" s="171">
        <f>Lámpara!AV16</f>
        <v>30.749947767289171</v>
      </c>
      <c r="BB8" s="171">
        <f>Lámpara!AW16</f>
        <v>30.707741843145726</v>
      </c>
      <c r="BC8" s="171">
        <f>Lámpara!AX16</f>
        <v>30.824700573520541</v>
      </c>
      <c r="BD8" s="171">
        <f>Lámpara!AY16</f>
        <v>31.090285628278007</v>
      </c>
      <c r="BE8" s="171">
        <f>Lámpara!AZ16</f>
        <v>31.417889403997233</v>
      </c>
      <c r="BF8" s="171">
        <f>Lámpara!BA16</f>
        <v>31.685150128277147</v>
      </c>
      <c r="BG8" s="171">
        <f>Lámpara!BB16</f>
        <v>31.78779520002319</v>
      </c>
      <c r="BH8" s="171">
        <f>Lámpara!BC16</f>
        <v>31.685150128277144</v>
      </c>
      <c r="BI8" s="171">
        <f>Lámpara!BD16</f>
        <v>31.417889403997233</v>
      </c>
      <c r="BJ8" s="171">
        <f>Lámpara!BE16</f>
        <v>31.090285628277982</v>
      </c>
      <c r="BK8" s="171">
        <f>Lámpara!BF16</f>
        <v>30.824700573520541</v>
      </c>
      <c r="BL8" s="171">
        <f>Lámpara!BG16</f>
        <v>30.707741843145705</v>
      </c>
      <c r="BM8" s="171">
        <f>Lámpara!BH16</f>
        <v>30.749947767289186</v>
      </c>
      <c r="BN8" s="171">
        <f>Lámpara!BI16</f>
        <v>30.873711703241284</v>
      </c>
      <c r="BO8" s="171">
        <f>Lámpara!BJ16</f>
        <v>30.931806156662315</v>
      </c>
      <c r="BP8" s="171">
        <f>Lámpara!BK16</f>
        <v>30.747459076155842</v>
      </c>
      <c r="BQ8" s="171">
        <f>Lámpara!BL16</f>
        <v>30.160972133103169</v>
      </c>
      <c r="BR8" s="171">
        <f>Lámpara!BM16</f>
        <v>29.068462203794084</v>
      </c>
      <c r="BS8" s="171">
        <f>Lámpara!BN16</f>
        <v>27.443578989629781</v>
      </c>
      <c r="BT8" s="171">
        <f>Lámpara!BO16</f>
        <v>25.339855032650618</v>
      </c>
      <c r="BU8" s="171">
        <f>Lámpara!BP16</f>
        <v>22.876966638210924</v>
      </c>
      <c r="BV8" s="171">
        <f>Lámpara!BQ16</f>
        <v>20.217248934163564</v>
      </c>
      <c r="BW8" s="171">
        <f>Lámpara!BR16</f>
        <v>17.539278987614146</v>
      </c>
      <c r="BX8" s="171">
        <f>Lámpara!BS16</f>
        <v>15.014003472798644</v>
      </c>
      <c r="BY8" s="171">
        <f>Lámpara!BT16</f>
        <v>12.786751889380536</v>
      </c>
      <c r="BZ8" s="171">
        <f>Lámpara!BU16</f>
        <v>10.966366307671468</v>
      </c>
      <c r="CA8" s="171">
        <f>Lámpara!BV16</f>
        <v>9.6210697805281917</v>
      </c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6"/>
        <v>6.5999999999999925</v>
      </c>
      <c r="G9" s="172"/>
      <c r="H9" s="175">
        <f t="shared" si="7"/>
        <v>3.0999999999999996</v>
      </c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>
        <f>Lámpara!N17</f>
        <v>0.17675017386828015</v>
      </c>
      <c r="T9" s="171">
        <f>Lámpara!O17</f>
        <v>0.18943015299646915</v>
      </c>
      <c r="U9" s="171">
        <f>Lámpara!P17</f>
        <v>0.20405842428344562</v>
      </c>
      <c r="V9" s="171">
        <f>Lámpara!Q17</f>
        <v>0.2211087736887842</v>
      </c>
      <c r="W9" s="171">
        <f>Lámpara!R17</f>
        <v>0.24119217937396806</v>
      </c>
      <c r="X9" s="171">
        <f>Lámpara!S17</f>
        <v>0.26509982874860066</v>
      </c>
      <c r="Y9" s="171">
        <f>Lámpara!T17</f>
        <v>0.2938603755710627</v>
      </c>
      <c r="Z9" s="171">
        <f>Lámpara!U17</f>
        <v>0.32881636307234335</v>
      </c>
      <c r="AA9" s="171">
        <f>Lámpara!V17</f>
        <v>0.37172650423800496</v>
      </c>
      <c r="AB9" s="171">
        <f>Lámpara!W17</f>
        <v>0.42490292372463856</v>
      </c>
      <c r="AC9" s="171">
        <f>Lámpara!X17</f>
        <v>0.49139576762588438</v>
      </c>
      <c r="AD9" s="171">
        <f>Lámpara!Y17</f>
        <v>0.57524210541013687</v>
      </c>
      <c r="AE9" s="171">
        <f>Lámpara!Z17</f>
        <v>0.68180222879653785</v>
      </c>
      <c r="AF9" s="171">
        <f>Lámpara!AA17</f>
        <v>0.81821489819674331</v>
      </c>
      <c r="AG9" s="171">
        <f>Lámpara!AB17</f>
        <v>0.99401460814588172</v>
      </c>
      <c r="AH9" s="171">
        <f>Lámpara!AC17</f>
        <v>1.2219696148705164</v>
      </c>
      <c r="AI9" s="171">
        <f>Lámpara!AD17</f>
        <v>1.5192207034650911</v>
      </c>
      <c r="AJ9" s="171">
        <f>Lámpara!AE17</f>
        <v>1.9088292892040868</v>
      </c>
      <c r="AK9" s="171">
        <f>Lámpara!AF17</f>
        <v>2.4218817393449643</v>
      </c>
      <c r="AL9" s="171">
        <f>Lámpara!AG17</f>
        <v>9.287129638714104</v>
      </c>
      <c r="AM9" s="171">
        <f>Lámpara!AH17</f>
        <v>10.184972325300096</v>
      </c>
      <c r="AN9" s="171">
        <f>Lámpara!AI17</f>
        <v>11.615823878586397</v>
      </c>
      <c r="AO9" s="171">
        <f>Lámpara!AJ17</f>
        <v>13.550896271217134</v>
      </c>
      <c r="AP9" s="171">
        <f>Lámpara!AK17</f>
        <v>15.919647067313003</v>
      </c>
      <c r="AQ9" s="171">
        <f>Lámpara!AL17</f>
        <v>18.608192533338851</v>
      </c>
      <c r="AR9" s="171">
        <f>Lámpara!AM17</f>
        <v>21.463448460765825</v>
      </c>
      <c r="AS9" s="171">
        <f>Lámpara!AN17</f>
        <v>24.304462265767913</v>
      </c>
      <c r="AT9" s="171">
        <f>Lámpara!AO17</f>
        <v>26.94139149699884</v>
      </c>
      <c r="AU9" s="171">
        <f>Lámpara!AP17</f>
        <v>29.200869826347969</v>
      </c>
      <c r="AV9" s="171">
        <f>Lámpara!AQ17</f>
        <v>30.954237078993511</v>
      </c>
      <c r="AW9" s="171">
        <f>Lámpara!AR17</f>
        <v>32.142800076839769</v>
      </c>
      <c r="AX9" s="171">
        <f>Lámpara!AS17</f>
        <v>32.792819161672753</v>
      </c>
      <c r="AY9" s="171">
        <f>Lámpara!AT17</f>
        <v>33.013372093679848</v>
      </c>
      <c r="AZ9" s="171">
        <f>Lámpara!AU17</f>
        <v>32.973490834801034</v>
      </c>
      <c r="BA9" s="171">
        <f>Lámpara!AV17</f>
        <v>32.860977023507061</v>
      </c>
      <c r="BB9" s="171">
        <f>Lámpara!AW17</f>
        <v>32.832615485967366</v>
      </c>
      <c r="BC9" s="171">
        <f>Lámpara!AX17</f>
        <v>32.971210601543511</v>
      </c>
      <c r="BD9" s="171">
        <f>Lámpara!AY17</f>
        <v>33.265570589319132</v>
      </c>
      <c r="BE9" s="171">
        <f>Lámpara!AZ17</f>
        <v>33.623220103749688</v>
      </c>
      <c r="BF9" s="171">
        <f>Lámpara!BA17</f>
        <v>33.913397814735134</v>
      </c>
      <c r="BG9" s="171">
        <f>Lámpara!BB17</f>
        <v>34.024622312709262</v>
      </c>
      <c r="BH9" s="171">
        <f>Lámpara!BC17</f>
        <v>33.913397814735127</v>
      </c>
      <c r="BI9" s="171">
        <f>Lámpara!BD17</f>
        <v>33.623220103749695</v>
      </c>
      <c r="BJ9" s="171">
        <f>Lámpara!BE17</f>
        <v>33.265570589319125</v>
      </c>
      <c r="BK9" s="171">
        <f>Lámpara!BF17</f>
        <v>32.971210601543483</v>
      </c>
      <c r="BL9" s="171">
        <f>Lámpara!BG17</f>
        <v>32.832615485967345</v>
      </c>
      <c r="BM9" s="171">
        <f>Lámpara!BH17</f>
        <v>32.860977023507097</v>
      </c>
      <c r="BN9" s="171">
        <f>Lámpara!BI17</f>
        <v>32.973490834801041</v>
      </c>
      <c r="BO9" s="171">
        <f>Lámpara!BJ17</f>
        <v>33.013372093679841</v>
      </c>
      <c r="BP9" s="171">
        <f>Lámpara!BK17</f>
        <v>32.792819161672753</v>
      </c>
      <c r="BQ9" s="171">
        <f>Lámpara!BL17</f>
        <v>32.142800076839727</v>
      </c>
      <c r="BR9" s="171">
        <f>Lámpara!BM17</f>
        <v>30.954237078993437</v>
      </c>
      <c r="BS9" s="171">
        <f>Lámpara!BN17</f>
        <v>29.200869826347848</v>
      </c>
      <c r="BT9" s="171">
        <f>Lámpara!BO17</f>
        <v>26.941391496998715</v>
      </c>
      <c r="BU9" s="171">
        <f>Lámpara!BP17</f>
        <v>24.304462265767725</v>
      </c>
      <c r="BV9" s="171">
        <f>Lámpara!BQ17</f>
        <v>21.463448460765694</v>
      </c>
      <c r="BW9" s="171">
        <f>Lámpara!BR17</f>
        <v>18.608192533338702</v>
      </c>
      <c r="BX9" s="171">
        <f>Lámpara!BS17</f>
        <v>15.919647067312884</v>
      </c>
      <c r="BY9" s="171">
        <f>Lámpara!BT17</f>
        <v>13.550896271217038</v>
      </c>
      <c r="BZ9" s="171">
        <f>Lámpara!BU17</f>
        <v>11.615823878586298</v>
      </c>
      <c r="CA9" s="171">
        <f>Lámpara!BV17</f>
        <v>10.184972325300059</v>
      </c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6"/>
        <v>6.4999999999999929</v>
      </c>
      <c r="G10" s="172"/>
      <c r="H10" s="175">
        <f t="shared" si="7"/>
        <v>2.9999999999999996</v>
      </c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>
        <f>Lámpara!N18</f>
        <v>0.21661903748213729</v>
      </c>
      <c r="T10" s="171">
        <f>Lámpara!O18</f>
        <v>0.23128591957748448</v>
      </c>
      <c r="U10" s="171">
        <f>Lámpara!P18</f>
        <v>0.24805394430045563</v>
      </c>
      <c r="V10" s="171">
        <f>Lámpara!Q18</f>
        <v>0.26742102421853847</v>
      </c>
      <c r="W10" s="171">
        <f>Lámpara!R18</f>
        <v>0.29002897011970646</v>
      </c>
      <c r="X10" s="171">
        <f>Lámpara!S18</f>
        <v>0.31670878302699218</v>
      </c>
      <c r="Y10" s="171">
        <f>Lámpara!T18</f>
        <v>0.34854100665267845</v>
      </c>
      <c r="Z10" s="171">
        <f>Lámpara!U18</f>
        <v>0.38693637161837441</v>
      </c>
      <c r="AA10" s="171">
        <f>Lámpara!V18</f>
        <v>0.43374384427371532</v>
      </c>
      <c r="AB10" s="171">
        <f>Lámpara!W18</f>
        <v>0.49139576762588416</v>
      </c>
      <c r="AC10" s="171">
        <f>Lámpara!X18</f>
        <v>0.56310330740183256</v>
      </c>
      <c r="AD10" s="171">
        <f>Lámpara!Y18</f>
        <v>0.65312024462773588</v>
      </c>
      <c r="AE10" s="171">
        <f>Lámpara!Z18</f>
        <v>0.76709976631976606</v>
      </c>
      <c r="AF10" s="171">
        <f>Lámpara!AA18</f>
        <v>0.91257794607926357</v>
      </c>
      <c r="AG10" s="171">
        <f>Lámpara!AB18</f>
        <v>1.0996299470797879</v>
      </c>
      <c r="AH10" s="171">
        <f>Lámpara!AC18</f>
        <v>1.3417617787690503</v>
      </c>
      <c r="AI10" s="171">
        <f>Lámpara!AD18</f>
        <v>1.6571232150338522</v>
      </c>
      <c r="AJ10" s="171">
        <f>Lámpara!AE18</f>
        <v>2.0701581953237054</v>
      </c>
      <c r="AK10" s="171">
        <f>Lámpara!AF18</f>
        <v>2.6138501495800206</v>
      </c>
      <c r="AL10" s="171">
        <f>Lámpara!AG18</f>
        <v>9.8384081881132346</v>
      </c>
      <c r="AM10" s="171">
        <f>Lámpara!AH18</f>
        <v>10.797499047380381</v>
      </c>
      <c r="AN10" s="171">
        <f>Lámpara!AI18</f>
        <v>12.320517872610649</v>
      </c>
      <c r="AO10" s="171">
        <f>Lámpara!AJ18</f>
        <v>14.378933051669424</v>
      </c>
      <c r="AP10" s="171">
        <f>Lámpara!AK18</f>
        <v>16.899898620053694</v>
      </c>
      <c r="AQ10" s="171">
        <f>Lámpara!AL18</f>
        <v>19.764307326089142</v>
      </c>
      <c r="AR10" s="171">
        <f>Lámpara!AM18</f>
        <v>22.81091379423426</v>
      </c>
      <c r="AS10" s="171">
        <f>Lámpara!AN18</f>
        <v>25.84813414033982</v>
      </c>
      <c r="AT10" s="171">
        <f>Lámpara!AO18</f>
        <v>28.674066343303384</v>
      </c>
      <c r="AU10" s="171">
        <f>Lámpara!AP18</f>
        <v>31.103449224849843</v>
      </c>
      <c r="AV10" s="171">
        <f>Lámpara!AQ18</f>
        <v>32.997845975063633</v>
      </c>
      <c r="AW10" s="171">
        <f>Lámpara!AR18</f>
        <v>34.292837210950985</v>
      </c>
      <c r="AX10" s="171">
        <f>Lámpara!AS18</f>
        <v>35.014386247699491</v>
      </c>
      <c r="AY10" s="171">
        <f>Lámpara!AT18</f>
        <v>35.276975089907346</v>
      </c>
      <c r="AZ10" s="171">
        <f>Lámpara!AU18</f>
        <v>35.259542432399179</v>
      </c>
      <c r="BA10" s="171">
        <f>Lámpara!AV18</f>
        <v>35.161684118799556</v>
      </c>
      <c r="BB10" s="171">
        <f>Lámpara!AW18</f>
        <v>35.15044640300826</v>
      </c>
      <c r="BC10" s="171">
        <f>Lámpara!AX18</f>
        <v>35.314225685818442</v>
      </c>
      <c r="BD10" s="171">
        <f>Lámpara!AY18</f>
        <v>35.641115273466056</v>
      </c>
      <c r="BE10" s="171">
        <f>Lámpara!AZ18</f>
        <v>36.032285744715018</v>
      </c>
      <c r="BF10" s="171">
        <f>Lámpara!BA18</f>
        <v>36.347875926175682</v>
      </c>
      <c r="BG10" s="171">
        <f>Lámpara!BB18</f>
        <v>36.468590837307111</v>
      </c>
      <c r="BH10" s="171">
        <f>Lámpara!BC18</f>
        <v>36.347875926175654</v>
      </c>
      <c r="BI10" s="171">
        <f>Lámpara!BD18</f>
        <v>36.032285744715004</v>
      </c>
      <c r="BJ10" s="171">
        <f>Lámpara!BE18</f>
        <v>35.641115273466028</v>
      </c>
      <c r="BK10" s="171">
        <f>Lámpara!BF18</f>
        <v>35.314225685818421</v>
      </c>
      <c r="BL10" s="171">
        <f>Lámpara!BG18</f>
        <v>35.150446403008225</v>
      </c>
      <c r="BM10" s="171">
        <f>Lámpara!BH18</f>
        <v>35.161684118799549</v>
      </c>
      <c r="BN10" s="171">
        <f>Lámpara!BI18</f>
        <v>35.259542432399165</v>
      </c>
      <c r="BO10" s="171">
        <f>Lámpara!BJ18</f>
        <v>35.276975089907353</v>
      </c>
      <c r="BP10" s="171">
        <f>Lámpara!BK18</f>
        <v>35.014386247699491</v>
      </c>
      <c r="BQ10" s="171">
        <f>Lámpara!BL18</f>
        <v>34.292837210950943</v>
      </c>
      <c r="BR10" s="171">
        <f>Lámpara!BM18</f>
        <v>32.997845975063555</v>
      </c>
      <c r="BS10" s="171">
        <f>Lámpara!BN18</f>
        <v>31.103449224849729</v>
      </c>
      <c r="BT10" s="171">
        <f>Lámpara!BO18</f>
        <v>28.674066343303238</v>
      </c>
      <c r="BU10" s="171">
        <f>Lámpara!BP18</f>
        <v>25.848134140339628</v>
      </c>
      <c r="BV10" s="171">
        <f>Lámpara!BQ18</f>
        <v>22.810913794234118</v>
      </c>
      <c r="BW10" s="171">
        <f>Lámpara!BR18</f>
        <v>19.764307326088996</v>
      </c>
      <c r="BX10" s="171">
        <f>Lámpara!BS18</f>
        <v>16.899898620053563</v>
      </c>
      <c r="BY10" s="171">
        <f>Lámpara!BT18</f>
        <v>14.378933051669318</v>
      </c>
      <c r="BZ10" s="171">
        <f>Lámpara!BU18</f>
        <v>12.320517872610546</v>
      </c>
      <c r="CA10" s="171">
        <f>Lámpara!BV18</f>
        <v>10.797499047380347</v>
      </c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6"/>
        <v>6.3999999999999932</v>
      </c>
      <c r="G11" s="172"/>
      <c r="H11" s="175">
        <f t="shared" si="7"/>
        <v>2.8999999999999995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>
        <f>Lámpara!N19</f>
        <v>0.26756045862360717</v>
      </c>
      <c r="T11" s="171">
        <f>Lámpara!O19</f>
        <v>0.28475894893390269</v>
      </c>
      <c r="U11" s="171">
        <f>Lámpara!P19</f>
        <v>0.30424294901916943</v>
      </c>
      <c r="V11" s="171">
        <f>Lámpara!Q19</f>
        <v>0.32653671519878441</v>
      </c>
      <c r="W11" s="171">
        <f>Lámpara!R19</f>
        <v>0.3523154219076759</v>
      </c>
      <c r="X11" s="171">
        <f>Lámpara!S19</f>
        <v>0.38245283591402701</v>
      </c>
      <c r="Y11" s="171">
        <f>Lámpara!T19</f>
        <v>0.41808491764460909</v>
      </c>
      <c r="Z11" s="171">
        <f>Lámpara!U19</f>
        <v>0.46069490631274723</v>
      </c>
      <c r="AA11" s="171">
        <f>Lámpara!V19</f>
        <v>0.51222745192583796</v>
      </c>
      <c r="AB11" s="171">
        <f>Lámpara!W19</f>
        <v>0.57524210541013676</v>
      </c>
      <c r="AC11" s="171">
        <f>Lámpara!X19</f>
        <v>0.65312024462773588</v>
      </c>
      <c r="AD11" s="171">
        <f>Lámpara!Y19</f>
        <v>0.75034467716305719</v>
      </c>
      <c r="AE11" s="171">
        <f>Lámpara!Z19</f>
        <v>0.87287823539583687</v>
      </c>
      <c r="AF11" s="171">
        <f>Lámpara!AA19</f>
        <v>1.0286773628558838</v>
      </c>
      <c r="AG11" s="171">
        <f>Lámpara!AB19</f>
        <v>1.2283899202920627</v>
      </c>
      <c r="AH11" s="171">
        <f>Lámpara!AC19</f>
        <v>1.4863044622204011</v>
      </c>
      <c r="AI11" s="171">
        <f>Lámpara!AD19</f>
        <v>1.8216426873794895</v>
      </c>
      <c r="AJ11" s="171">
        <f>Lámpara!AE19</f>
        <v>2.2603197622162181</v>
      </c>
      <c r="AK11" s="171">
        <f>Lámpara!AF19</f>
        <v>2.8373414167976874</v>
      </c>
      <c r="AL11" s="171">
        <f>Lámpara!AG19</f>
        <v>10.441042081872112</v>
      </c>
      <c r="AM11" s="171">
        <f>Lámpara!AH19</f>
        <v>11.466680676777678</v>
      </c>
      <c r="AN11" s="171">
        <f>Lámpara!AI19</f>
        <v>13.089152770537744</v>
      </c>
      <c r="AO11" s="171">
        <f>Lámpara!AJ19</f>
        <v>15.280377630982226</v>
      </c>
      <c r="AP11" s="171">
        <f>Lámpara!AK19</f>
        <v>17.96524189310804</v>
      </c>
      <c r="AQ11" s="171">
        <f>Lámpara!AL19</f>
        <v>21.019241550564377</v>
      </c>
      <c r="AR11" s="171">
        <f>Lámpara!AM19</f>
        <v>24.272555362057972</v>
      </c>
      <c r="AS11" s="171">
        <f>Lámpara!AN19</f>
        <v>27.52231415923632</v>
      </c>
      <c r="AT11" s="171">
        <f>Lámpara!AO19</f>
        <v>30.553713076493253</v>
      </c>
      <c r="AU11" s="171">
        <f>Lámpara!AP19</f>
        <v>33.16866741419409</v>
      </c>
      <c r="AV11" s="171">
        <f>Lámpara!AQ19</f>
        <v>35.218099668855871</v>
      </c>
      <c r="AW11" s="171">
        <f>Lámpara!AR19</f>
        <v>36.631234613149402</v>
      </c>
      <c r="AX11" s="171">
        <f>Lámpara!AS19</f>
        <v>37.433488711466204</v>
      </c>
      <c r="AY11" s="171">
        <f>Lámpara!AT19</f>
        <v>37.744946342895439</v>
      </c>
      <c r="AZ11" s="171">
        <f>Lámpara!AU19</f>
        <v>37.755046922532799</v>
      </c>
      <c r="BA11" s="171">
        <f>Lámpara!AV19</f>
        <v>37.67598811339063</v>
      </c>
      <c r="BB11" s="171">
        <f>Lámpara!AW19</f>
        <v>37.685827084504012</v>
      </c>
      <c r="BC11" s="171">
        <f>Lámpara!AX19</f>
        <v>37.878971978170796</v>
      </c>
      <c r="BD11" s="171">
        <f>Lámpara!AY19</f>
        <v>38.242729907053267</v>
      </c>
      <c r="BE11" s="171">
        <f>Lámpara!AZ19</f>
        <v>38.671385864826824</v>
      </c>
      <c r="BF11" s="171">
        <f>Lámpara!BA19</f>
        <v>39.015214899800426</v>
      </c>
      <c r="BG11" s="171">
        <f>Lámpara!BB19</f>
        <v>39.146448720706154</v>
      </c>
      <c r="BH11" s="171">
        <f>Lámpara!BC19</f>
        <v>39.015214899800419</v>
      </c>
      <c r="BI11" s="171">
        <f>Lámpara!BD19</f>
        <v>38.671385864826831</v>
      </c>
      <c r="BJ11" s="171">
        <f>Lámpara!BE19</f>
        <v>38.24272990705326</v>
      </c>
      <c r="BK11" s="171">
        <f>Lámpara!BF19</f>
        <v>37.87897197817076</v>
      </c>
      <c r="BL11" s="171">
        <f>Lámpara!BG19</f>
        <v>37.685827084503991</v>
      </c>
      <c r="BM11" s="171">
        <f>Lámpara!BH19</f>
        <v>37.675988113390645</v>
      </c>
      <c r="BN11" s="171">
        <f>Lámpara!BI19</f>
        <v>37.755046922532806</v>
      </c>
      <c r="BO11" s="171">
        <f>Lámpara!BJ19</f>
        <v>37.74494634289546</v>
      </c>
      <c r="BP11" s="171">
        <f>Lámpara!BK19</f>
        <v>37.433488711466175</v>
      </c>
      <c r="BQ11" s="171">
        <f>Lámpara!BL19</f>
        <v>36.631234613149346</v>
      </c>
      <c r="BR11" s="171">
        <f>Lámpara!BM19</f>
        <v>35.218099668855785</v>
      </c>
      <c r="BS11" s="171">
        <f>Lámpara!BN19</f>
        <v>33.168667414193976</v>
      </c>
      <c r="BT11" s="171">
        <f>Lámpara!BO19</f>
        <v>30.553713076493121</v>
      </c>
      <c r="BU11" s="171">
        <f>Lámpara!BP19</f>
        <v>27.522314159236096</v>
      </c>
      <c r="BV11" s="171">
        <f>Lámpara!BQ19</f>
        <v>24.272555362057815</v>
      </c>
      <c r="BW11" s="171">
        <f>Lámpara!BR19</f>
        <v>21.019241550564224</v>
      </c>
      <c r="BX11" s="171">
        <f>Lámpara!BS19</f>
        <v>17.965241893107898</v>
      </c>
      <c r="BY11" s="171">
        <f>Lámpara!BT19</f>
        <v>15.280377630982125</v>
      </c>
      <c r="BZ11" s="171">
        <f>Lámpara!BU19</f>
        <v>13.089152770537629</v>
      </c>
      <c r="CA11" s="171">
        <f>Lámpara!BV19</f>
        <v>11.466680676777635</v>
      </c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6"/>
        <v>6.2999999999999936</v>
      </c>
      <c r="G12" s="172"/>
      <c r="H12" s="175">
        <f t="shared" si="7"/>
        <v>2.7999999999999994</v>
      </c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>
        <f>Lámpara!N20</f>
        <v>0.33292881836108401</v>
      </c>
      <c r="T12" s="171">
        <f>Lámpara!O20</f>
        <v>0.35337856375729476</v>
      </c>
      <c r="U12" s="171">
        <f>Lámpara!P20</f>
        <v>0.37634020950411518</v>
      </c>
      <c r="V12" s="171">
        <f>Lámpara!Q20</f>
        <v>0.40236717824431895</v>
      </c>
      <c r="W12" s="171">
        <f>Lámpara!R20</f>
        <v>0.43217116394457739</v>
      </c>
      <c r="X12" s="171">
        <f>Lámpara!S20</f>
        <v>0.46667229404173638</v>
      </c>
      <c r="Y12" s="171">
        <f>Lámpara!T20</f>
        <v>0.5070661321798523</v>
      </c>
      <c r="Z12" s="171">
        <f>Lámpara!U20</f>
        <v>0.55491342440950087</v>
      </c>
      <c r="AA12" s="171">
        <f>Lámpara!V20</f>
        <v>0.61226063202650149</v>
      </c>
      <c r="AB12" s="171">
        <f>Lámpara!W20</f>
        <v>0.68180222879653762</v>
      </c>
      <c r="AC12" s="171">
        <f>Lámpara!X20</f>
        <v>0.76709976631976606</v>
      </c>
      <c r="AD12" s="171">
        <f>Lámpara!Y20</f>
        <v>0.87287823539583687</v>
      </c>
      <c r="AE12" s="171">
        <f>Lámpara!Z20</f>
        <v>1.0054278276346478</v>
      </c>
      <c r="AF12" s="171">
        <f>Lámpara!AA20</f>
        <v>1.1731495811730739</v>
      </c>
      <c r="AG12" s="171">
        <f>Lámpara!AB20</f>
        <v>1.3872975871240238</v>
      </c>
      <c r="AH12" s="171">
        <f>Lámpara!AC20</f>
        <v>1.6629897839488625</v>
      </c>
      <c r="AI12" s="171">
        <f>Lámpara!AD20</f>
        <v>2.0205856420119233</v>
      </c>
      <c r="AJ12" s="171">
        <f>Lámpara!AE20</f>
        <v>2.4875645206212864</v>
      </c>
      <c r="AK12" s="171">
        <f>Lámpara!AF20</f>
        <v>3.1010860385909433</v>
      </c>
      <c r="AL12" s="171">
        <f>Lámpara!AG20</f>
        <v>11.104722676402181</v>
      </c>
      <c r="AM12" s="171">
        <f>Lámpara!AH20</f>
        <v>12.202897896193985</v>
      </c>
      <c r="AN12" s="171">
        <f>Lámpara!AI20</f>
        <v>13.932912717077247</v>
      </c>
      <c r="AO12" s="171">
        <f>Lámpara!AJ20</f>
        <v>16.267360598989157</v>
      </c>
      <c r="AP12" s="171">
        <f>Lámpara!AK20</f>
        <v>19.128920228795103</v>
      </c>
      <c r="AQ12" s="171">
        <f>Lámpara!AL20</f>
        <v>22.387529489065265</v>
      </c>
      <c r="AR12" s="171">
        <f>Lámpara!AM20</f>
        <v>25.864371147803308</v>
      </c>
      <c r="AS12" s="171">
        <f>Lámpara!AN20</f>
        <v>29.344609761712757</v>
      </c>
      <c r="AT12" s="171">
        <f>Lámpara!AO20</f>
        <v>32.59964488806758</v>
      </c>
      <c r="AU12" s="171">
        <f>Lámpara!AP20</f>
        <v>35.417571849804268</v>
      </c>
      <c r="AV12" s="171">
        <f>Lámpara!AQ20</f>
        <v>37.637732009478221</v>
      </c>
      <c r="AW12" s="171">
        <f>Lámpara!AR20</f>
        <v>39.182293861182266</v>
      </c>
      <c r="AX12" s="171">
        <f>Lámpara!AS20</f>
        <v>40.075827291547725</v>
      </c>
      <c r="AY12" s="171">
        <f>Lámpara!AT20</f>
        <v>40.444199512818265</v>
      </c>
      <c r="AZ12" s="171">
        <f>Lámpara!AU20</f>
        <v>40.487961317080334</v>
      </c>
      <c r="BA12" s="171">
        <f>Lámpara!AV20</f>
        <v>40.432760729009878</v>
      </c>
      <c r="BB12" s="171">
        <f>Lámpara!AW20</f>
        <v>40.468459958288861</v>
      </c>
      <c r="BC12" s="171">
        <f>Lámpara!AX20</f>
        <v>40.695923102873707</v>
      </c>
      <c r="BD12" s="171">
        <f>Lámpara!AY20</f>
        <v>41.101587469680716</v>
      </c>
      <c r="BE12" s="171">
        <f>Lámpara!AZ20</f>
        <v>41.572271283870109</v>
      </c>
      <c r="BF12" s="171">
        <f>Lámpara!BA20</f>
        <v>41.947552702419429</v>
      </c>
      <c r="BG12" s="171">
        <f>Lámpara!BB20</f>
        <v>42.090470789173331</v>
      </c>
      <c r="BH12" s="171">
        <f>Lámpara!BC20</f>
        <v>41.947552702419422</v>
      </c>
      <c r="BI12" s="171">
        <f>Lámpara!BD20</f>
        <v>41.572271283870116</v>
      </c>
      <c r="BJ12" s="171">
        <f>Lámpara!BE20</f>
        <v>41.101587469680688</v>
      </c>
      <c r="BK12" s="171">
        <f>Lámpara!BF20</f>
        <v>40.695923102873685</v>
      </c>
      <c r="BL12" s="171">
        <f>Lámpara!BG20</f>
        <v>40.468459958288847</v>
      </c>
      <c r="BM12" s="171">
        <f>Lámpara!BH20</f>
        <v>40.4327607290099</v>
      </c>
      <c r="BN12" s="171">
        <f>Lámpara!BI20</f>
        <v>40.487961317080355</v>
      </c>
      <c r="BO12" s="171">
        <f>Lámpara!BJ20</f>
        <v>40.444199512818265</v>
      </c>
      <c r="BP12" s="171">
        <f>Lámpara!BK20</f>
        <v>40.075827291547725</v>
      </c>
      <c r="BQ12" s="171">
        <f>Lámpara!BL20</f>
        <v>39.182293861182181</v>
      </c>
      <c r="BR12" s="171">
        <f>Lámpara!BM20</f>
        <v>37.637732009478128</v>
      </c>
      <c r="BS12" s="171">
        <f>Lámpara!BN20</f>
        <v>35.417571849804126</v>
      </c>
      <c r="BT12" s="171">
        <f>Lámpara!BO20</f>
        <v>32.599644888067395</v>
      </c>
      <c r="BU12" s="171">
        <f>Lámpara!BP20</f>
        <v>29.34460976171254</v>
      </c>
      <c r="BV12" s="171">
        <f>Lámpara!BQ20</f>
        <v>25.864371147803144</v>
      </c>
      <c r="BW12" s="171">
        <f>Lámpara!BR20</f>
        <v>22.387529489065088</v>
      </c>
      <c r="BX12" s="171">
        <f>Lámpara!BS20</f>
        <v>19.128920228794954</v>
      </c>
      <c r="BY12" s="171">
        <f>Lámpara!BT20</f>
        <v>16.267360598989043</v>
      </c>
      <c r="BZ12" s="171">
        <f>Lámpara!BU20</f>
        <v>13.932912717077143</v>
      </c>
      <c r="CA12" s="171">
        <f>Lámpara!BV20</f>
        <v>12.202897896193942</v>
      </c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6"/>
        <v>6.199999999999994</v>
      </c>
      <c r="G13" s="172"/>
      <c r="H13" s="175">
        <f t="shared" si="7"/>
        <v>2.6999999999999993</v>
      </c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>
        <f>Lámpara!N21</f>
        <v>0.41715761677795576</v>
      </c>
      <c r="T13" s="171">
        <f>Lámpara!O21</f>
        <v>0.4418128365412422</v>
      </c>
      <c r="U13" s="171">
        <f>Lámpara!P21</f>
        <v>0.46926277209804196</v>
      </c>
      <c r="V13" s="171">
        <f>Lámpara!Q21</f>
        <v>0.50009369591034925</v>
      </c>
      <c r="W13" s="171">
        <f>Lámpara!R21</f>
        <v>0.53505786788852372</v>
      </c>
      <c r="X13" s="171">
        <f>Lámpara!S21</f>
        <v>0.57512628798834731</v>
      </c>
      <c r="Y13" s="171">
        <f>Lámpara!T21</f>
        <v>0.62155924952278518</v>
      </c>
      <c r="Z13" s="171">
        <f>Lámpara!U21</f>
        <v>0.67600096367703866</v>
      </c>
      <c r="AA13" s="171">
        <f>Lámpara!V21</f>
        <v>0.74060680948473345</v>
      </c>
      <c r="AB13" s="171">
        <f>Lámpara!W21</f>
        <v>0.81821489819674298</v>
      </c>
      <c r="AC13" s="171">
        <f>Lámpara!X21</f>
        <v>0.91257794607926357</v>
      </c>
      <c r="AD13" s="171">
        <f>Lámpara!Y21</f>
        <v>1.0286773628558838</v>
      </c>
      <c r="AE13" s="171">
        <f>Lámpara!Z21</f>
        <v>1.1731495811730739</v>
      </c>
      <c r="AF13" s="171">
        <f>Lámpara!AA21</f>
        <v>1.3548657851392654</v>
      </c>
      <c r="AG13" s="171">
        <f>Lámpara!AB21</f>
        <v>1.5857214326810269</v>
      </c>
      <c r="AH13" s="171">
        <f>Lámpara!AC21</f>
        <v>1.8817127588080347</v>
      </c>
      <c r="AI13" s="171">
        <f>Lámpara!AD21</f>
        <v>2.2644057033134044</v>
      </c>
      <c r="AJ13" s="171">
        <f>Lámpara!AE21</f>
        <v>2.7629408915999889</v>
      </c>
      <c r="AK13" s="171">
        <f>Lámpara!AF21</f>
        <v>3.416769518060029</v>
      </c>
      <c r="AL13" s="171">
        <f>Lámpara!AG21</f>
        <v>11.842172115455499</v>
      </c>
      <c r="AM13" s="171">
        <f>Lámpara!AH21</f>
        <v>13.019734839815467</v>
      </c>
      <c r="AN13" s="171">
        <f>Lámpara!AI21</f>
        <v>14.866361662929586</v>
      </c>
      <c r="AO13" s="171">
        <f>Lámpara!AJ21</f>
        <v>17.355574646635812</v>
      </c>
      <c r="AP13" s="171">
        <f>Lámpara!AK21</f>
        <v>20.407930427018808</v>
      </c>
      <c r="AQ13" s="171">
        <f>Lámpara!AL21</f>
        <v>23.88766287351487</v>
      </c>
      <c r="AR13" s="171">
        <f>Lámpara!AM21</f>
        <v>27.606536554840382</v>
      </c>
      <c r="AS13" s="171">
        <f>Lámpara!AN21</f>
        <v>31.337043993176447</v>
      </c>
      <c r="AT13" s="171">
        <f>Lámpara!AO21</f>
        <v>34.835847228613368</v>
      </c>
      <c r="AU13" s="171">
        <f>Lámpara!AP21</f>
        <v>37.876154991295806</v>
      </c>
      <c r="AV13" s="171">
        <f>Lámpara!AQ21</f>
        <v>40.284705564254338</v>
      </c>
      <c r="AW13" s="171">
        <f>Lámpara!AR21</f>
        <v>41.975832619982555</v>
      </c>
      <c r="AX13" s="171">
        <f>Lámpara!AS21</f>
        <v>42.972901523991432</v>
      </c>
      <c r="AY13" s="171">
        <f>Lámpara!AT21</f>
        <v>43.407717288538173</v>
      </c>
      <c r="AZ13" s="171">
        <f>Lámpara!AU21</f>
        <v>43.492563325252704</v>
      </c>
      <c r="BA13" s="171">
        <f>Lámpara!AV21</f>
        <v>43.467423584260537</v>
      </c>
      <c r="BB13" s="171">
        <f>Lámpara!AW21</f>
        <v>43.534801735157309</v>
      </c>
      <c r="BC13" s="171">
        <f>Lámpara!AX21</f>
        <v>43.802484369278332</v>
      </c>
      <c r="BD13" s="171">
        <f>Lámpara!AY21</f>
        <v>44.255939661806657</v>
      </c>
      <c r="BE13" s="171">
        <f>Lámpara!AZ21</f>
        <v>44.773883129876658</v>
      </c>
      <c r="BF13" s="171">
        <f>Lámpara!BA21</f>
        <v>45.184287839931315</v>
      </c>
      <c r="BG13" s="171">
        <f>Lámpara!BB21</f>
        <v>45.340216443604021</v>
      </c>
      <c r="BH13" s="171">
        <f>Lámpara!BC21</f>
        <v>45.184287839931315</v>
      </c>
      <c r="BI13" s="171">
        <f>Lámpara!BD21</f>
        <v>44.773883129876666</v>
      </c>
      <c r="BJ13" s="171">
        <f>Lámpara!BE21</f>
        <v>44.255939661806629</v>
      </c>
      <c r="BK13" s="171">
        <f>Lámpara!BF21</f>
        <v>43.802484369278311</v>
      </c>
      <c r="BL13" s="171">
        <f>Lámpara!BG21</f>
        <v>43.534801735157295</v>
      </c>
      <c r="BM13" s="171">
        <f>Lámpara!BH21</f>
        <v>43.467423584260558</v>
      </c>
      <c r="BN13" s="171">
        <f>Lámpara!BI21</f>
        <v>43.492563325252689</v>
      </c>
      <c r="BO13" s="171">
        <f>Lámpara!BJ21</f>
        <v>43.407717288538173</v>
      </c>
      <c r="BP13" s="171">
        <f>Lámpara!BK21</f>
        <v>42.972901523991403</v>
      </c>
      <c r="BQ13" s="171">
        <f>Lámpara!BL21</f>
        <v>41.975832619982491</v>
      </c>
      <c r="BR13" s="171">
        <f>Lámpara!BM21</f>
        <v>40.284705564254246</v>
      </c>
      <c r="BS13" s="171">
        <f>Lámpara!BN21</f>
        <v>37.876154991295657</v>
      </c>
      <c r="BT13" s="171">
        <f>Lámpara!BO21</f>
        <v>34.835847228613197</v>
      </c>
      <c r="BU13" s="171">
        <f>Lámpara!BP21</f>
        <v>31.337043993176191</v>
      </c>
      <c r="BV13" s="171">
        <f>Lámpara!BQ21</f>
        <v>27.606536554840204</v>
      </c>
      <c r="BW13" s="171">
        <f>Lámpara!BR21</f>
        <v>23.887662873514685</v>
      </c>
      <c r="BX13" s="171">
        <f>Lámpara!BS21</f>
        <v>20.407930427018648</v>
      </c>
      <c r="BY13" s="171">
        <f>Lámpara!BT21</f>
        <v>17.355574646635699</v>
      </c>
      <c r="BZ13" s="171">
        <f>Lámpara!BU21</f>
        <v>14.866361662929458</v>
      </c>
      <c r="CA13" s="171">
        <f>Lámpara!BV21</f>
        <v>13.01973483981541</v>
      </c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6"/>
        <v>6.0999999999999943</v>
      </c>
      <c r="G14" s="172"/>
      <c r="H14" s="175">
        <f t="shared" si="7"/>
        <v>2.5999999999999992</v>
      </c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>
        <f>Lámpara!N22</f>
        <v>0.52612336841596463</v>
      </c>
      <c r="T14" s="171">
        <f>Lámpara!O22</f>
        <v>0.55625358325013696</v>
      </c>
      <c r="U14" s="171">
        <f>Lámpara!P22</f>
        <v>0.58953753282392229</v>
      </c>
      <c r="V14" s="171">
        <f>Lámpara!Q22</f>
        <v>0.62659925017393914</v>
      </c>
      <c r="W14" s="171">
        <f>Lámpara!R22</f>
        <v>0.66823688136640713</v>
      </c>
      <c r="X14" s="171">
        <f>Lámpara!S22</f>
        <v>0.71547812596995619</v>
      </c>
      <c r="Y14" s="171">
        <f>Lámpara!T22</f>
        <v>0.7696544838916044</v>
      </c>
      <c r="Z14" s="171">
        <f>Lámpara!U22</f>
        <v>0.83250096851304067</v>
      </c>
      <c r="AA14" s="171">
        <f>Lámpara!V22</f>
        <v>0.90629038328605382</v>
      </c>
      <c r="AB14" s="171">
        <f>Lámpara!W22</f>
        <v>0.9940146081458815</v>
      </c>
      <c r="AC14" s="171">
        <f>Lámpara!X22</f>
        <v>1.0996299470797879</v>
      </c>
      <c r="AD14" s="171">
        <f>Lámpara!Y22</f>
        <v>1.2283899202920618</v>
      </c>
      <c r="AE14" s="171">
        <f>Lámpara!Z22</f>
        <v>1.3872975871240238</v>
      </c>
      <c r="AF14" s="171">
        <f>Lámpara!AA22</f>
        <v>1.5857214326810269</v>
      </c>
      <c r="AG14" s="171">
        <f>Lámpara!AB22</f>
        <v>1.8362352185497781</v>
      </c>
      <c r="AH14" s="171">
        <f>Lámpara!AC22</f>
        <v>2.1557645548754421</v>
      </c>
      <c r="AI14" s="171">
        <f>Lámpara!AD22</f>
        <v>2.5671533613130446</v>
      </c>
      <c r="AJ14" s="171">
        <f>Lámpara!AE22</f>
        <v>3.1013045149204461</v>
      </c>
      <c r="AK14" s="171">
        <f>Lámpara!AF22</f>
        <v>3.8001041971721343</v>
      </c>
      <c r="AL14" s="171">
        <f>Lámpara!AG22</f>
        <v>12.670257377071833</v>
      </c>
      <c r="AM14" s="171">
        <f>Lámpara!AH22</f>
        <v>13.935159185238955</v>
      </c>
      <c r="AN14" s="171">
        <f>Lámpara!AI22</f>
        <v>15.908690413348506</v>
      </c>
      <c r="AO14" s="171">
        <f>Lámpara!AJ22</f>
        <v>18.565589196629315</v>
      </c>
      <c r="AP14" s="171">
        <f>Lámpara!AK22</f>
        <v>21.824405528317456</v>
      </c>
      <c r="AQ14" s="171">
        <f>Lámpara!AL22</f>
        <v>25.543542614668269</v>
      </c>
      <c r="AR14" s="171">
        <f>Lámpara!AM22</f>
        <v>29.524926367515192</v>
      </c>
      <c r="AS14" s="171">
        <f>Lámpara!AN22</f>
        <v>33.527649656581865</v>
      </c>
      <c r="AT14" s="171">
        <f>Lámpara!AO22</f>
        <v>37.292646789158539</v>
      </c>
      <c r="AU14" s="171">
        <f>Lámpara!AP22</f>
        <v>40.577101209384743</v>
      </c>
      <c r="AV14" s="171">
        <f>Lámpara!AQ22</f>
        <v>43.194039527689661</v>
      </c>
      <c r="AW14" s="171">
        <f>Lámpara!AR22</f>
        <v>45.049095940520068</v>
      </c>
      <c r="AX14" s="171">
        <f>Lámpara!AS22</f>
        <v>46.164005390734744</v>
      </c>
      <c r="AY14" s="171">
        <f>Lámpara!AT22</f>
        <v>46.676630274266586</v>
      </c>
      <c r="AZ14" s="171">
        <f>Lámpara!AU22</f>
        <v>46.811609905343026</v>
      </c>
      <c r="BA14" s="171">
        <f>Lámpara!AV22</f>
        <v>46.824180323940318</v>
      </c>
      <c r="BB14" s="171">
        <f>Lámpara!AW22</f>
        <v>46.930360781971046</v>
      </c>
      <c r="BC14" s="171">
        <f>Lámpara!AX22</f>
        <v>47.245345285918397</v>
      </c>
      <c r="BD14" s="171">
        <f>Lámpara!AY22</f>
        <v>47.753513222220739</v>
      </c>
      <c r="BE14" s="171">
        <f>Lámpara!AZ22</f>
        <v>48.324780852397943</v>
      </c>
      <c r="BF14" s="171">
        <f>Lámpara!BA22</f>
        <v>48.774526527045715</v>
      </c>
      <c r="BG14" s="171">
        <f>Lámpara!BB22</f>
        <v>48.944983235554048</v>
      </c>
      <c r="BH14" s="171">
        <f>Lámpara!BC22</f>
        <v>48.774526527045715</v>
      </c>
      <c r="BI14" s="171">
        <f>Lámpara!BD22</f>
        <v>48.324780852397915</v>
      </c>
      <c r="BJ14" s="171">
        <f>Lámpara!BE22</f>
        <v>47.753513222220718</v>
      </c>
      <c r="BK14" s="171">
        <f>Lámpara!BF22</f>
        <v>47.24534528591839</v>
      </c>
      <c r="BL14" s="171">
        <f>Lámpara!BG22</f>
        <v>46.930360781971039</v>
      </c>
      <c r="BM14" s="171">
        <f>Lámpara!BH22</f>
        <v>46.824180323940347</v>
      </c>
      <c r="BN14" s="171">
        <f>Lámpara!BI22</f>
        <v>46.811609905343005</v>
      </c>
      <c r="BO14" s="171">
        <f>Lámpara!BJ22</f>
        <v>46.6766302742666</v>
      </c>
      <c r="BP14" s="171">
        <f>Lámpara!BK22</f>
        <v>46.16400539073468</v>
      </c>
      <c r="BQ14" s="171">
        <f>Lámpara!BL22</f>
        <v>45.04909594051999</v>
      </c>
      <c r="BR14" s="171">
        <f>Lámpara!BM22</f>
        <v>43.194039527689554</v>
      </c>
      <c r="BS14" s="171">
        <f>Lámpara!BN22</f>
        <v>40.57710120938458</v>
      </c>
      <c r="BT14" s="171">
        <f>Lámpara!BO22</f>
        <v>37.292646789158333</v>
      </c>
      <c r="BU14" s="171">
        <f>Lámpara!BP22</f>
        <v>33.527649656581616</v>
      </c>
      <c r="BV14" s="171">
        <f>Lámpara!BQ22</f>
        <v>29.524926367514986</v>
      </c>
      <c r="BW14" s="171">
        <f>Lámpara!BR22</f>
        <v>25.543542614668095</v>
      </c>
      <c r="BX14" s="171">
        <f>Lámpara!BS22</f>
        <v>21.824405528317282</v>
      </c>
      <c r="BY14" s="171">
        <f>Lámpara!BT22</f>
        <v>18.565589196629194</v>
      </c>
      <c r="BZ14" s="171">
        <f>Lámpara!BU22</f>
        <v>15.908690413348378</v>
      </c>
      <c r="CA14" s="171">
        <f>Lámpara!BV22</f>
        <v>13.935159185238897</v>
      </c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6"/>
        <v>5.9999999999999947</v>
      </c>
      <c r="G15" s="172"/>
      <c r="H15" s="175">
        <f t="shared" si="7"/>
        <v>2.4999999999999991</v>
      </c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>
        <f>Lámpara!N23</f>
        <v>0.66763644413016765</v>
      </c>
      <c r="T15" s="171">
        <f>Lámpara!O23</f>
        <v>0.70493595494334504</v>
      </c>
      <c r="U15" s="171">
        <f>Lámpara!P23</f>
        <v>0.74585163145668931</v>
      </c>
      <c r="V15" s="171">
        <f>Lámpara!Q23</f>
        <v>0.79105192954628867</v>
      </c>
      <c r="W15" s="171">
        <f>Lámpara!R23</f>
        <v>0.84138802706736615</v>
      </c>
      <c r="X15" s="171">
        <f>Lámpara!S23</f>
        <v>0.89795204256053551</v>
      </c>
      <c r="Y15" s="171">
        <f>Lámpara!T23</f>
        <v>0.96215510914452995</v>
      </c>
      <c r="Z15" s="171">
        <f>Lámpara!U23</f>
        <v>1.0358323748589675</v>
      </c>
      <c r="AA15" s="171">
        <f>Lámpara!V23</f>
        <v>1.1213846017604399</v>
      </c>
      <c r="AB15" s="171">
        <f>Lámpara!W23</f>
        <v>1.2219696148705159</v>
      </c>
      <c r="AC15" s="171">
        <f>Lámpara!X23</f>
        <v>1.3417617787690503</v>
      </c>
      <c r="AD15" s="171">
        <f>Lámpara!Y23</f>
        <v>1.4863044622204011</v>
      </c>
      <c r="AE15" s="171">
        <f>Lámpara!Z23</f>
        <v>1.6629897839488625</v>
      </c>
      <c r="AF15" s="171">
        <f>Lámpara!AA23</f>
        <v>1.8817127588080347</v>
      </c>
      <c r="AG15" s="171">
        <f>Lámpara!AB23</f>
        <v>2.1557645548754421</v>
      </c>
      <c r="AH15" s="171">
        <f>Lámpara!AC23</f>
        <v>2.5030536256481826</v>
      </c>
      <c r="AI15" s="171">
        <f>Lámpara!AD23</f>
        <v>2.947776232035237</v>
      </c>
      <c r="AJ15" s="171">
        <f>Lámpara!AE23</f>
        <v>3.5227022055387072</v>
      </c>
      <c r="AK15" s="171">
        <f>Lámpara!AF23</f>
        <v>4.2723013723526115</v>
      </c>
      <c r="AL15" s="171">
        <f>Lámpara!AG23</f>
        <v>13.611528759205129</v>
      </c>
      <c r="AM15" s="171">
        <f>Lámpara!AH23</f>
        <v>14.97315476310167</v>
      </c>
      <c r="AN15" s="171">
        <f>Lámpara!AI23</f>
        <v>17.085445391865481</v>
      </c>
      <c r="AO15" s="171">
        <f>Lámpara!AJ23</f>
        <v>19.924676888278306</v>
      </c>
      <c r="AP15" s="171">
        <f>Lámpara!AK23</f>
        <v>23.407540356984093</v>
      </c>
      <c r="AQ15" s="171">
        <f>Lámpara!AL23</f>
        <v>27.386504817286575</v>
      </c>
      <c r="AR15" s="171">
        <f>Lámpara!AM23</f>
        <v>31.653243047300332</v>
      </c>
      <c r="AS15" s="171">
        <f>Lámpara!AN23</f>
        <v>35.9527023333073</v>
      </c>
      <c r="AT15" s="171">
        <f>Lámpara!AO23</f>
        <v>40.00905238111492</v>
      </c>
      <c r="AU15" s="171">
        <f>Lámpara!AP23</f>
        <v>43.562239131193301</v>
      </c>
      <c r="AV15" s="171">
        <f>Lámpara!AQ23</f>
        <v>46.410377077680849</v>
      </c>
      <c r="AW15" s="171">
        <f>Lámpara!AR23</f>
        <v>48.449441307611472</v>
      </c>
      <c r="AX15" s="171">
        <f>Lámpara!AS23</f>
        <v>49.699030934700033</v>
      </c>
      <c r="AY15" s="171">
        <f>Lámpara!AT23</f>
        <v>50.303137369936785</v>
      </c>
      <c r="AZ15" s="171">
        <f>Lámpara!AU23</f>
        <v>50.499369338037702</v>
      </c>
      <c r="BA15" s="171">
        <f>Lámpara!AV23</f>
        <v>50.559151876142394</v>
      </c>
      <c r="BB15" s="171">
        <f>Lámpara!AW23</f>
        <v>50.712923898227984</v>
      </c>
      <c r="BC15" s="171">
        <f>Lámpara!AX23</f>
        <v>51.083783656007881</v>
      </c>
      <c r="BD15" s="171">
        <f>Lámpara!AY23</f>
        <v>51.654875367442926</v>
      </c>
      <c r="BE15" s="171">
        <f>Lámpara!AZ23</f>
        <v>52.28655196452074</v>
      </c>
      <c r="BF15" s="171">
        <f>Lámpara!BA23</f>
        <v>52.780519152632493</v>
      </c>
      <c r="BG15" s="171">
        <f>Lámpara!BB23</f>
        <v>52.967252258360737</v>
      </c>
      <c r="BH15" s="171">
        <f>Lámpara!BC23</f>
        <v>52.780519152632486</v>
      </c>
      <c r="BI15" s="171">
        <f>Lámpara!BD23</f>
        <v>52.286551964520747</v>
      </c>
      <c r="BJ15" s="171">
        <f>Lámpara!BE23</f>
        <v>51.654875367442905</v>
      </c>
      <c r="BK15" s="171">
        <f>Lámpara!BF23</f>
        <v>51.083783656007874</v>
      </c>
      <c r="BL15" s="171">
        <f>Lámpara!BG23</f>
        <v>50.712923898227956</v>
      </c>
      <c r="BM15" s="171">
        <f>Lámpara!BH23</f>
        <v>50.559151876142423</v>
      </c>
      <c r="BN15" s="171">
        <f>Lámpara!BI23</f>
        <v>50.499369338037702</v>
      </c>
      <c r="BO15" s="171">
        <f>Lámpara!BJ23</f>
        <v>50.303137369936778</v>
      </c>
      <c r="BP15" s="171">
        <f>Lámpara!BK23</f>
        <v>49.699030934700012</v>
      </c>
      <c r="BQ15" s="171">
        <f>Lámpara!BL23</f>
        <v>48.44944130761138</v>
      </c>
      <c r="BR15" s="171">
        <f>Lámpara!BM23</f>
        <v>46.410377077680749</v>
      </c>
      <c r="BS15" s="171">
        <f>Lámpara!BN23</f>
        <v>43.562239131193131</v>
      </c>
      <c r="BT15" s="171">
        <f>Lámpara!BO23</f>
        <v>40.009052381114721</v>
      </c>
      <c r="BU15" s="171">
        <f>Lámpara!BP23</f>
        <v>35.952702333307037</v>
      </c>
      <c r="BV15" s="171">
        <f>Lámpara!BQ23</f>
        <v>31.653243047300137</v>
      </c>
      <c r="BW15" s="171">
        <f>Lámpara!BR23</f>
        <v>27.386504817286365</v>
      </c>
      <c r="BX15" s="171">
        <f>Lámpara!BS23</f>
        <v>23.407540356983912</v>
      </c>
      <c r="BY15" s="171">
        <f>Lámpara!BT23</f>
        <v>19.924676888278153</v>
      </c>
      <c r="BZ15" s="171">
        <f>Lámpara!BU23</f>
        <v>17.085445391865353</v>
      </c>
      <c r="CA15" s="171">
        <f>Lámpara!BV23</f>
        <v>14.973154763101615</v>
      </c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6"/>
        <v>5.899999999999995</v>
      </c>
      <c r="G16" s="172"/>
      <c r="H16" s="175">
        <f t="shared" si="7"/>
        <v>2.399999999999999</v>
      </c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>
        <f>Lámpara!N24</f>
        <v>0.85210389535300002</v>
      </c>
      <c r="T16" s="171">
        <f>Lámpara!O24</f>
        <v>0.89884046314835797</v>
      </c>
      <c r="U16" s="171">
        <f>Lámpara!P24</f>
        <v>0.94979651949207111</v>
      </c>
      <c r="V16" s="171">
        <f>Lámpara!Q24</f>
        <v>1.0056941055896818</v>
      </c>
      <c r="W16" s="171">
        <f>Lámpara!R24</f>
        <v>1.067447194083941</v>
      </c>
      <c r="X16" s="171">
        <f>Lámpara!S24</f>
        <v>1.1362227674833898</v>
      </c>
      <c r="Y16" s="171">
        <f>Lámpara!T24</f>
        <v>1.2135228398374496</v>
      </c>
      <c r="Z16" s="171">
        <f>Lámpara!U24</f>
        <v>1.3012949256931201</v>
      </c>
      <c r="AA16" s="171">
        <f>Lámpara!V24</f>
        <v>1.402081235857163</v>
      </c>
      <c r="AB16" s="171">
        <f>Lámpara!W24</f>
        <v>1.5192207034650909</v>
      </c>
      <c r="AC16" s="171">
        <f>Lámpara!X24</f>
        <v>1.6571232150338522</v>
      </c>
      <c r="AD16" s="171">
        <f>Lámpara!Y24</f>
        <v>1.8216426873794895</v>
      </c>
      <c r="AE16" s="171">
        <f>Lámpara!Z24</f>
        <v>2.0205856420119233</v>
      </c>
      <c r="AF16" s="171">
        <f>Lámpara!AA24</f>
        <v>2.2644057033134044</v>
      </c>
      <c r="AG16" s="171">
        <f>Lámpara!AB24</f>
        <v>2.5671533613130446</v>
      </c>
      <c r="AH16" s="171">
        <f>Lámpara!AC24</f>
        <v>2.947776232035237</v>
      </c>
      <c r="AI16" s="171">
        <f>Lámpara!AD24</f>
        <v>3.4319003400005568</v>
      </c>
      <c r="AJ16" s="171">
        <f>Lámpara!AE24</f>
        <v>4.0542707722677864</v>
      </c>
      <c r="AK16" s="171">
        <f>Lámpara!AF24</f>
        <v>4.8620943676733583</v>
      </c>
      <c r="AL16" s="171">
        <f>Lámpara!AG24</f>
        <v>14.696344683120795</v>
      </c>
      <c r="AM16" s="171">
        <f>Lámpara!AH24</f>
        <v>16.165980446809108</v>
      </c>
      <c r="AN16" s="171">
        <f>Lámpara!AI24</f>
        <v>18.430925504033379</v>
      </c>
      <c r="AO16" s="171">
        <f>Lámpara!AJ24</f>
        <v>21.4693516255753</v>
      </c>
      <c r="AP16" s="171">
        <f>Lámpara!AK24</f>
        <v>25.196273501497721</v>
      </c>
      <c r="AQ16" s="171">
        <f>Lámpara!AL24</f>
        <v>29.458149296075518</v>
      </c>
      <c r="AR16" s="171">
        <f>Lámpara!AM24</f>
        <v>34.035994599756947</v>
      </c>
      <c r="AS16" s="171">
        <f>Lámpara!AN24</f>
        <v>38.659850922809859</v>
      </c>
      <c r="AT16" s="171">
        <f>Lámpara!AO24</f>
        <v>43.036042077792168</v>
      </c>
      <c r="AU16" s="171">
        <f>Lámpara!AP24</f>
        <v>46.885989706160238</v>
      </c>
      <c r="AV16" s="171">
        <f>Lámpara!AQ24</f>
        <v>49.991598480114014</v>
      </c>
      <c r="AW16" s="171">
        <f>Lámpara!AR24</f>
        <v>52.238119723655224</v>
      </c>
      <c r="AX16" s="171">
        <f>Lámpara!AS24</f>
        <v>53.642417902408425</v>
      </c>
      <c r="AY16" s="171">
        <f>Lámpara!AT24</f>
        <v>54.354621028429548</v>
      </c>
      <c r="AZ16" s="171">
        <f>Lámpara!AU24</f>
        <v>54.625894772636684</v>
      </c>
      <c r="BA16" s="171">
        <f>Lámpara!AV24</f>
        <v>54.744796253660496</v>
      </c>
      <c r="BB16" s="171">
        <f>Lámpara!AW24</f>
        <v>54.957105913514418</v>
      </c>
      <c r="BC16" s="171">
        <f>Lámpara!AX24</f>
        <v>55.394324877536199</v>
      </c>
      <c r="BD16" s="171">
        <f>Lámpara!AY24</f>
        <v>56.038180123402519</v>
      </c>
      <c r="BE16" s="171">
        <f>Lámpara!AZ24</f>
        <v>56.73862119414332</v>
      </c>
      <c r="BF16" s="171">
        <f>Lámpara!BA24</f>
        <v>57.282507295222885</v>
      </c>
      <c r="BG16" s="171">
        <f>Lámpara!BB24</f>
        <v>57.487547802840552</v>
      </c>
      <c r="BH16" s="171">
        <f>Lámpara!BC24</f>
        <v>57.282507295222885</v>
      </c>
      <c r="BI16" s="171">
        <f>Lámpara!BD24</f>
        <v>56.738621194143299</v>
      </c>
      <c r="BJ16" s="171">
        <f>Lámpara!BE24</f>
        <v>56.038180123402483</v>
      </c>
      <c r="BK16" s="171">
        <f>Lámpara!BF24</f>
        <v>55.39432487753615</v>
      </c>
      <c r="BL16" s="171">
        <f>Lámpara!BG24</f>
        <v>54.957105913514383</v>
      </c>
      <c r="BM16" s="171">
        <f>Lámpara!BH24</f>
        <v>54.744796253660532</v>
      </c>
      <c r="BN16" s="171">
        <f>Lámpara!BI24</f>
        <v>54.625894772636656</v>
      </c>
      <c r="BO16" s="171">
        <f>Lámpara!BJ24</f>
        <v>54.354621028429534</v>
      </c>
      <c r="BP16" s="171">
        <f>Lámpara!BK24</f>
        <v>53.642417902408397</v>
      </c>
      <c r="BQ16" s="171">
        <f>Lámpara!BL24</f>
        <v>52.238119723655139</v>
      </c>
      <c r="BR16" s="171">
        <f>Lámpara!BM24</f>
        <v>49.991598480113865</v>
      </c>
      <c r="BS16" s="171">
        <f>Lámpara!BN24</f>
        <v>46.885989706160025</v>
      </c>
      <c r="BT16" s="171">
        <f>Lámpara!BO24</f>
        <v>43.036042077791926</v>
      </c>
      <c r="BU16" s="171">
        <f>Lámpara!BP24</f>
        <v>38.659850922809539</v>
      </c>
      <c r="BV16" s="171">
        <f>Lámpara!BQ24</f>
        <v>34.035994599756719</v>
      </c>
      <c r="BW16" s="171">
        <f>Lámpara!BR24</f>
        <v>29.458149296075298</v>
      </c>
      <c r="BX16" s="171">
        <f>Lámpara!BS24</f>
        <v>25.196273501497526</v>
      </c>
      <c r="BY16" s="171">
        <f>Lámpara!BT24</f>
        <v>21.46935162557515</v>
      </c>
      <c r="BZ16" s="171">
        <f>Lámpara!BU24</f>
        <v>18.430925504033212</v>
      </c>
      <c r="CA16" s="171">
        <f>Lámpara!BV24</f>
        <v>16.165980446809048</v>
      </c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6"/>
        <v>5.7999999999999954</v>
      </c>
      <c r="G17" s="172"/>
      <c r="H17" s="175">
        <f t="shared" si="7"/>
        <v>2.2999999999999989</v>
      </c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>
        <f>Lámpara!N25</f>
        <v>1.0934251381587432</v>
      </c>
      <c r="T17" s="171">
        <f>Lámpara!O25</f>
        <v>1.1526421248047156</v>
      </c>
      <c r="U17" s="171">
        <f>Lámpara!P25</f>
        <v>1.2168744966222145</v>
      </c>
      <c r="V17" s="171">
        <f>Lámpara!Q25</f>
        <v>1.2869106097926675</v>
      </c>
      <c r="W17" s="171">
        <f>Lámpara!R25</f>
        <v>1.3637407460953852</v>
      </c>
      <c r="X17" s="171">
        <f>Lámpara!S25</f>
        <v>1.4486211224820167</v>
      </c>
      <c r="Y17" s="171">
        <f>Lámpara!T25</f>
        <v>1.5431599652431482</v>
      </c>
      <c r="Z17" s="171">
        <f>Lámpara!U25</f>
        <v>1.64943360593201</v>
      </c>
      <c r="AA17" s="171">
        <f>Lámpara!V25</f>
        <v>1.7701435168797697</v>
      </c>
      <c r="AB17" s="171">
        <f>Lámpara!W25</f>
        <v>1.9088292892040863</v>
      </c>
      <c r="AC17" s="171">
        <f>Lámpara!X25</f>
        <v>2.0701581953237054</v>
      </c>
      <c r="AD17" s="171">
        <f>Lámpara!Y25</f>
        <v>2.2603197622162181</v>
      </c>
      <c r="AE17" s="171">
        <f>Lámpara!Z25</f>
        <v>2.4875645206212864</v>
      </c>
      <c r="AF17" s="171">
        <f>Lámpara!AA25</f>
        <v>2.7629408915999907</v>
      </c>
      <c r="AG17" s="171">
        <f>Lámpara!AB25</f>
        <v>3.1013045149204461</v>
      </c>
      <c r="AH17" s="171">
        <f>Lámpara!AC25</f>
        <v>3.5227022055387072</v>
      </c>
      <c r="AI17" s="171">
        <f>Lámpara!AD25</f>
        <v>4.0542707722677864</v>
      </c>
      <c r="AJ17" s="171">
        <f>Lámpara!AE25</f>
        <v>4.7328425491751682</v>
      </c>
      <c r="AK17" s="171">
        <f>Lámpara!AF25</f>
        <v>5.6085189739429007</v>
      </c>
      <c r="AL17" s="171">
        <f>Lámpara!AG25</f>
        <v>15.965805024428025</v>
      </c>
      <c r="AM17" s="171">
        <f>Lámpara!AH25</f>
        <v>17.557294244689277</v>
      </c>
      <c r="AN17" s="171">
        <f>Lámpara!AI25</f>
        <v>19.991503854921849</v>
      </c>
      <c r="AO17" s="171">
        <f>Lámpara!AJ25</f>
        <v>23.248893859892874</v>
      </c>
      <c r="AP17" s="171">
        <f>Lámpara!AK25</f>
        <v>27.243021344175816</v>
      </c>
      <c r="AQ17" s="171">
        <f>Lámpara!AL25</f>
        <v>31.814287075435693</v>
      </c>
      <c r="AR17" s="171">
        <f>Lámpara!AM25</f>
        <v>36.732660180571642</v>
      </c>
      <c r="AS17" s="171">
        <f>Lámpara!AN25</f>
        <v>41.712506234247662</v>
      </c>
      <c r="AT17" s="171">
        <f>Lámpara!AO25</f>
        <v>46.441180048110745</v>
      </c>
      <c r="AU17" s="171">
        <f>Lámpara!AP25</f>
        <v>50.620216693119147</v>
      </c>
      <c r="AV17" s="171">
        <f>Lámpara!AQ25</f>
        <v>54.013910103822077</v>
      </c>
      <c r="AW17" s="171">
        <f>Lámpara!AR25</f>
        <v>56.495606424296916</v>
      </c>
      <c r="AX17" s="171">
        <f>Lámpara!AS25</f>
        <v>58.078726138530037</v>
      </c>
      <c r="AY17" s="171">
        <f>Lámpara!AT25</f>
        <v>58.919456581270936</v>
      </c>
      <c r="AZ17" s="171">
        <f>Lámpara!AU25</f>
        <v>59.283059807293974</v>
      </c>
      <c r="BA17" s="171">
        <f>Lámpara!AV25</f>
        <v>59.47615323413919</v>
      </c>
      <c r="BB17" s="171">
        <f>Lámpara!AW25</f>
        <v>59.760780098951884</v>
      </c>
      <c r="BC17" s="171">
        <f>Lámpara!AX25</f>
        <v>60.277329501409554</v>
      </c>
      <c r="BD17" s="171">
        <f>Lámpara!AY25</f>
        <v>61.005880666188503</v>
      </c>
      <c r="BE17" s="171">
        <f>Lámpara!AZ25</f>
        <v>61.785052942173316</v>
      </c>
      <c r="BF17" s="171">
        <f>Lámpara!BA25</f>
        <v>62.385580511050051</v>
      </c>
      <c r="BG17" s="171">
        <f>Lámpara!BB25</f>
        <v>62.611312283051234</v>
      </c>
      <c r="BH17" s="171">
        <f>Lámpara!BC25</f>
        <v>62.385580511050009</v>
      </c>
      <c r="BI17" s="171">
        <f>Lámpara!BD25</f>
        <v>61.785052942173323</v>
      </c>
      <c r="BJ17" s="171">
        <f>Lámpara!BE25</f>
        <v>61.00588066618846</v>
      </c>
      <c r="BK17" s="171">
        <f>Lámpara!BF25</f>
        <v>60.277329501409511</v>
      </c>
      <c r="BL17" s="171">
        <f>Lámpara!BG25</f>
        <v>59.760780098951841</v>
      </c>
      <c r="BM17" s="171">
        <f>Lámpara!BH25</f>
        <v>59.476153234139211</v>
      </c>
      <c r="BN17" s="171">
        <f>Lámpara!BI25</f>
        <v>59.283059807293967</v>
      </c>
      <c r="BO17" s="171">
        <f>Lámpara!BJ25</f>
        <v>58.919456581270936</v>
      </c>
      <c r="BP17" s="171">
        <f>Lámpara!BK25</f>
        <v>58.078726138530008</v>
      </c>
      <c r="BQ17" s="171">
        <f>Lámpara!BL25</f>
        <v>56.495606424296803</v>
      </c>
      <c r="BR17" s="171">
        <f>Lámpara!BM25</f>
        <v>54.013910103821928</v>
      </c>
      <c r="BS17" s="171">
        <f>Lámpara!BN25</f>
        <v>50.620216693118962</v>
      </c>
      <c r="BT17" s="171">
        <f>Lámpara!BO25</f>
        <v>46.441180048110503</v>
      </c>
      <c r="BU17" s="171">
        <f>Lámpara!BP25</f>
        <v>41.712506234247329</v>
      </c>
      <c r="BV17" s="171">
        <f>Lámpara!BQ25</f>
        <v>36.732660180571401</v>
      </c>
      <c r="BW17" s="171">
        <f>Lámpara!BR25</f>
        <v>31.814287075435438</v>
      </c>
      <c r="BX17" s="171">
        <f>Lámpara!BS25</f>
        <v>27.243021344175599</v>
      </c>
      <c r="BY17" s="171">
        <f>Lámpara!BT25</f>
        <v>23.248893859892725</v>
      </c>
      <c r="BZ17" s="171">
        <f>Lámpara!BU25</f>
        <v>19.991503854921696</v>
      </c>
      <c r="CA17" s="171">
        <f>Lámpara!BV25</f>
        <v>17.557294244689206</v>
      </c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6"/>
        <v>5.6999999999999957</v>
      </c>
      <c r="G18" s="172"/>
      <c r="H18" s="175">
        <f t="shared" si="7"/>
        <v>2.1999999999999988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>
        <f>Lámpara!N26</f>
        <v>1.4102025037612813</v>
      </c>
      <c r="T18" s="171">
        <f>Lámpara!O26</f>
        <v>1.485993892780034</v>
      </c>
      <c r="U18" s="171">
        <f>Lámpara!P26</f>
        <v>1.5678604516633576</v>
      </c>
      <c r="V18" s="171">
        <f>Lámpara!Q26</f>
        <v>1.6566746650096649</v>
      </c>
      <c r="W18" s="171">
        <f>Lámpara!R26</f>
        <v>1.7535220085493717</v>
      </c>
      <c r="X18" s="171">
        <f>Lámpara!S26</f>
        <v>1.8597679513653675</v>
      </c>
      <c r="Y18" s="171">
        <f>Lámpara!T26</f>
        <v>1.9771481688783827</v>
      </c>
      <c r="Z18" s="171">
        <f>Lámpara!U26</f>
        <v>2.1078903952829431</v>
      </c>
      <c r="AA18" s="171">
        <f>Lámpara!V26</f>
        <v>2.2548795005669073</v>
      </c>
      <c r="AB18" s="171">
        <f>Lámpara!W26</f>
        <v>2.4218817393449643</v>
      </c>
      <c r="AC18" s="171">
        <f>Lámpara!X26</f>
        <v>2.6138501495800206</v>
      </c>
      <c r="AD18" s="171">
        <f>Lámpara!Y26</f>
        <v>2.8373414167976874</v>
      </c>
      <c r="AE18" s="171">
        <f>Lámpara!Z26</f>
        <v>3.1010860385909433</v>
      </c>
      <c r="AF18" s="171">
        <f>Lámpara!AA26</f>
        <v>3.416769518060029</v>
      </c>
      <c r="AG18" s="171">
        <f>Lámpara!AB26</f>
        <v>3.8001041971721343</v>
      </c>
      <c r="AH18" s="171">
        <f>Lámpara!AC26</f>
        <v>4.2723013723526115</v>
      </c>
      <c r="AI18" s="171">
        <f>Lámpara!AD26</f>
        <v>4.8620943676733583</v>
      </c>
      <c r="AJ18" s="171">
        <f>Lámpara!AE26</f>
        <v>5.6085189739429007</v>
      </c>
      <c r="AK18" s="171">
        <f>Lámpara!AF26</f>
        <v>6.5647327706611831</v>
      </c>
      <c r="AL18" s="171">
        <f>Lámpara!AG26</f>
        <v>17.475796580230018</v>
      </c>
      <c r="AM18" s="171">
        <f>Lámpara!AH26</f>
        <v>19.206469555286226</v>
      </c>
      <c r="AN18" s="171">
        <f>Lámpara!AI26</f>
        <v>21.830226298157786</v>
      </c>
      <c r="AO18" s="171">
        <f>Lámpara!AJ26</f>
        <v>25.330241748327605</v>
      </c>
      <c r="AP18" s="171">
        <f>Lámpara!AK26</f>
        <v>29.618871027713055</v>
      </c>
      <c r="AQ18" s="171">
        <f>Lámpara!AL26</f>
        <v>34.53044348224207</v>
      </c>
      <c r="AR18" s="171">
        <f>Lámpara!AM26</f>
        <v>39.823511094624713</v>
      </c>
      <c r="AS18" s="171">
        <f>Lámpara!AN26</f>
        <v>45.195987462293751</v>
      </c>
      <c r="AT18" s="171">
        <f>Lámpara!AO26</f>
        <v>50.315096004347325</v>
      </c>
      <c r="AU18" s="171">
        <f>Lámpara!AP26</f>
        <v>54.86104623771849</v>
      </c>
      <c r="AV18" s="171">
        <f>Lámpara!AQ26</f>
        <v>58.579010127843333</v>
      </c>
      <c r="AW18" s="171">
        <f>Lámpara!AR26</f>
        <v>61.329116137968164</v>
      </c>
      <c r="AX18" s="171">
        <f>Lámpara!AS26</f>
        <v>63.120499363794501</v>
      </c>
      <c r="AY18" s="171">
        <f>Lámpara!AT26</f>
        <v>64.115217045096827</v>
      </c>
      <c r="AZ18" s="171">
        <f>Lámpara!AU26</f>
        <v>64.593088724522971</v>
      </c>
      <c r="BA18" s="171">
        <f>Lámpara!AV26</f>
        <v>64.879675460822668</v>
      </c>
      <c r="BB18" s="171">
        <f>Lámpara!AW26</f>
        <v>65.254176818752683</v>
      </c>
      <c r="BC18" s="171">
        <f>Lámpara!AX26</f>
        <v>65.86631861246434</v>
      </c>
      <c r="BD18" s="171">
        <f>Lámpara!AY26</f>
        <v>66.694235027587908</v>
      </c>
      <c r="BE18" s="171">
        <f>Lámpara!AZ26</f>
        <v>67.564187394669062</v>
      </c>
      <c r="BF18" s="171">
        <f>Lámpara!BA26</f>
        <v>68.229391139866465</v>
      </c>
      <c r="BG18" s="171">
        <f>Lámpara!BB26</f>
        <v>68.478647326054386</v>
      </c>
      <c r="BH18" s="171">
        <f>Lámpara!BC26</f>
        <v>68.229391139866451</v>
      </c>
      <c r="BI18" s="171">
        <f>Lámpara!BD26</f>
        <v>67.564187394669077</v>
      </c>
      <c r="BJ18" s="171">
        <f>Lámpara!BE26</f>
        <v>66.694235027587865</v>
      </c>
      <c r="BK18" s="171">
        <f>Lámpara!BF26</f>
        <v>65.866318612464298</v>
      </c>
      <c r="BL18" s="171">
        <f>Lámpara!BG26</f>
        <v>65.254176818752626</v>
      </c>
      <c r="BM18" s="171">
        <f>Lámpara!BH26</f>
        <v>64.879675460822696</v>
      </c>
      <c r="BN18" s="171">
        <f>Lámpara!BI26</f>
        <v>64.5930887245229</v>
      </c>
      <c r="BO18" s="171">
        <f>Lámpara!BJ26</f>
        <v>64.115217045096827</v>
      </c>
      <c r="BP18" s="171">
        <f>Lámpara!BK26</f>
        <v>63.120499363794472</v>
      </c>
      <c r="BQ18" s="171">
        <f>Lámpara!BL26</f>
        <v>61.329116137968008</v>
      </c>
      <c r="BR18" s="171">
        <f>Lámpara!BM26</f>
        <v>58.579010127843176</v>
      </c>
      <c r="BS18" s="171">
        <f>Lámpara!BN26</f>
        <v>54.861046237718284</v>
      </c>
      <c r="BT18" s="171">
        <f>Lámpara!BO26</f>
        <v>50.315096004347041</v>
      </c>
      <c r="BU18" s="171">
        <f>Lámpara!BP26</f>
        <v>45.195987462293402</v>
      </c>
      <c r="BV18" s="171">
        <f>Lámpara!BQ26</f>
        <v>39.823511094624465</v>
      </c>
      <c r="BW18" s="171">
        <f>Lámpara!BR26</f>
        <v>34.530443482241807</v>
      </c>
      <c r="BX18" s="171">
        <f>Lámpara!BS26</f>
        <v>29.618871027712824</v>
      </c>
      <c r="BY18" s="171">
        <f>Lámpara!BT26</f>
        <v>25.330241748327449</v>
      </c>
      <c r="BZ18" s="171">
        <f>Lámpara!BU26</f>
        <v>21.830226298157619</v>
      </c>
      <c r="CA18" s="171">
        <f>Lámpara!BV26</f>
        <v>19.206469555286152</v>
      </c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6"/>
        <v>5.5999999999999961</v>
      </c>
      <c r="G19" s="172"/>
      <c r="H19" s="175">
        <f t="shared" si="7"/>
        <v>2.0999999999999988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>
        <f>Lámpara!N27</f>
        <v>5.7613411968366295</v>
      </c>
      <c r="T19" s="171">
        <f>Lámpara!O27</f>
        <v>6.0541186429864391</v>
      </c>
      <c r="U19" s="171">
        <f>Lámpara!P27</f>
        <v>6.36545751643835</v>
      </c>
      <c r="V19" s="171">
        <f>Lámpara!Q27</f>
        <v>6.6969348894394463</v>
      </c>
      <c r="W19" s="171">
        <f>Lámpara!R27</f>
        <v>7.050366664322075</v>
      </c>
      <c r="X19" s="171">
        <f>Lámpara!S27</f>
        <v>7.4278732674544976</v>
      </c>
      <c r="Y19" s="171">
        <f>Lámpara!T27</f>
        <v>7.8319685275687636</v>
      </c>
      <c r="Z19" s="171">
        <f>Lámpara!U27</f>
        <v>8.2656804586218904</v>
      </c>
      <c r="AA19" s="171">
        <f>Lámpara!V27</f>
        <v>8.7327160125681917</v>
      </c>
      <c r="AB19" s="171">
        <f>Lámpara!W27</f>
        <v>9.2376865079361981</v>
      </c>
      <c r="AC19" s="171">
        <f>Lámpara!X27</f>
        <v>9.7864168771155491</v>
      </c>
      <c r="AD19" s="171">
        <f>Lámpara!Y27</f>
        <v>10.386370800024292</v>
      </c>
      <c r="AE19" s="171">
        <f>Lámpara!Z27</f>
        <v>11.047236153475559</v>
      </c>
      <c r="AF19" s="171">
        <f>Lámpara!AA27</f>
        <v>11.781732299503304</v>
      </c>
      <c r="AG19" s="171">
        <f>Lámpara!AB27</f>
        <v>12.606724316148014</v>
      </c>
      <c r="AH19" s="171">
        <f>Lámpara!AC27</f>
        <v>13.544761690921483</v>
      </c>
      <c r="AI19" s="171">
        <f>Lámpara!AD27</f>
        <v>14.626203355991061</v>
      </c>
      <c r="AJ19" s="171">
        <f>Lámpara!AE27</f>
        <v>15.892151273808222</v>
      </c>
      <c r="AK19" s="171">
        <f>Lámpara!AF27</f>
        <v>17.398496179101414</v>
      </c>
      <c r="AL19" s="171">
        <f>Lámpara!AG27</f>
        <v>29.366367018149134</v>
      </c>
      <c r="AM19" s="171">
        <f>Lámpara!AH27</f>
        <v>31.741764433442629</v>
      </c>
      <c r="AN19" s="171">
        <f>Lámpara!AI27</f>
        <v>35.077245781698288</v>
      </c>
      <c r="AO19" s="171">
        <f>Lámpara!AJ27</f>
        <v>39.357384628568013</v>
      </c>
      <c r="AP19" s="171">
        <f>Lámpara!AK27</f>
        <v>44.491442518632269</v>
      </c>
      <c r="AQ19" s="171">
        <f>Lámpara!AL27</f>
        <v>50.305077902991222</v>
      </c>
      <c r="AR19" s="171">
        <f>Lámpara!AM27</f>
        <v>56.542002352372265</v>
      </c>
      <c r="AS19" s="171">
        <f>Lámpara!AN27</f>
        <v>62.87936185541831</v>
      </c>
      <c r="AT19" s="171">
        <f>Lámpara!AO27</f>
        <v>68.959054140990048</v>
      </c>
      <c r="AU19" s="171">
        <f>Lámpara!AP27</f>
        <v>74.434015549785599</v>
      </c>
      <c r="AV19" s="171">
        <f>Lámpara!AQ27</f>
        <v>79.023841980777618</v>
      </c>
      <c r="AW19" s="171">
        <f>Lámpara!AR27</f>
        <v>82.568827906525328</v>
      </c>
      <c r="AX19" s="171">
        <f>Lámpara!AS27</f>
        <v>85.067420646562056</v>
      </c>
      <c r="AY19" s="171">
        <f>Lámpara!AT27</f>
        <v>86.681668447475346</v>
      </c>
      <c r="AZ19" s="171">
        <f>Lámpara!AU27</f>
        <v>87.700734945316498</v>
      </c>
      <c r="BA19" s="171">
        <f>Lámpara!AV27</f>
        <v>88.46449553109278</v>
      </c>
      <c r="BB19" s="171">
        <f>Lámpara!AW27</f>
        <v>89.264990938526324</v>
      </c>
      <c r="BC19" s="171">
        <f>Lámpara!AX27</f>
        <v>90.256963743571873</v>
      </c>
      <c r="BD19" s="171">
        <f>Lámpara!AY27</f>
        <v>91.412112045271243</v>
      </c>
      <c r="BE19" s="171">
        <f>Lámpara!AZ27</f>
        <v>92.539831927126471</v>
      </c>
      <c r="BF19" s="171">
        <f>Lámpara!BA27</f>
        <v>93.371803233585069</v>
      </c>
      <c r="BG19" s="171">
        <f>Lámpara!BB27</f>
        <v>93.678954903668014</v>
      </c>
      <c r="BH19" s="171">
        <f>Lámpara!BC27</f>
        <v>93.371803233585041</v>
      </c>
      <c r="BI19" s="171">
        <f>Lámpara!BD27</f>
        <v>92.539831927126471</v>
      </c>
      <c r="BJ19" s="171">
        <f>Lámpara!BE27</f>
        <v>91.412112045271144</v>
      </c>
      <c r="BK19" s="171">
        <f>Lámpara!BF27</f>
        <v>90.256963743571788</v>
      </c>
      <c r="BL19" s="171">
        <f>Lámpara!BG27</f>
        <v>89.264990938526282</v>
      </c>
      <c r="BM19" s="171">
        <f>Lámpara!BH27</f>
        <v>88.464495531092751</v>
      </c>
      <c r="BN19" s="171">
        <f>Lámpara!BI27</f>
        <v>87.700734945316469</v>
      </c>
      <c r="BO19" s="171">
        <f>Lámpara!BJ27</f>
        <v>86.681668447475275</v>
      </c>
      <c r="BP19" s="171">
        <f>Lámpara!BK27</f>
        <v>85.067420646561956</v>
      </c>
      <c r="BQ19" s="171">
        <f>Lámpara!BL27</f>
        <v>82.568827906525186</v>
      </c>
      <c r="BR19" s="171">
        <f>Lámpara!BM27</f>
        <v>79.023841980777377</v>
      </c>
      <c r="BS19" s="171">
        <f>Lámpara!BN27</f>
        <v>74.434015549785343</v>
      </c>
      <c r="BT19" s="171">
        <f>Lámpara!BO27</f>
        <v>68.959054140989778</v>
      </c>
      <c r="BU19" s="171">
        <f>Lámpara!BP27</f>
        <v>62.879361855417898</v>
      </c>
      <c r="BV19" s="171">
        <f>Lámpara!BQ27</f>
        <v>56.542002352371959</v>
      </c>
      <c r="BW19" s="171">
        <f>Lámpara!BR27</f>
        <v>50.305077902990909</v>
      </c>
      <c r="BX19" s="171">
        <f>Lámpara!BS27</f>
        <v>44.491442518631999</v>
      </c>
      <c r="BY19" s="171">
        <f>Lámpara!BT27</f>
        <v>39.357384628567814</v>
      </c>
      <c r="BZ19" s="171">
        <f>Lámpara!BU27</f>
        <v>35.077245781698068</v>
      </c>
      <c r="CA19" s="171">
        <f>Lámpara!BV27</f>
        <v>31.741764433442526</v>
      </c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6"/>
        <v>5.4999999999999964</v>
      </c>
      <c r="G20" s="172"/>
      <c r="H20" s="175">
        <f t="shared" si="7"/>
        <v>1.9999999999999987</v>
      </c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>
        <f>Lámpara!N28</f>
        <v>6.0412467132323435</v>
      </c>
      <c r="T20" s="171">
        <f>Lámpara!O28</f>
        <v>6.3533015522813976</v>
      </c>
      <c r="U20" s="171">
        <f>Lámpara!P28</f>
        <v>6.6855282890419385</v>
      </c>
      <c r="V20" s="171">
        <f>Lámpara!Q28</f>
        <v>7.0396600977554096</v>
      </c>
      <c r="W20" s="171">
        <f>Lámpara!R28</f>
        <v>7.4176879698359155</v>
      </c>
      <c r="X20" s="171">
        <f>Lámpara!S28</f>
        <v>7.8219300843925588</v>
      </c>
      <c r="Y20" s="171">
        <f>Lámpara!T28</f>
        <v>8.2551255510752082</v>
      </c>
      <c r="Z20" s="171">
        <f>Lámpara!U28</f>
        <v>8.7205617320903226</v>
      </c>
      <c r="AA20" s="171">
        <f>Lámpara!V28</f>
        <v>9.2222479060208009</v>
      </c>
      <c r="AB20" s="171">
        <f>Lámpara!W28</f>
        <v>9.7651529782837354</v>
      </c>
      <c r="AC20" s="171">
        <f>Lámpara!X28</f>
        <v>10.35553181166245</v>
      </c>
      <c r="AD20" s="171">
        <f>Lámpara!Y28</f>
        <v>11.001374291368844</v>
      </c>
      <c r="AE20" s="171">
        <f>Lámpara!Z28</f>
        <v>11.713024478534594</v>
      </c>
      <c r="AF20" s="171">
        <f>Lámpara!AA28</f>
        <v>12.504035546458413</v>
      </c>
      <c r="AG20" s="171">
        <f>Lámpara!AB28</f>
        <v>13.392351537366658</v>
      </c>
      <c r="AH20" s="171">
        <f>Lámpara!AC28</f>
        <v>14.401941876096823</v>
      </c>
      <c r="AI20" s="171">
        <f>Lámpara!AD28</f>
        <v>15.565062408267462</v>
      </c>
      <c r="AJ20" s="171">
        <f>Lámpara!AE28</f>
        <v>16.925381880902837</v>
      </c>
      <c r="AK20" s="171">
        <f>Lámpara!AF28</f>
        <v>18.542300808972527</v>
      </c>
      <c r="AL20" s="171">
        <f>Lámpara!AG28</f>
        <v>31.12909316655011</v>
      </c>
      <c r="AM20" s="171">
        <f>Lámpara!AH28</f>
        <v>33.686501414908548</v>
      </c>
      <c r="AN20" s="171">
        <f>Lámpara!AI28</f>
        <v>37.26205653081044</v>
      </c>
      <c r="AO20" s="171">
        <f>Lámpara!AJ28</f>
        <v>41.84409528151469</v>
      </c>
      <c r="AP20" s="171">
        <f>Lámpara!AK28</f>
        <v>47.341384647587724</v>
      </c>
      <c r="AQ20" s="171">
        <f>Lámpara!AL28</f>
        <v>53.573655262165012</v>
      </c>
      <c r="AR20" s="171">
        <f>Lámpara!AM28</f>
        <v>60.272571584797362</v>
      </c>
      <c r="AS20" s="171">
        <f>Lámpara!AN28</f>
        <v>67.097284651250746</v>
      </c>
      <c r="AT20" s="171">
        <f>Lámpara!AO28</f>
        <v>73.667102457657521</v>
      </c>
      <c r="AU20" s="171">
        <f>Lámpara!AP28</f>
        <v>79.610453983365886</v>
      </c>
      <c r="AV20" s="171">
        <f>Lámpara!AQ28</f>
        <v>84.624313257502905</v>
      </c>
      <c r="AW20" s="171">
        <f>Lámpara!AR28</f>
        <v>88.532509274569819</v>
      </c>
      <c r="AX20" s="171">
        <f>Lámpara!AS28</f>
        <v>91.326810496368751</v>
      </c>
      <c r="AY20" s="171">
        <f>Lámpara!AT28</f>
        <v>93.174029706253151</v>
      </c>
      <c r="AZ20" s="171">
        <f>Lámpara!AU28</f>
        <v>94.378129736061609</v>
      </c>
      <c r="BA20" s="171">
        <f>Lámpara!AV28</f>
        <v>95.299089094691013</v>
      </c>
      <c r="BB20" s="171">
        <f>Lámpara!AW28</f>
        <v>96.247340071979835</v>
      </c>
      <c r="BC20" s="171">
        <f>Lámpara!AX28</f>
        <v>97.387314025035465</v>
      </c>
      <c r="BD20" s="171">
        <f>Lámpara!AY28</f>
        <v>98.687587365236439</v>
      </c>
      <c r="BE20" s="171">
        <f>Lámpara!AZ28</f>
        <v>99.942528019584628</v>
      </c>
      <c r="BF20" s="171">
        <f>Lámpara!BA28</f>
        <v>100.86293370421933</v>
      </c>
      <c r="BG20" s="171">
        <f>Lámpara!BB28</f>
        <v>101.20189064541391</v>
      </c>
      <c r="BH20" s="171">
        <f>Lámpara!BC28</f>
        <v>100.86293370421933</v>
      </c>
      <c r="BI20" s="171">
        <f>Lámpara!BD28</f>
        <v>99.942528019584614</v>
      </c>
      <c r="BJ20" s="171">
        <f>Lámpara!BE28</f>
        <v>98.687587365236382</v>
      </c>
      <c r="BK20" s="171">
        <f>Lámpara!BF28</f>
        <v>97.387314025035408</v>
      </c>
      <c r="BL20" s="171">
        <f>Lámpara!BG28</f>
        <v>96.247340071979792</v>
      </c>
      <c r="BM20" s="171">
        <f>Lámpara!BH28</f>
        <v>95.299089094691013</v>
      </c>
      <c r="BN20" s="171">
        <f>Lámpara!BI28</f>
        <v>94.378129736061524</v>
      </c>
      <c r="BO20" s="171">
        <f>Lámpara!BJ28</f>
        <v>93.174029706253066</v>
      </c>
      <c r="BP20" s="171">
        <f>Lámpara!BK28</f>
        <v>91.326810496368665</v>
      </c>
      <c r="BQ20" s="171">
        <f>Lámpara!BL28</f>
        <v>88.53250927456962</v>
      </c>
      <c r="BR20" s="171">
        <f>Lámpara!BM28</f>
        <v>84.624313257502649</v>
      </c>
      <c r="BS20" s="171">
        <f>Lámpara!BN28</f>
        <v>79.610453983365588</v>
      </c>
      <c r="BT20" s="171">
        <f>Lámpara!BO28</f>
        <v>73.667102457657194</v>
      </c>
      <c r="BU20" s="171">
        <f>Lámpara!BP28</f>
        <v>67.09728465125032</v>
      </c>
      <c r="BV20" s="171">
        <f>Lámpara!BQ28</f>
        <v>60.272571584797035</v>
      </c>
      <c r="BW20" s="171">
        <f>Lámpara!BR28</f>
        <v>53.573655262164657</v>
      </c>
      <c r="BX20" s="171">
        <f>Lámpara!BS28</f>
        <v>47.341384647587418</v>
      </c>
      <c r="BY20" s="171">
        <f>Lámpara!BT28</f>
        <v>41.844095281514441</v>
      </c>
      <c r="BZ20" s="171">
        <f>Lámpara!BU28</f>
        <v>37.262056530810227</v>
      </c>
      <c r="CA20" s="171">
        <f>Lámpara!BV28</f>
        <v>33.686501414908435</v>
      </c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6"/>
        <v>5.3999999999999968</v>
      </c>
      <c r="G21" s="172"/>
      <c r="H21" s="175">
        <f t="shared" si="7"/>
        <v>1.8999999999999986</v>
      </c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>
        <f>Lámpara!N29</f>
        <v>6.5295106381089534</v>
      </c>
      <c r="T21" s="171">
        <f>Lámpara!O29</f>
        <v>6.8719177420086988</v>
      </c>
      <c r="U21" s="171">
        <f>Lámpara!P29</f>
        <v>7.23681802214971</v>
      </c>
      <c r="V21" s="171">
        <f>Lámpara!Q29</f>
        <v>7.6261498563783734</v>
      </c>
      <c r="W21" s="171">
        <f>Lámpara!R29</f>
        <v>8.0421314681042659</v>
      </c>
      <c r="X21" s="171">
        <f>Lámpara!S29</f>
        <v>8.4873340470138814</v>
      </c>
      <c r="Y21" s="171">
        <f>Lámpara!T29</f>
        <v>8.9647804152886881</v>
      </c>
      <c r="Z21" s="171">
        <f>Lámpara!U29</f>
        <v>9.4780789381065844</v>
      </c>
      <c r="AA21" s="171">
        <f>Lámpara!V29</f>
        <v>10.031606151236296</v>
      </c>
      <c r="AB21" s="171">
        <f>Lámpara!W29</f>
        <v>10.630756835199954</v>
      </c>
      <c r="AC21" s="171">
        <f>Lámpara!X29</f>
        <v>11.282287586317899</v>
      </c>
      <c r="AD21" s="171">
        <f>Lámpara!Y29</f>
        <v>11.994790124846833</v>
      </c>
      <c r="AE21" s="171">
        <f>Lámpara!Z29</f>
        <v>12.779344748315099</v>
      </c>
      <c r="AF21" s="171">
        <f>Lámpara!AA29</f>
        <v>13.650424002602053</v>
      </c>
      <c r="AG21" s="171">
        <f>Lámpara!AB29</f>
        <v>14.627143867055706</v>
      </c>
      <c r="AH21" s="171">
        <f>Lámpara!AC29</f>
        <v>15.734997305352943</v>
      </c>
      <c r="AI21" s="171">
        <f>Lámpara!AD29</f>
        <v>17.008256595074837</v>
      </c>
      <c r="AJ21" s="171">
        <f>Lámpara!AE29</f>
        <v>18.493301195365511</v>
      </c>
      <c r="AK21" s="171">
        <f>Lámpara!AF29</f>
        <v>20.253223104451447</v>
      </c>
      <c r="AL21" s="171">
        <f>Lámpara!AG29</f>
        <v>33.507241018649218</v>
      </c>
      <c r="AM21" s="171">
        <f>Lámpara!AH29</f>
        <v>36.286014054034531</v>
      </c>
      <c r="AN21" s="171">
        <f>Lámpara!AI29</f>
        <v>40.144945497228797</v>
      </c>
      <c r="AO21" s="171">
        <f>Lámpara!AJ29</f>
        <v>45.07664455993374</v>
      </c>
      <c r="AP21" s="171">
        <f>Lámpara!AK29</f>
        <v>50.989738986854043</v>
      </c>
      <c r="AQ21" s="171">
        <f>Lámpara!AL29</f>
        <v>57.698114948265584</v>
      </c>
      <c r="AR21" s="171">
        <f>Lámpara!AM29</f>
        <v>64.921083511773574</v>
      </c>
      <c r="AS21" s="171">
        <f>Lámpara!AN29</f>
        <v>72.299017099746649</v>
      </c>
      <c r="AT21" s="171">
        <f>Lámpara!AO29</f>
        <v>79.427351637593418</v>
      </c>
      <c r="AU21" s="171">
        <f>Lámpara!AP29</f>
        <v>85.908306797057421</v>
      </c>
      <c r="AV21" s="171">
        <f>Lámpara!AQ29</f>
        <v>91.414308619570306</v>
      </c>
      <c r="AW21" s="171">
        <f>Lámpara!AR29</f>
        <v>95.750862915690774</v>
      </c>
      <c r="AX21" s="171">
        <f>Lámpara!AS29</f>
        <v>98.90159416545545</v>
      </c>
      <c r="AY21" s="171">
        <f>Lámpara!AT29</f>
        <v>101.03725702304267</v>
      </c>
      <c r="AZ21" s="171">
        <f>Lámpara!AU29</f>
        <v>102.47649405438013</v>
      </c>
      <c r="BA21" s="171">
        <f>Lámpara!AV29</f>
        <v>103.59977214325654</v>
      </c>
      <c r="BB21" s="171">
        <f>Lámpara!AW29</f>
        <v>104.73637735393571</v>
      </c>
      <c r="BC21" s="171">
        <f>Lámpara!AX29</f>
        <v>106.06046396561631</v>
      </c>
      <c r="BD21" s="171">
        <f>Lámpara!AY29</f>
        <v>107.53674206643946</v>
      </c>
      <c r="BE21" s="171">
        <f>Lámpara!AZ29</f>
        <v>108.94303625541073</v>
      </c>
      <c r="BF21" s="171">
        <f>Lámpara!BA29</f>
        <v>109.96739771801131</v>
      </c>
      <c r="BG21" s="171">
        <f>Lámpara!BB29</f>
        <v>110.34353214507897</v>
      </c>
      <c r="BH21" s="171">
        <f>Lámpara!BC29</f>
        <v>109.96739771801126</v>
      </c>
      <c r="BI21" s="171">
        <f>Lámpara!BD29</f>
        <v>108.94303625541076</v>
      </c>
      <c r="BJ21" s="171">
        <f>Lámpara!BE29</f>
        <v>107.53674206643939</v>
      </c>
      <c r="BK21" s="171">
        <f>Lámpara!BF29</f>
        <v>106.06046396561624</v>
      </c>
      <c r="BL21" s="171">
        <f>Lámpara!BG29</f>
        <v>104.73637735393564</v>
      </c>
      <c r="BM21" s="171">
        <f>Lámpara!BH29</f>
        <v>103.59977214325654</v>
      </c>
      <c r="BN21" s="171">
        <f>Lámpara!BI29</f>
        <v>102.47649405438004</v>
      </c>
      <c r="BO21" s="171">
        <f>Lámpara!BJ29</f>
        <v>101.03725702304259</v>
      </c>
      <c r="BP21" s="171">
        <f>Lámpara!BK29</f>
        <v>98.90159416545535</v>
      </c>
      <c r="BQ21" s="171">
        <f>Lámpara!BL29</f>
        <v>95.750862915690576</v>
      </c>
      <c r="BR21" s="171">
        <f>Lámpara!BM29</f>
        <v>91.414308619570079</v>
      </c>
      <c r="BS21" s="171">
        <f>Lámpara!BN29</f>
        <v>85.908306797057065</v>
      </c>
      <c r="BT21" s="171">
        <f>Lámpara!BO29</f>
        <v>79.427351637593006</v>
      </c>
      <c r="BU21" s="171">
        <f>Lámpara!BP29</f>
        <v>72.299017099746166</v>
      </c>
      <c r="BV21" s="171">
        <f>Lámpara!BQ29</f>
        <v>64.921083511773205</v>
      </c>
      <c r="BW21" s="171">
        <f>Lámpara!BR29</f>
        <v>57.69811494826525</v>
      </c>
      <c r="BX21" s="171">
        <f>Lámpara!BS29</f>
        <v>50.989738986853709</v>
      </c>
      <c r="BY21" s="171">
        <f>Lámpara!BT29</f>
        <v>45.076644559933499</v>
      </c>
      <c r="BZ21" s="171">
        <f>Lámpara!BU29</f>
        <v>40.144945497228541</v>
      </c>
      <c r="CA21" s="171">
        <f>Lámpara!BV29</f>
        <v>36.286014054034418</v>
      </c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6"/>
        <v>5.2999999999999972</v>
      </c>
      <c r="G22" s="172"/>
      <c r="H22" s="175">
        <f t="shared" si="7"/>
        <v>1.7999999999999985</v>
      </c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>
        <f>Lámpara!N30</f>
        <v>7.2212096307284499</v>
      </c>
      <c r="T22" s="171">
        <f>Lámpara!O30</f>
        <v>7.6052767071264968</v>
      </c>
      <c r="U22" s="171">
        <f>Lámpara!P30</f>
        <v>8.0149275332461123</v>
      </c>
      <c r="V22" s="171">
        <f>Lámpara!Q30</f>
        <v>8.4523632230683923</v>
      </c>
      <c r="W22" s="171">
        <f>Lámpara!R30</f>
        <v>8.9200908249381801</v>
      </c>
      <c r="X22" s="171">
        <f>Lámpara!S30</f>
        <v>9.4210003545700474</v>
      </c>
      <c r="Y22" s="171">
        <f>Lámpara!T30</f>
        <v>9.9584685285333912</v>
      </c>
      <c r="Z22" s="171">
        <f>Lámpara!U30</f>
        <v>10.536499389346199</v>
      </c>
      <c r="AA22" s="171">
        <f>Lámpara!V30</f>
        <v>11.159916011535646</v>
      </c>
      <c r="AB22" s="171">
        <f>Lámpara!W30</f>
        <v>11.83462305980302</v>
      </c>
      <c r="AC22" s="171">
        <f>Lámpara!X30</f>
        <v>12.56796776158189</v>
      </c>
      <c r="AD22" s="171">
        <f>Lámpara!Y30</f>
        <v>13.369237724682844</v>
      </c>
      <c r="AE22" s="171">
        <f>Lámpara!Z30</f>
        <v>14.25034917440931</v>
      </c>
      <c r="AF22" s="171">
        <f>Lámpara!AA30</f>
        <v>15.226800247142426</v>
      </c>
      <c r="AG22" s="171">
        <f>Lámpara!AB30</f>
        <v>16.318993195660109</v>
      </c>
      <c r="AH22" s="171">
        <f>Lámpara!AC30</f>
        <v>17.554069746862695</v>
      </c>
      <c r="AI22" s="171">
        <f>Lámpara!AD30</f>
        <v>18.968459403008666</v>
      </c>
      <c r="AJ22" s="171">
        <f>Lámpara!AE30</f>
        <v>20.611416401704279</v>
      </c>
      <c r="AK22" s="171">
        <f>Lámpara!AF30</f>
        <v>22.549923963130315</v>
      </c>
      <c r="AL22" s="171">
        <f>Lámpara!AG30</f>
        <v>36.521171449699153</v>
      </c>
      <c r="AM22" s="171">
        <f>Lámpara!AH30</f>
        <v>39.564495195729734</v>
      </c>
      <c r="AN22" s="171">
        <f>Lámpara!AI30</f>
        <v>43.754236988874439</v>
      </c>
      <c r="AO22" s="171">
        <f>Lámpara!AJ30</f>
        <v>49.087829798274093</v>
      </c>
      <c r="AP22" s="171">
        <f>Lámpara!AK30</f>
        <v>55.474174711379021</v>
      </c>
      <c r="AQ22" s="171">
        <f>Lámpara!AL30</f>
        <v>62.721465109586411</v>
      </c>
      <c r="AR22" s="171">
        <f>Lámpara!AM30</f>
        <v>70.536422530343927</v>
      </c>
      <c r="AS22" s="171">
        <f>Lámpara!AN30</f>
        <v>78.539914697501089</v>
      </c>
      <c r="AT22" s="171">
        <f>Lámpara!AO30</f>
        <v>86.302250232682155</v>
      </c>
      <c r="AU22" s="171">
        <f>Lámpara!AP30</f>
        <v>93.397716314605532</v>
      </c>
      <c r="AV22" s="171">
        <f>Lámpara!AQ30</f>
        <v>99.472182428392287</v>
      </c>
      <c r="AW22" s="171">
        <f>Lámpara!AR30</f>
        <v>104.31082693259141</v>
      </c>
      <c r="AX22" s="171">
        <f>Lámpara!AS30</f>
        <v>107.88746433106131</v>
      </c>
      <c r="AY22" s="171">
        <f>Lámpara!AT30</f>
        <v>110.3757342283954</v>
      </c>
      <c r="AZ22" s="171">
        <f>Lámpara!AU30</f>
        <v>112.10859739188454</v>
      </c>
      <c r="BA22" s="171">
        <f>Lámpara!AV30</f>
        <v>113.48716539040723</v>
      </c>
      <c r="BB22" s="171">
        <f>Lámpara!AW30</f>
        <v>114.85983331477925</v>
      </c>
      <c r="BC22" s="171">
        <f>Lámpara!AX30</f>
        <v>116.41032353583842</v>
      </c>
      <c r="BD22" s="171">
        <f>Lámpara!AY30</f>
        <v>118.09855497800591</v>
      </c>
      <c r="BE22" s="171">
        <f>Lámpara!AZ30</f>
        <v>119.68411985132302</v>
      </c>
      <c r="BF22" s="171">
        <f>Lámpara!BA30</f>
        <v>120.83030348492771</v>
      </c>
      <c r="BG22" s="171">
        <f>Lámpara!BB30</f>
        <v>121.24978274447919</v>
      </c>
      <c r="BH22" s="171">
        <f>Lámpara!BC30</f>
        <v>120.83030348492768</v>
      </c>
      <c r="BI22" s="171">
        <f>Lámpara!BD30</f>
        <v>119.68411985132302</v>
      </c>
      <c r="BJ22" s="171">
        <f>Lámpara!BE30</f>
        <v>118.09855497800582</v>
      </c>
      <c r="BK22" s="171">
        <f>Lámpara!BF30</f>
        <v>116.41032353583837</v>
      </c>
      <c r="BL22" s="171">
        <f>Lámpara!BG30</f>
        <v>114.85983331477908</v>
      </c>
      <c r="BM22" s="171">
        <f>Lámpara!BH30</f>
        <v>113.48716539040721</v>
      </c>
      <c r="BN22" s="171">
        <f>Lámpara!BI30</f>
        <v>112.10859739188444</v>
      </c>
      <c r="BO22" s="171">
        <f>Lámpara!BJ30</f>
        <v>110.37573422839532</v>
      </c>
      <c r="BP22" s="171">
        <f>Lámpara!BK30</f>
        <v>107.88746433106121</v>
      </c>
      <c r="BQ22" s="171">
        <f>Lámpara!BL30</f>
        <v>104.31082693259125</v>
      </c>
      <c r="BR22" s="171">
        <f>Lámpara!BM30</f>
        <v>99.472182428392003</v>
      </c>
      <c r="BS22" s="171">
        <f>Lámpara!BN30</f>
        <v>93.397716314605205</v>
      </c>
      <c r="BT22" s="171">
        <f>Lámpara!BO30</f>
        <v>86.302250232681772</v>
      </c>
      <c r="BU22" s="171">
        <f>Lámpara!BP30</f>
        <v>78.539914697500606</v>
      </c>
      <c r="BV22" s="171">
        <f>Lámpara!BQ30</f>
        <v>70.536422530343543</v>
      </c>
      <c r="BW22" s="171">
        <f>Lámpara!BR30</f>
        <v>62.721465109586049</v>
      </c>
      <c r="BX22" s="171">
        <f>Lámpara!BS30</f>
        <v>55.47417471137868</v>
      </c>
      <c r="BY22" s="171">
        <f>Lámpara!BT30</f>
        <v>49.087829798273859</v>
      </c>
      <c r="BZ22" s="171">
        <f>Lámpara!BU30</f>
        <v>43.754236988874197</v>
      </c>
      <c r="CA22" s="171">
        <f>Lámpara!BV30</f>
        <v>39.564495195729592</v>
      </c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6"/>
        <v>5.1999999999999975</v>
      </c>
      <c r="G23" s="172"/>
      <c r="H23" s="175">
        <f t="shared" si="7"/>
        <v>1.6999999999999984</v>
      </c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>
        <f>Lámpara!N31</f>
        <v>8.0980569402603102</v>
      </c>
      <c r="T23" s="171">
        <f>Lámpara!O31</f>
        <v>8.5345727964652731</v>
      </c>
      <c r="U23" s="171">
        <f>Lámpara!P31</f>
        <v>9.000542412903604</v>
      </c>
      <c r="V23" s="171">
        <f>Lámpara!Q31</f>
        <v>9.4984927119606635</v>
      </c>
      <c r="W23" s="171">
        <f>Lámpara!R31</f>
        <v>10.031287661724834</v>
      </c>
      <c r="X23" s="171">
        <f>Lámpara!S31</f>
        <v>10.602209501890762</v>
      </c>
      <c r="Y23" s="171">
        <f>Lámpara!T31</f>
        <v>11.215067811423785</v>
      </c>
      <c r="Z23" s="171">
        <f>Lámpara!U31</f>
        <v>11.874347098012848</v>
      </c>
      <c r="AA23" s="171">
        <f>Lámpara!V31</f>
        <v>12.585407815802284</v>
      </c>
      <c r="AB23" s="171">
        <f>Lámpara!W31</f>
        <v>13.354761632911185</v>
      </c>
      <c r="AC23" s="171">
        <f>Lámpara!X31</f>
        <v>14.190450046543338</v>
      </c>
      <c r="AD23" s="171">
        <f>Lámpara!Y31</f>
        <v>15.102567015958858</v>
      </c>
      <c r="AE23" s="171">
        <f>Lámpara!Z31</f>
        <v>16.103982445452171</v>
      </c>
      <c r="AF23" s="171">
        <f>Lámpara!AA31</f>
        <v>17.211345878608878</v>
      </c>
      <c r="AG23" s="171">
        <f>Lámpara!AB31</f>
        <v>18.44648108567522</v>
      </c>
      <c r="AH23" s="171">
        <f>Lámpara!AC31</f>
        <v>19.838325608045608</v>
      </c>
      <c r="AI23" s="171">
        <f>Lámpara!AD31</f>
        <v>21.425629117099508</v>
      </c>
      <c r="AJ23" s="171">
        <f>Lámpara!AE31</f>
        <v>23.260706325850222</v>
      </c>
      <c r="AK23" s="171">
        <f>Lámpara!AF31</f>
        <v>25.414651383606806</v>
      </c>
      <c r="AL23" s="171">
        <f>Lámpara!AG31</f>
        <v>40.152466453564436</v>
      </c>
      <c r="AM23" s="171">
        <f>Lámpara!AH31</f>
        <v>43.505295827819502</v>
      </c>
      <c r="AN23" s="171">
        <f>Lámpara!AI31</f>
        <v>48.075261882636774</v>
      </c>
      <c r="AO23" s="171">
        <f>Lámpara!AJ31</f>
        <v>53.865218896858281</v>
      </c>
      <c r="AP23" s="171">
        <f>Lámpara!AK31</f>
        <v>60.784821816947826</v>
      </c>
      <c r="AQ23" s="171">
        <f>Lámpara!AL31</f>
        <v>68.636810576786971</v>
      </c>
      <c r="AR23" s="171">
        <f>Lámpara!AM31</f>
        <v>77.115180698774935</v>
      </c>
      <c r="AS23" s="171">
        <f>Lámpara!AN31</f>
        <v>85.820666510583621</v>
      </c>
      <c r="AT23" s="171">
        <f>Lámpara!AO31</f>
        <v>94.297269409338739</v>
      </c>
      <c r="AU23" s="171">
        <f>Lámpara!AP31</f>
        <v>102.08965194199681</v>
      </c>
      <c r="AV23" s="171">
        <f>Lámpara!AQ31</f>
        <v>108.81508592365753</v>
      </c>
      <c r="AW23" s="171">
        <f>Lámpara!AR31</f>
        <v>114.23631147688113</v>
      </c>
      <c r="AX23" s="171">
        <f>Lámpara!AS31</f>
        <v>118.31548986033106</v>
      </c>
      <c r="AY23" s="171">
        <f>Lámpara!AT31</f>
        <v>121.22785811793285</v>
      </c>
      <c r="AZ23" s="171">
        <f>Lámpara!AU31</f>
        <v>123.32007666650286</v>
      </c>
      <c r="BA23" s="171">
        <f>Lámpara!AV31</f>
        <v>125.0138019344807</v>
      </c>
      <c r="BB23" s="171">
        <f>Lámpara!AW31</f>
        <v>126.67655662597301</v>
      </c>
      <c r="BC23" s="171">
        <f>Lámpara!AX31</f>
        <v>128.50126499564226</v>
      </c>
      <c r="BD23" s="171">
        <f>Lámpara!AY31</f>
        <v>130.44194088031955</v>
      </c>
      <c r="BE23" s="171">
        <f>Lámpara!AZ31</f>
        <v>132.238086109758</v>
      </c>
      <c r="BF23" s="171">
        <f>Lámpara!BA31</f>
        <v>133.52605922990767</v>
      </c>
      <c r="BG23" s="171">
        <f>Lámpara!BB31</f>
        <v>133.99576265254666</v>
      </c>
      <c r="BH23" s="171">
        <f>Lámpara!BC31</f>
        <v>133.52605922990767</v>
      </c>
      <c r="BI23" s="171">
        <f>Lámpara!BD31</f>
        <v>132.238086109758</v>
      </c>
      <c r="BJ23" s="171">
        <f>Lámpara!BE31</f>
        <v>130.44194088031941</v>
      </c>
      <c r="BK23" s="171">
        <f>Lámpara!BF31</f>
        <v>128.50126499564217</v>
      </c>
      <c r="BL23" s="171">
        <f>Lámpara!BG31</f>
        <v>126.67655662597289</v>
      </c>
      <c r="BM23" s="171">
        <f>Lámpara!BH31</f>
        <v>125.01380193448063</v>
      </c>
      <c r="BN23" s="171">
        <f>Lámpara!BI31</f>
        <v>123.32007666650274</v>
      </c>
      <c r="BO23" s="171">
        <f>Lámpara!BJ31</f>
        <v>121.22785811793274</v>
      </c>
      <c r="BP23" s="171">
        <f>Lámpara!BK31</f>
        <v>118.31548986033096</v>
      </c>
      <c r="BQ23" s="171">
        <f>Lámpara!BL31</f>
        <v>114.2363114768809</v>
      </c>
      <c r="BR23" s="171">
        <f>Lámpara!BM31</f>
        <v>108.81508592365728</v>
      </c>
      <c r="BS23" s="171">
        <f>Lámpara!BN31</f>
        <v>102.08965194199642</v>
      </c>
      <c r="BT23" s="171">
        <f>Lámpara!BO31</f>
        <v>94.297269409338298</v>
      </c>
      <c r="BU23" s="171">
        <f>Lámpara!BP31</f>
        <v>85.820666510583067</v>
      </c>
      <c r="BV23" s="171">
        <f>Lámpara!BQ31</f>
        <v>77.115180698774537</v>
      </c>
      <c r="BW23" s="171">
        <f>Lámpara!BR31</f>
        <v>68.636810576786559</v>
      </c>
      <c r="BX23" s="171">
        <f>Lámpara!BS31</f>
        <v>60.784821816947478</v>
      </c>
      <c r="BY23" s="171">
        <f>Lámpara!BT31</f>
        <v>53.865218896857996</v>
      </c>
      <c r="BZ23" s="171">
        <f>Lámpara!BU31</f>
        <v>48.075261882636489</v>
      </c>
      <c r="CA23" s="171">
        <f>Lámpara!BV31</f>
        <v>43.505295827819332</v>
      </c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6"/>
        <v>5.0999999999999979</v>
      </c>
      <c r="G24" s="172"/>
      <c r="H24" s="175">
        <f t="shared" si="7"/>
        <v>1.5999999999999983</v>
      </c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>
        <f>Lámpara!N32</f>
        <v>9.1277174107503924</v>
      </c>
      <c r="T24" s="171">
        <f>Lámpara!O32</f>
        <v>9.6261051350757025</v>
      </c>
      <c r="U24" s="171">
        <f>Lámpara!P32</f>
        <v>10.158545967777981</v>
      </c>
      <c r="V24" s="171">
        <f>Lámpara!Q32</f>
        <v>10.727956903356725</v>
      </c>
      <c r="W24" s="171">
        <f>Lámpara!R32</f>
        <v>11.337628855791188</v>
      </c>
      <c r="X24" s="171">
        <f>Lámpara!S32</f>
        <v>11.99131249286428</v>
      </c>
      <c r="Y24" s="171">
        <f>Lámpara!T32</f>
        <v>12.693333052899884</v>
      </c>
      <c r="Z24" s="171">
        <f>Lámpara!U32</f>
        <v>13.448745307147094</v>
      </c>
      <c r="AA24" s="171">
        <f>Lámpara!V32</f>
        <v>14.263544287858126</v>
      </c>
      <c r="AB24" s="171">
        <f>Lámpara!W32</f>
        <v>15.144953655797162</v>
      </c>
      <c r="AC24" s="171">
        <f>Lámpara!X32</f>
        <v>16.101822353493855</v>
      </c>
      <c r="AD24" s="171">
        <f>Lámpara!Y32</f>
        <v>17.145172487702599</v>
      </c>
      <c r="AE24" s="171">
        <f>Lámpara!Z32</f>
        <v>18.288958600510437</v>
      </c>
      <c r="AF24" s="171">
        <f>Lámpara!AA32</f>
        <v>19.551122544306221</v>
      </c>
      <c r="AG24" s="171">
        <f>Lámpara!AB32</f>
        <v>20.955061696340181</v>
      </c>
      <c r="AH24" s="171">
        <f>Lámpara!AC32</f>
        <v>22.531674782369112</v>
      </c>
      <c r="AI24" s="171">
        <f>Lámpara!AD32</f>
        <v>24.322213855281042</v>
      </c>
      <c r="AJ24" s="171">
        <f>Lámpara!AE32</f>
        <v>26.382259178892706</v>
      </c>
      <c r="AK24" s="171">
        <f>Lámpara!AF32</f>
        <v>28.787253783871101</v>
      </c>
      <c r="AL24" s="171">
        <f>Lámpara!AG32</f>
        <v>44.337230105835651</v>
      </c>
      <c r="AM24" s="171">
        <f>Lámpara!AH32</f>
        <v>48.043469290411629</v>
      </c>
      <c r="AN24" s="171">
        <f>Lámpara!AI32</f>
        <v>53.04207506474868</v>
      </c>
      <c r="AO24" s="171">
        <f>Lámpara!AJ32</f>
        <v>59.341967806313022</v>
      </c>
      <c r="AP24" s="171">
        <f>Lámpara!AK32</f>
        <v>66.854113637951315</v>
      </c>
      <c r="AQ24" s="171">
        <f>Lámpara!AL32</f>
        <v>75.376145750492157</v>
      </c>
      <c r="AR24" s="171">
        <f>Lámpara!AM32</f>
        <v>84.589329800175577</v>
      </c>
      <c r="AS24" s="171">
        <f>Lámpara!AN32</f>
        <v>94.073782737348878</v>
      </c>
      <c r="AT24" s="171">
        <f>Lámpara!AO32</f>
        <v>103.346154555674</v>
      </c>
      <c r="AU24" s="171">
        <f>Lámpara!AP32</f>
        <v>111.91989139923446</v>
      </c>
      <c r="AV24" s="171">
        <f>Lámpara!AQ32</f>
        <v>119.38166483628089</v>
      </c>
      <c r="AW24" s="171">
        <f>Lámpara!AR32</f>
        <v>125.46962331769525</v>
      </c>
      <c r="AX24" s="171">
        <f>Lámpara!AS32</f>
        <v>130.13230229132984</v>
      </c>
      <c r="AY24" s="171">
        <f>Lámpara!AT32</f>
        <v>133.54504465997101</v>
      </c>
      <c r="AZ24" s="171">
        <f>Lámpara!AU32</f>
        <v>136.0673399342549</v>
      </c>
      <c r="BA24" s="171">
        <f>Lámpara!AV32</f>
        <v>138.1410232464174</v>
      </c>
      <c r="BB24" s="171">
        <f>Lámpara!AW32</f>
        <v>140.15251242913413</v>
      </c>
      <c r="BC24" s="171">
        <f>Lámpara!AX32</f>
        <v>142.30334915655587</v>
      </c>
      <c r="BD24" s="171">
        <f>Lámpara!AY32</f>
        <v>144.54034744641692</v>
      </c>
      <c r="BE24" s="171">
        <f>Lámpara!AZ32</f>
        <v>146.5809152677916</v>
      </c>
      <c r="BF24" s="171">
        <f>Lámpara!BA32</f>
        <v>148.03221261524911</v>
      </c>
      <c r="BG24" s="171">
        <f>Lámpara!BB32</f>
        <v>148.55955033018475</v>
      </c>
      <c r="BH24" s="171">
        <f>Lámpara!BC32</f>
        <v>148.03221261524908</v>
      </c>
      <c r="BI24" s="171">
        <f>Lámpara!BD32</f>
        <v>146.58091526779154</v>
      </c>
      <c r="BJ24" s="171">
        <f>Lámpara!BE32</f>
        <v>144.54034744641683</v>
      </c>
      <c r="BK24" s="171">
        <f>Lámpara!BF32</f>
        <v>142.30334915655578</v>
      </c>
      <c r="BL24" s="171">
        <f>Lámpara!BG32</f>
        <v>140.15251242913396</v>
      </c>
      <c r="BM24" s="171">
        <f>Lámpara!BH32</f>
        <v>138.14102324641732</v>
      </c>
      <c r="BN24" s="171">
        <f>Lámpara!BI32</f>
        <v>136.06733993425485</v>
      </c>
      <c r="BO24" s="171">
        <f>Lámpara!BJ32</f>
        <v>133.54504465997093</v>
      </c>
      <c r="BP24" s="171">
        <f>Lámpara!BK32</f>
        <v>130.13230229132969</v>
      </c>
      <c r="BQ24" s="171">
        <f>Lámpara!BL32</f>
        <v>125.469623317695</v>
      </c>
      <c r="BR24" s="171">
        <f>Lámpara!BM32</f>
        <v>119.38166483628061</v>
      </c>
      <c r="BS24" s="171">
        <f>Lámpara!BN32</f>
        <v>111.91989139923405</v>
      </c>
      <c r="BT24" s="171">
        <f>Lámpara!BO32</f>
        <v>103.34615455567352</v>
      </c>
      <c r="BU24" s="171">
        <f>Lámpara!BP32</f>
        <v>94.073782737348338</v>
      </c>
      <c r="BV24" s="171">
        <f>Lámpara!BQ32</f>
        <v>84.589329800175094</v>
      </c>
      <c r="BW24" s="171">
        <f>Lámpara!BR32</f>
        <v>75.376145750491716</v>
      </c>
      <c r="BX24" s="171">
        <f>Lámpara!BS32</f>
        <v>66.854113637950931</v>
      </c>
      <c r="BY24" s="171">
        <f>Lámpara!BT32</f>
        <v>59.341967806312724</v>
      </c>
      <c r="BZ24" s="171">
        <f>Lámpara!BU32</f>
        <v>53.042075064748381</v>
      </c>
      <c r="CA24" s="171">
        <f>Lámpara!BV32</f>
        <v>48.04346929041143</v>
      </c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6"/>
        <v>4.9999999999999982</v>
      </c>
      <c r="G25" s="172"/>
      <c r="H25" s="175">
        <f t="shared" si="7"/>
        <v>1.4999999999999982</v>
      </c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>
        <f>Lámpara!N33</f>
        <v>10.264769614675135</v>
      </c>
      <c r="T25" s="171">
        <f>Lámpara!O33</f>
        <v>10.832236611875116</v>
      </c>
      <c r="U25" s="171">
        <f>Lámpara!P33</f>
        <v>11.438968856952004</v>
      </c>
      <c r="V25" s="171">
        <f>Lámpara!Q33</f>
        <v>12.088333347081754</v>
      </c>
      <c r="W25" s="171">
        <f>Lámpara!R33</f>
        <v>12.784113976012437</v>
      </c>
      <c r="X25" s="171">
        <f>Lámpara!S33</f>
        <v>13.530602522273966</v>
      </c>
      <c r="Y25" s="171">
        <f>Lámpara!T33</f>
        <v>14.332719780272955</v>
      </c>
      <c r="Z25" s="171">
        <f>Lámpara!U33</f>
        <v>15.196178474856996</v>
      </c>
      <c r="AA25" s="171">
        <f>Lámpara!V33</f>
        <v>16.127704287504717</v>
      </c>
      <c r="AB25" s="171">
        <f>Lámpara!W33</f>
        <v>17.135337917487739</v>
      </c>
      <c r="AC25" s="171">
        <f>Lámpara!X33</f>
        <v>18.228850377514664</v>
      </c>
      <c r="AD25" s="171">
        <f>Lámpara!Y33</f>
        <v>19.420316760332852</v>
      </c>
      <c r="AE25" s="171">
        <f>Lámpara!Z33</f>
        <v>20.72491201115659</v>
      </c>
      <c r="AF25" s="171">
        <f>Lámpara!AA33</f>
        <v>22.162017872983274</v>
      </c>
      <c r="AG25" s="171">
        <f>Lámpara!AB33</f>
        <v>23.756765976301878</v>
      </c>
      <c r="AH25" s="171">
        <f>Lámpara!AC33</f>
        <v>25.542191867299124</v>
      </c>
      <c r="AI25" s="171">
        <f>Lámpara!AD33</f>
        <v>27.562243746764608</v>
      </c>
      <c r="AJ25" s="171">
        <f>Lámpara!AE33</f>
        <v>29.875984559264754</v>
      </c>
      <c r="AK25" s="171">
        <f>Lámpara!AF33</f>
        <v>32.563455431365313</v>
      </c>
      <c r="AL25" s="171">
        <f>Lámpara!AG33</f>
        <v>48.963846460418104</v>
      </c>
      <c r="AM25" s="171">
        <f>Lámpara!AH33</f>
        <v>53.062956028552946</v>
      </c>
      <c r="AN25" s="171">
        <f>Lámpara!AI33</f>
        <v>58.533991413905589</v>
      </c>
      <c r="AO25" s="171">
        <f>Lámpara!AJ33</f>
        <v>65.39262600858963</v>
      </c>
      <c r="AP25" s="171">
        <f>Lámpara!AK33</f>
        <v>73.551774982050276</v>
      </c>
      <c r="AQ25" s="171">
        <f>Lámpara!AL33</f>
        <v>82.804435353354719</v>
      </c>
      <c r="AR25" s="171">
        <f>Lámpara!AM33</f>
        <v>92.81930454503464</v>
      </c>
      <c r="AS25" s="171">
        <f>Lámpara!AN33</f>
        <v>103.15559433798842</v>
      </c>
      <c r="AT25" s="171">
        <f>Lámpara!AO33</f>
        <v>113.30176475961981</v>
      </c>
      <c r="AU25" s="171">
        <f>Lámpara!AP33</f>
        <v>122.73863872338066</v>
      </c>
      <c r="AV25" s="171">
        <f>Lámpara!AQ33</f>
        <v>131.02041533161093</v>
      </c>
      <c r="AW25" s="171">
        <f>Lámpara!AR33</f>
        <v>137.85854405958122</v>
      </c>
      <c r="AX25" s="171">
        <f>Lámpara!AS33</f>
        <v>143.18590765789114</v>
      </c>
      <c r="AY25" s="171">
        <f>Lámpara!AT33</f>
        <v>147.17631250177448</v>
      </c>
      <c r="AZ25" s="171">
        <f>Lámpara!AU33</f>
        <v>150.20098439170775</v>
      </c>
      <c r="BA25" s="171">
        <f>Lámpara!AV33</f>
        <v>152.72131678601252</v>
      </c>
      <c r="BB25" s="171">
        <f>Lámpara!AW33</f>
        <v>155.1421455949995</v>
      </c>
      <c r="BC25" s="171">
        <f>Lámpara!AX33</f>
        <v>157.67284169185507</v>
      </c>
      <c r="BD25" s="171">
        <f>Lámpara!AY33</f>
        <v>160.25157518205449</v>
      </c>
      <c r="BE25" s="171">
        <f>Lámpara!AZ33</f>
        <v>162.5715590268502</v>
      </c>
      <c r="BF25" s="171">
        <f>Lámpara!BA33</f>
        <v>164.20842542830385</v>
      </c>
      <c r="BG25" s="171">
        <f>Lámpara!BB33</f>
        <v>164.8010472346958</v>
      </c>
      <c r="BH25" s="171">
        <f>Lámpara!BC33</f>
        <v>164.20842542830383</v>
      </c>
      <c r="BI25" s="171">
        <f>Lámpara!BD33</f>
        <v>162.5715590268502</v>
      </c>
      <c r="BJ25" s="171">
        <f>Lámpara!BE33</f>
        <v>160.25157518205447</v>
      </c>
      <c r="BK25" s="171">
        <f>Lámpara!BF33</f>
        <v>157.67284169185501</v>
      </c>
      <c r="BL25" s="171">
        <f>Lámpara!BG33</f>
        <v>155.14214559499931</v>
      </c>
      <c r="BM25" s="171">
        <f>Lámpara!BH33</f>
        <v>152.72131678601249</v>
      </c>
      <c r="BN25" s="171">
        <f>Lámpara!BI33</f>
        <v>150.20098439170755</v>
      </c>
      <c r="BO25" s="171">
        <f>Lámpara!BJ33</f>
        <v>147.17631250177445</v>
      </c>
      <c r="BP25" s="171">
        <f>Lámpara!BK33</f>
        <v>143.18590765789097</v>
      </c>
      <c r="BQ25" s="171">
        <f>Lámpara!BL33</f>
        <v>137.85854405958091</v>
      </c>
      <c r="BR25" s="171">
        <f>Lámpara!BM33</f>
        <v>131.02041533161059</v>
      </c>
      <c r="BS25" s="171">
        <f>Lámpara!BN33</f>
        <v>122.73863872338022</v>
      </c>
      <c r="BT25" s="171">
        <f>Lámpara!BO33</f>
        <v>113.30176475961929</v>
      </c>
      <c r="BU25" s="171">
        <f>Lámpara!BP33</f>
        <v>103.15559433798781</v>
      </c>
      <c r="BV25" s="171">
        <f>Lámpara!BQ33</f>
        <v>92.819304545034115</v>
      </c>
      <c r="BW25" s="171">
        <f>Lámpara!BR33</f>
        <v>82.804435353354208</v>
      </c>
      <c r="BX25" s="171">
        <f>Lámpara!BS33</f>
        <v>73.551774982049849</v>
      </c>
      <c r="BY25" s="171">
        <f>Lámpara!BT33</f>
        <v>65.392626008589303</v>
      </c>
      <c r="BZ25" s="171">
        <f>Lámpara!BU33</f>
        <v>58.533991413905248</v>
      </c>
      <c r="CA25" s="171">
        <f>Lámpara!BV33</f>
        <v>53.062956028552755</v>
      </c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6"/>
        <v>4.8999999999999986</v>
      </c>
      <c r="G26" s="172"/>
      <c r="H26" s="175">
        <f t="shared" si="7"/>
        <v>1.3999999999999981</v>
      </c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>
        <f>Lámpara!N34</f>
        <v>11.453729171768396</v>
      </c>
      <c r="T26" s="171">
        <f>Lámpara!O34</f>
        <v>12.094539393842219</v>
      </c>
      <c r="U26" s="171">
        <f>Lámpara!P34</f>
        <v>12.780259584433386</v>
      </c>
      <c r="V26" s="171">
        <f>Lámpara!Q34</f>
        <v>13.51475627805908</v>
      </c>
      <c r="W26" s="171">
        <f>Lámpara!R34</f>
        <v>14.302361777170288</v>
      </c>
      <c r="X26" s="171">
        <f>Lámpara!S34</f>
        <v>15.147970938182128</v>
      </c>
      <c r="Y26" s="171">
        <f>Lámpara!T34</f>
        <v>16.057169305312918</v>
      </c>
      <c r="Z26" s="171">
        <f>Lámpara!U34</f>
        <v>17.036404706236617</v>
      </c>
      <c r="AA26" s="171">
        <f>Lámpara!V34</f>
        <v>18.093219340966264</v>
      </c>
      <c r="AB26" s="171">
        <f>Lámpara!W34</f>
        <v>19.236566332611179</v>
      </c>
      <c r="AC26" s="171">
        <f>Lámpara!X34</f>
        <v>20.47724449202919</v>
      </c>
      <c r="AD26" s="171">
        <f>Lámpara!Y34</f>
        <v>21.828498834669087</v>
      </c>
      <c r="AE26" s="171">
        <f>Lámpara!Z34</f>
        <v>23.306853788639724</v>
      </c>
      <c r="AF26" s="171">
        <f>Lámpara!AA34</f>
        <v>24.933273279396012</v>
      </c>
      <c r="AG26" s="171">
        <f>Lámpara!AB34</f>
        <v>26.734780031890896</v>
      </c>
      <c r="AH26" s="171">
        <f>Lámpara!AC34</f>
        <v>28.746719656646572</v>
      </c>
      <c r="AI26" s="171">
        <f>Lámpara!AD34</f>
        <v>31.015928953826457</v>
      </c>
      <c r="AJ26" s="171">
        <f>Lámpara!AE34</f>
        <v>33.605169700198026</v>
      </c>
      <c r="AK26" s="171">
        <f>Lámpara!AF34</f>
        <v>36.599328353589051</v>
      </c>
      <c r="AL26" s="171">
        <f>Lámpara!AG34</f>
        <v>53.877309532198289</v>
      </c>
      <c r="AM26" s="171">
        <f>Lámpara!AH34</f>
        <v>58.400716398332492</v>
      </c>
      <c r="AN26" s="171">
        <f>Lámpara!AI34</f>
        <v>64.379454391340843</v>
      </c>
      <c r="AO26" s="171">
        <f>Lámpara!AJ34</f>
        <v>71.83666463337714</v>
      </c>
      <c r="AP26" s="171">
        <f>Lámpara!AK34</f>
        <v>80.687924538308835</v>
      </c>
      <c r="AQ26" s="171">
        <f>Lámpara!AL34</f>
        <v>90.722198091282635</v>
      </c>
      <c r="AR26" s="171">
        <f>Lámpara!AM34</f>
        <v>101.59596906287541</v>
      </c>
      <c r="AS26" s="171">
        <f>Lámpara!AN34</f>
        <v>112.84750241416188</v>
      </c>
      <c r="AT26" s="171">
        <f>Lámpara!AO34</f>
        <v>123.93650886866527</v>
      </c>
      <c r="AU26" s="171">
        <f>Lámpara!AP34</f>
        <v>134.31006075816649</v>
      </c>
      <c r="AV26" s="171">
        <f>Lámpara!AQ34</f>
        <v>143.4882510136197</v>
      </c>
      <c r="AW26" s="171">
        <f>Lámpara!AR34</f>
        <v>151.15387954356788</v>
      </c>
      <c r="AX26" s="171">
        <f>Lámpara!AS34</f>
        <v>157.22219552261714</v>
      </c>
      <c r="AY26" s="171">
        <f>Lámpara!AT34</f>
        <v>161.86375539648753</v>
      </c>
      <c r="AZ26" s="171">
        <f>Lámpara!AU34</f>
        <v>165.46026167450924</v>
      </c>
      <c r="BA26" s="171">
        <f>Lámpara!AV34</f>
        <v>168.49182781889235</v>
      </c>
      <c r="BB26" s="171">
        <f>Lámpara!AW34</f>
        <v>171.38101615651246</v>
      </c>
      <c r="BC26" s="171">
        <f>Lámpara!AX34</f>
        <v>174.34407378732536</v>
      </c>
      <c r="BD26" s="171">
        <f>Lámpara!AY34</f>
        <v>177.30899171366332</v>
      </c>
      <c r="BE26" s="171">
        <f>Lámpara!AZ34</f>
        <v>179.94266521766389</v>
      </c>
      <c r="BF26" s="171">
        <f>Lámpara!BA34</f>
        <v>181.7868916663717</v>
      </c>
      <c r="BG26" s="171">
        <f>Lámpara!BB34</f>
        <v>182.45229138561552</v>
      </c>
      <c r="BH26" s="171">
        <f>Lámpara!BC34</f>
        <v>181.78689166637167</v>
      </c>
      <c r="BI26" s="171">
        <f>Lámpara!BD34</f>
        <v>179.94266521766383</v>
      </c>
      <c r="BJ26" s="171">
        <f>Lámpara!BE34</f>
        <v>177.30899171366323</v>
      </c>
      <c r="BK26" s="171">
        <f>Lámpara!BF34</f>
        <v>174.34407378732513</v>
      </c>
      <c r="BL26" s="171">
        <f>Lámpara!BG34</f>
        <v>171.38101615651229</v>
      </c>
      <c r="BM26" s="171">
        <f>Lámpara!BH34</f>
        <v>168.49182781889223</v>
      </c>
      <c r="BN26" s="171">
        <f>Lámpara!BI34</f>
        <v>165.4602616745091</v>
      </c>
      <c r="BO26" s="171">
        <f>Lámpara!BJ34</f>
        <v>161.86375539648736</v>
      </c>
      <c r="BP26" s="171">
        <f>Lámpara!BK34</f>
        <v>157.22219552261686</v>
      </c>
      <c r="BQ26" s="171">
        <f>Lámpara!BL34</f>
        <v>151.15387954356751</v>
      </c>
      <c r="BR26" s="171">
        <f>Lámpara!BM34</f>
        <v>143.48825101361922</v>
      </c>
      <c r="BS26" s="171">
        <f>Lámpara!BN34</f>
        <v>134.31006075816595</v>
      </c>
      <c r="BT26" s="171">
        <f>Lámpara!BO34</f>
        <v>123.93650886866472</v>
      </c>
      <c r="BU26" s="171">
        <f>Lámpara!BP34</f>
        <v>112.84750241416116</v>
      </c>
      <c r="BV26" s="171">
        <f>Lámpara!BQ34</f>
        <v>101.59596906287489</v>
      </c>
      <c r="BW26" s="171">
        <f>Lámpara!BR34</f>
        <v>90.722198091282138</v>
      </c>
      <c r="BX26" s="171">
        <f>Lámpara!BS34</f>
        <v>80.687924538308351</v>
      </c>
      <c r="BY26" s="171">
        <f>Lámpara!BT34</f>
        <v>71.836664633376785</v>
      </c>
      <c r="BZ26" s="171">
        <f>Lámpara!BU34</f>
        <v>64.379454391340474</v>
      </c>
      <c r="CA26" s="171">
        <f>Lámpara!BV34</f>
        <v>58.400716398332293</v>
      </c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6"/>
        <v>4.7999999999999989</v>
      </c>
      <c r="G27" s="172"/>
      <c r="H27" s="175">
        <f t="shared" si="7"/>
        <v>1.299999999999998</v>
      </c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>
        <f>Lámpara!N35</f>
        <v>12.634267204545276</v>
      </c>
      <c r="T27" s="171">
        <f>Lámpara!O35</f>
        <v>13.349279640504664</v>
      </c>
      <c r="U27" s="171">
        <f>Lámpara!P35</f>
        <v>14.115049765025073</v>
      </c>
      <c r="V27" s="171">
        <f>Lámpara!Q35</f>
        <v>14.935977171048913</v>
      </c>
      <c r="W27" s="171">
        <f>Lámpara!R35</f>
        <v>15.8169811471577</v>
      </c>
      <c r="X27" s="171">
        <f>Lámpara!S35</f>
        <v>16.763603945982084</v>
      </c>
      <c r="Y27" s="171">
        <f>Lámpara!T35</f>
        <v>17.78214667359001</v>
      </c>
      <c r="Z27" s="171">
        <f>Lámpara!U35</f>
        <v>18.879850386798417</v>
      </c>
      <c r="AA27" s="171">
        <f>Lámpara!V35</f>
        <v>20.065140130800067</v>
      </c>
      <c r="AB27" s="171">
        <f>Lámpara!W35</f>
        <v>21.3479569274384</v>
      </c>
      <c r="AC27" s="171">
        <f>Lámpara!X35</f>
        <v>22.740213015344068</v>
      </c>
      <c r="AD27" s="171">
        <f>Lámpara!Y35</f>
        <v>24.256420182678099</v>
      </c>
      <c r="AE27" s="171">
        <f>Lámpara!Z35</f>
        <v>25.914561547509717</v>
      </c>
      <c r="AF27" s="171">
        <f>Lámpara!AA35</f>
        <v>27.7373060258249</v>
      </c>
      <c r="AG27" s="171">
        <f>Lámpara!AB35</f>
        <v>29.753705281143674</v>
      </c>
      <c r="AH27" s="171">
        <f>Lámpara!AC35</f>
        <v>32.001569664383098</v>
      </c>
      <c r="AI27" s="171">
        <f>Lámpara!AD35</f>
        <v>34.530798558258887</v>
      </c>
      <c r="AJ27" s="171">
        <f>Lámpara!AE35</f>
        <v>37.408049581479823</v>
      </c>
      <c r="AK27" s="171">
        <f>Lámpara!AF35</f>
        <v>40.723280485092033</v>
      </c>
      <c r="AL27" s="171">
        <f>Lámpara!AG35</f>
        <v>58.8916149011173</v>
      </c>
      <c r="AM27" s="171">
        <f>Lámpara!AH35</f>
        <v>63.859486260515233</v>
      </c>
      <c r="AN27" s="171">
        <f>Lámpara!AI35</f>
        <v>70.369116070311037</v>
      </c>
      <c r="AO27" s="171">
        <f>Lámpara!AJ35</f>
        <v>78.451829710436868</v>
      </c>
      <c r="AP27" s="171">
        <f>Lámpara!AK35</f>
        <v>88.026637560282765</v>
      </c>
      <c r="AQ27" s="171">
        <f>Lámpara!AL35</f>
        <v>98.879202266347434</v>
      </c>
      <c r="AR27" s="171">
        <f>Lámpara!AM35</f>
        <v>110.65435730152436</v>
      </c>
      <c r="AS27" s="171">
        <f>Lámpara!AN35</f>
        <v>122.86966620918314</v>
      </c>
      <c r="AT27" s="171">
        <f>Lámpara!AO35</f>
        <v>134.95587911988559</v>
      </c>
      <c r="AU27" s="171">
        <f>Lámpara!AP35</f>
        <v>146.32556532156556</v>
      </c>
      <c r="AV27" s="171">
        <f>Lámpara!AQ35</f>
        <v>156.46343179194551</v>
      </c>
      <c r="AW27" s="171">
        <f>Lámpara!AR35</f>
        <v>165.02195885587318</v>
      </c>
      <c r="AX27" s="171">
        <f>Lámpara!AS35</f>
        <v>171.89694541031841</v>
      </c>
      <c r="AY27" s="171">
        <f>Lámpara!AT35</f>
        <v>177.2540135855287</v>
      </c>
      <c r="AZ27" s="171">
        <f>Lámpara!AU35</f>
        <v>181.48399235926865</v>
      </c>
      <c r="BA27" s="171">
        <f>Lámpara!AV35</f>
        <v>185.08471538095196</v>
      </c>
      <c r="BB27" s="171">
        <f>Lámpara!AW35</f>
        <v>188.49561547631504</v>
      </c>
      <c r="BC27" s="171">
        <f>Lámpara!AX35</f>
        <v>191.93875962625836</v>
      </c>
      <c r="BD27" s="171">
        <f>Lámpara!AY35</f>
        <v>195.33041736597752</v>
      </c>
      <c r="BE27" s="171">
        <f>Lámpara!AZ35</f>
        <v>198.30912634015951</v>
      </c>
      <c r="BF27" s="171">
        <f>Lámpara!BA35</f>
        <v>200.3806706402454</v>
      </c>
      <c r="BG27" s="171">
        <f>Lámpara!BB35</f>
        <v>201.12571624206728</v>
      </c>
      <c r="BH27" s="171">
        <f>Lámpara!BC35</f>
        <v>200.38067064024534</v>
      </c>
      <c r="BI27" s="171">
        <f>Lámpara!BD35</f>
        <v>198.30912634015939</v>
      </c>
      <c r="BJ27" s="171">
        <f>Lámpara!BE35</f>
        <v>195.33041736597724</v>
      </c>
      <c r="BK27" s="171">
        <f>Lámpara!BF35</f>
        <v>191.93875962625816</v>
      </c>
      <c r="BL27" s="171">
        <f>Lámpara!BG35</f>
        <v>188.4956154763147</v>
      </c>
      <c r="BM27" s="171">
        <f>Lámpara!BH35</f>
        <v>185.08471538095182</v>
      </c>
      <c r="BN27" s="171">
        <f>Lámpara!BI35</f>
        <v>181.4839923592684</v>
      </c>
      <c r="BO27" s="171">
        <f>Lámpara!BJ35</f>
        <v>177.25401358552853</v>
      </c>
      <c r="BP27" s="171">
        <f>Lámpara!BK35</f>
        <v>171.8969454103181</v>
      </c>
      <c r="BQ27" s="171">
        <f>Lámpara!BL35</f>
        <v>165.02195885587273</v>
      </c>
      <c r="BR27" s="171">
        <f>Lámpara!BM35</f>
        <v>156.46343179194503</v>
      </c>
      <c r="BS27" s="171">
        <f>Lámpara!BN35</f>
        <v>146.32556532156502</v>
      </c>
      <c r="BT27" s="171">
        <f>Lámpara!BO35</f>
        <v>134.95587911988491</v>
      </c>
      <c r="BU27" s="171">
        <f>Lámpara!BP35</f>
        <v>122.86966620918236</v>
      </c>
      <c r="BV27" s="171">
        <f>Lámpara!BQ35</f>
        <v>110.65435730152377</v>
      </c>
      <c r="BW27" s="171">
        <f>Lámpara!BR35</f>
        <v>98.879202266346866</v>
      </c>
      <c r="BX27" s="171">
        <f>Lámpara!BS35</f>
        <v>88.02663756028231</v>
      </c>
      <c r="BY27" s="171">
        <f>Lámpara!BT35</f>
        <v>78.451829710436456</v>
      </c>
      <c r="BZ27" s="171">
        <f>Lámpara!BU35</f>
        <v>70.369116070310653</v>
      </c>
      <c r="CA27" s="171">
        <f>Lámpara!BV35</f>
        <v>63.859486260514991</v>
      </c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6"/>
        <v>4.6999999999999993</v>
      </c>
      <c r="G28" s="172"/>
      <c r="H28" s="175">
        <f t="shared" si="7"/>
        <v>1.199999999999998</v>
      </c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>
        <f>Lámpara!N36</f>
        <v>13.748288811400025</v>
      </c>
      <c r="T28" s="171">
        <f>Lámpara!O36</f>
        <v>14.534896926643944</v>
      </c>
      <c r="U28" s="171">
        <f>Lámpara!P36</f>
        <v>15.378060844766926</v>
      </c>
      <c r="V28" s="171">
        <f>Lámpara!Q36</f>
        <v>16.282726747415708</v>
      </c>
      <c r="W28" s="171">
        <f>Lámpara!R36</f>
        <v>17.254418064918173</v>
      </c>
      <c r="X28" s="171">
        <f>Lámpara!S36</f>
        <v>18.299345875200622</v>
      </c>
      <c r="Y28" s="171">
        <f>Lámpara!T36</f>
        <v>19.424553282051626</v>
      </c>
      <c r="Z28" s="171">
        <f>Lámpara!U36</f>
        <v>20.6381068359665</v>
      </c>
      <c r="AA28" s="171">
        <f>Lámpara!V36</f>
        <v>21.949353431921551</v>
      </c>
      <c r="AB28" s="171">
        <f>Lámpara!W36</f>
        <v>23.369268734268225</v>
      </c>
      <c r="AC28" s="171">
        <f>Lámpara!X36</f>
        <v>24.91093397458976</v>
      </c>
      <c r="AD28" s="171">
        <f>Lámpara!Y36</f>
        <v>26.590193259716411</v>
      </c>
      <c r="AE28" s="171">
        <f>Lámpara!Z36</f>
        <v>28.426565157144466</v>
      </c>
      <c r="AF28" s="171">
        <f>Lámpara!AA36</f>
        <v>30.44451285887774</v>
      </c>
      <c r="AG28" s="171">
        <f>Lámpara!AB36</f>
        <v>32.675220202803878</v>
      </c>
      <c r="AH28" s="171">
        <f>Lámpara!AC36</f>
        <v>35.159081087776897</v>
      </c>
      <c r="AI28" s="171">
        <f>Lámpara!AD36</f>
        <v>37.949193863144522</v>
      </c>
      <c r="AJ28" s="171">
        <f>Lámpara!AE36</f>
        <v>41.116268703705224</v>
      </c>
      <c r="AK28" s="171">
        <f>Lámpara!AF36</f>
        <v>44.755515868894989</v>
      </c>
      <c r="AL28" s="171">
        <f>Lámpara!AG36</f>
        <v>63.810265174468967</v>
      </c>
      <c r="AM28" s="171">
        <f>Lámpara!AH36</f>
        <v>69.229319152548101</v>
      </c>
      <c r="AN28" s="171">
        <f>Lámpara!AI36</f>
        <v>76.278423338618623</v>
      </c>
      <c r="AO28" s="171">
        <f>Lámpara!AJ36</f>
        <v>84.997767351540418</v>
      </c>
      <c r="AP28" s="171">
        <f>Lámpara!AK36</f>
        <v>95.310590253361823</v>
      </c>
      <c r="AQ28" s="171">
        <f>Lámpara!AL36</f>
        <v>107.00009298369399</v>
      </c>
      <c r="AR28" s="171">
        <f>Lámpara!AM36</f>
        <v>119.70022909472131</v>
      </c>
      <c r="AS28" s="171">
        <f>Lámpara!AN36</f>
        <v>132.9084169402239</v>
      </c>
      <c r="AT28" s="171">
        <f>Lámpara!AO36</f>
        <v>146.02663665860004</v>
      </c>
      <c r="AU28" s="171">
        <f>Lámpara!AP36</f>
        <v>158.43266121984783</v>
      </c>
      <c r="AV28" s="171">
        <f>Lámpara!AQ36</f>
        <v>169.57499520000937</v>
      </c>
      <c r="AW28" s="171">
        <f>Lámpara!AR36</f>
        <v>179.07453319298872</v>
      </c>
      <c r="AX28" s="171">
        <f>Lámpara!AS36</f>
        <v>186.80609353146187</v>
      </c>
      <c r="AY28" s="171">
        <f>Lámpara!AT36</f>
        <v>192.92881574435393</v>
      </c>
      <c r="AZ28" s="171">
        <f>Lámpara!AU36</f>
        <v>197.84129881186712</v>
      </c>
      <c r="BA28" s="171">
        <f>Lámpara!AV36</f>
        <v>202.05800048865342</v>
      </c>
      <c r="BB28" s="171">
        <f>Lámpara!AW36</f>
        <v>206.03426424070111</v>
      </c>
      <c r="BC28" s="171">
        <f>Lámpara!AX36</f>
        <v>209.99689160025741</v>
      </c>
      <c r="BD28" s="171">
        <f>Lámpara!AY36</f>
        <v>213.84898265088475</v>
      </c>
      <c r="BE28" s="171">
        <f>Lámpara!AZ36</f>
        <v>217.1988860920344</v>
      </c>
      <c r="BF28" s="171">
        <f>Lámpara!BA36</f>
        <v>219.51445148907564</v>
      </c>
      <c r="BG28" s="171">
        <f>Lámpara!BB36</f>
        <v>220.34489908992066</v>
      </c>
      <c r="BH28" s="171">
        <f>Lámpara!BC36</f>
        <v>219.51445148907564</v>
      </c>
      <c r="BI28" s="171">
        <f>Lámpara!BD36</f>
        <v>217.19888609203443</v>
      </c>
      <c r="BJ28" s="171">
        <f>Lámpara!BE36</f>
        <v>213.84898265088449</v>
      </c>
      <c r="BK28" s="171">
        <f>Lámpara!BF36</f>
        <v>209.9968916002571</v>
      </c>
      <c r="BL28" s="171">
        <f>Lámpara!BG36</f>
        <v>206.03426424070099</v>
      </c>
      <c r="BM28" s="171">
        <f>Lámpara!BH36</f>
        <v>202.05800048865325</v>
      </c>
      <c r="BN28" s="171">
        <f>Lámpara!BI36</f>
        <v>197.84129881186692</v>
      </c>
      <c r="BO28" s="171">
        <f>Lámpara!BJ36</f>
        <v>192.92881574435367</v>
      </c>
      <c r="BP28" s="171">
        <f>Lámpara!BK36</f>
        <v>186.80609353146156</v>
      </c>
      <c r="BQ28" s="171">
        <f>Lámpara!BL36</f>
        <v>179.07453319298818</v>
      </c>
      <c r="BR28" s="171">
        <f>Lámpara!BM36</f>
        <v>169.57499520000897</v>
      </c>
      <c r="BS28" s="171">
        <f>Lámpara!BN36</f>
        <v>158.4326612198472</v>
      </c>
      <c r="BT28" s="171">
        <f>Lámpara!BO36</f>
        <v>146.02663665859939</v>
      </c>
      <c r="BU28" s="171">
        <f>Lámpara!BP36</f>
        <v>132.90841694022308</v>
      </c>
      <c r="BV28" s="171">
        <f>Lámpara!BQ36</f>
        <v>119.70022909472068</v>
      </c>
      <c r="BW28" s="171">
        <f>Lámpara!BR36</f>
        <v>107.00009298369338</v>
      </c>
      <c r="BX28" s="171">
        <f>Lámpara!BS36</f>
        <v>95.310590253361283</v>
      </c>
      <c r="BY28" s="171">
        <f>Lámpara!BT36</f>
        <v>84.997767351539963</v>
      </c>
      <c r="BZ28" s="171">
        <f>Lámpara!BU36</f>
        <v>76.278423338618168</v>
      </c>
      <c r="CA28" s="171">
        <f>Lámpara!BV36</f>
        <v>69.229319152547859</v>
      </c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6"/>
        <v>4.5999999999999996</v>
      </c>
      <c r="G29" s="172"/>
      <c r="H29" s="175">
        <f t="shared" si="7"/>
        <v>1.0999999999999979</v>
      </c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>
        <f>Lámpara!N37</f>
        <v>14.747922626122252</v>
      </c>
      <c r="T29" s="171">
        <f>Lámpara!O37</f>
        <v>15.600480239039582</v>
      </c>
      <c r="U29" s="171">
        <f>Lámpara!P37</f>
        <v>16.515102302771272</v>
      </c>
      <c r="V29" s="171">
        <f>Lámpara!Q37</f>
        <v>17.497273922256074</v>
      </c>
      <c r="W29" s="171">
        <f>Lámpara!R37</f>
        <v>18.553116777895738</v>
      </c>
      <c r="X29" s="171">
        <f>Lámpara!S37</f>
        <v>19.689507184490104</v>
      </c>
      <c r="Y29" s="171">
        <f>Lámpara!T37</f>
        <v>20.91422957760842</v>
      </c>
      <c r="Z29" s="171">
        <f>Lámpara!U37</f>
        <v>22.236178972910452</v>
      </c>
      <c r="AA29" s="171">
        <f>Lámpara!V37</f>
        <v>23.665631537848167</v>
      </c>
      <c r="AB29" s="171">
        <f>Lámpara!W37</f>
        <v>25.214610364671522</v>
      </c>
      <c r="AC29" s="171">
        <f>Lámpara!X37</f>
        <v>26.897384828368271</v>
      </c>
      <c r="AD29" s="171">
        <f>Lámpara!Y37</f>
        <v>28.731157949421458</v>
      </c>
      <c r="AE29" s="171">
        <f>Lámpara!Z37</f>
        <v>30.737018919909254</v>
      </c>
      <c r="AF29" s="171">
        <f>Lámpara!AA37</f>
        <v>32.941270128885321</v>
      </c>
      <c r="AG29" s="171">
        <f>Lámpara!AB37</f>
        <v>35.377283426547777</v>
      </c>
      <c r="AH29" s="171">
        <f>Lámpara!AC37</f>
        <v>38.08810418233908</v>
      </c>
      <c r="AI29" s="171">
        <f>Lámpara!AD37</f>
        <v>41.130110920879538</v>
      </c>
      <c r="AJ29" s="171">
        <f>Lámpara!AE37</f>
        <v>44.578162237019491</v>
      </c>
      <c r="AK29" s="171">
        <f>Lámpara!AF37</f>
        <v>48.532833277110321</v>
      </c>
      <c r="AL29" s="171">
        <f>Lámpara!AG37</f>
        <v>68.452704569138845</v>
      </c>
      <c r="AM29" s="171">
        <f>Lámpara!AH37</f>
        <v>74.315687244212469</v>
      </c>
      <c r="AN29" s="171">
        <f>Lámpara!AI37</f>
        <v>81.89745201327689</v>
      </c>
      <c r="AO29" s="171">
        <f>Lámpara!AJ37</f>
        <v>91.247647377937128</v>
      </c>
      <c r="AP29" s="171">
        <f>Lámpara!AK37</f>
        <v>102.29451509320806</v>
      </c>
      <c r="AQ29" s="171">
        <f>Lámpara!AL37</f>
        <v>114.81970337602289</v>
      </c>
      <c r="AR29" s="171">
        <f>Lámpara!AM37</f>
        <v>128.44724018184309</v>
      </c>
      <c r="AS29" s="171">
        <f>Lámpara!AN37</f>
        <v>142.65526579712107</v>
      </c>
      <c r="AT29" s="171">
        <f>Lámpara!AO37</f>
        <v>156.81761211340208</v>
      </c>
      <c r="AU29" s="171">
        <f>Lámpara!AP37</f>
        <v>170.2774823042742</v>
      </c>
      <c r="AV29" s="171">
        <f>Lámpara!AQ37</f>
        <v>182.44691367208745</v>
      </c>
      <c r="AW29" s="171">
        <f>Lámpara!AR37</f>
        <v>192.91445844238442</v>
      </c>
      <c r="AX29" s="171">
        <f>Lámpara!AS37</f>
        <v>201.53281860864712</v>
      </c>
      <c r="AY29" s="171">
        <f>Lámpara!AT37</f>
        <v>208.45333447004973</v>
      </c>
      <c r="AZ29" s="171">
        <f>Lámpara!AU37</f>
        <v>214.0810866552325</v>
      </c>
      <c r="BA29" s="171">
        <f>Lámpara!AV37</f>
        <v>218.94602072302479</v>
      </c>
      <c r="BB29" s="171">
        <f>Lámpara!AW37</f>
        <v>223.51837989373405</v>
      </c>
      <c r="BC29" s="171">
        <f>Lámpara!AX37</f>
        <v>228.02865679626598</v>
      </c>
      <c r="BD29" s="171">
        <f>Lámpara!AY37</f>
        <v>232.36553239387632</v>
      </c>
      <c r="BE29" s="171">
        <f>Lámpara!AZ37</f>
        <v>236.10567822879236</v>
      </c>
      <c r="BF29" s="171">
        <f>Lámpara!BA37</f>
        <v>238.67748579835691</v>
      </c>
      <c r="BG29" s="171">
        <f>Lámpara!BB37</f>
        <v>239.5975568672693</v>
      </c>
      <c r="BH29" s="171">
        <f>Lámpara!BC37</f>
        <v>238.67748579835674</v>
      </c>
      <c r="BI29" s="171">
        <f>Lámpara!BD37</f>
        <v>236.10567822879219</v>
      </c>
      <c r="BJ29" s="171">
        <f>Lámpara!BE37</f>
        <v>232.36553239387615</v>
      </c>
      <c r="BK29" s="171">
        <f>Lámpara!BF37</f>
        <v>228.02865679626586</v>
      </c>
      <c r="BL29" s="171">
        <f>Lámpara!BG37</f>
        <v>223.51837989373371</v>
      </c>
      <c r="BM29" s="171">
        <f>Lámpara!BH37</f>
        <v>218.94602072302465</v>
      </c>
      <c r="BN29" s="171">
        <f>Lámpara!BI37</f>
        <v>214.08108665523224</v>
      </c>
      <c r="BO29" s="171">
        <f>Lámpara!BJ37</f>
        <v>208.45333447004955</v>
      </c>
      <c r="BP29" s="171">
        <f>Lámpara!BK37</f>
        <v>201.53281860864669</v>
      </c>
      <c r="BQ29" s="171">
        <f>Lámpara!BL37</f>
        <v>192.91445844238396</v>
      </c>
      <c r="BR29" s="171">
        <f>Lámpara!BM37</f>
        <v>182.44691367208679</v>
      </c>
      <c r="BS29" s="171">
        <f>Lámpara!BN37</f>
        <v>170.2774823042736</v>
      </c>
      <c r="BT29" s="171">
        <f>Lámpara!BO37</f>
        <v>156.81761211340137</v>
      </c>
      <c r="BU29" s="171">
        <f>Lámpara!BP37</f>
        <v>142.65526579712019</v>
      </c>
      <c r="BV29" s="171">
        <f>Lámpara!BQ37</f>
        <v>128.44724018184232</v>
      </c>
      <c r="BW29" s="171">
        <f>Lámpara!BR37</f>
        <v>114.8197033760222</v>
      </c>
      <c r="BX29" s="171">
        <f>Lámpara!BS37</f>
        <v>102.29451509320747</v>
      </c>
      <c r="BY29" s="171">
        <f>Lámpara!BT37</f>
        <v>91.247647377936687</v>
      </c>
      <c r="BZ29" s="171">
        <f>Lámpara!BU37</f>
        <v>81.897452013276464</v>
      </c>
      <c r="CA29" s="171">
        <f>Lámpara!BV37</f>
        <v>74.315687244212157</v>
      </c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6"/>
        <v>4.5</v>
      </c>
      <c r="G30" s="172"/>
      <c r="H30" s="175">
        <f t="shared" si="7"/>
        <v>0.99999999999999789</v>
      </c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>
        <f>Lámpara!N38</f>
        <v>15.602850311646538</v>
      </c>
      <c r="T30" s="171">
        <f>Lámpara!O38</f>
        <v>16.513576535411826</v>
      </c>
      <c r="U30" s="171">
        <f>Lámpara!P38</f>
        <v>17.491397961000555</v>
      </c>
      <c r="V30" s="171">
        <f>Lámpara!Q38</f>
        <v>18.542312002227792</v>
      </c>
      <c r="W30" s="171">
        <f>Lámpara!R38</f>
        <v>19.673011768424541</v>
      </c>
      <c r="X30" s="171">
        <f>Lámpara!S38</f>
        <v>20.891012125011308</v>
      </c>
      <c r="Y30" s="171">
        <f>Lámpara!T38</f>
        <v>22.204812707817357</v>
      </c>
      <c r="Z30" s="171">
        <f>Lámpara!U38</f>
        <v>23.624111924787531</v>
      </c>
      <c r="AA30" s="171">
        <f>Lámpara!V38</f>
        <v>25.160091791714347</v>
      </c>
      <c r="AB30" s="171">
        <f>Lámpara!W38</f>
        <v>26.825801725695914</v>
      </c>
      <c r="AC30" s="171">
        <f>Lámpara!X38</f>
        <v>28.636681204592939</v>
      </c>
      <c r="AD30" s="171">
        <f>Lámpara!Y38</f>
        <v>30.611277968835527</v>
      </c>
      <c r="AE30" s="171">
        <f>Lámpara!Z38</f>
        <v>32.772242271593917</v>
      </c>
      <c r="AF30" s="171">
        <f>Lámpara!AA38</f>
        <v>35.147711482226661</v>
      </c>
      <c r="AG30" s="171">
        <f>Lámpara!AB38</f>
        <v>37.773247151318422</v>
      </c>
      <c r="AH30" s="171">
        <f>Lámpara!AC38</f>
        <v>40.694553994062296</v>
      </c>
      <c r="AI30" s="171">
        <f>Lámpara!AD38</f>
        <v>43.97130464321598</v>
      </c>
      <c r="AJ30" s="171">
        <f>Lámpara!AE38</f>
        <v>47.682525430303585</v>
      </c>
      <c r="AK30" s="171">
        <f>Lámpara!AF38</f>
        <v>51.934179786459623</v>
      </c>
      <c r="AL30" s="171">
        <f>Lámpara!AG38</f>
        <v>72.681841245449718</v>
      </c>
      <c r="AM30" s="171">
        <f>Lámpara!AH38</f>
        <v>78.969034914931939</v>
      </c>
      <c r="AN30" s="171">
        <f>Lámpara!AI38</f>
        <v>87.062614892885392</v>
      </c>
      <c r="AO30" s="171">
        <f>Lámpara!AJ38</f>
        <v>97.022143532733253</v>
      </c>
      <c r="AP30" s="171">
        <f>Lámpara!AK38</f>
        <v>108.78156068122917</v>
      </c>
      <c r="AQ30" s="171">
        <f>Lámpara!AL38</f>
        <v>122.12188607794157</v>
      </c>
      <c r="AR30" s="171">
        <f>Lámpara!AM38</f>
        <v>136.65831621064302</v>
      </c>
      <c r="AS30" s="171">
        <f>Lámpara!AN38</f>
        <v>151.85086508064234</v>
      </c>
      <c r="AT30" s="171">
        <f>Lámpara!AO38</f>
        <v>167.04626792058201</v>
      </c>
      <c r="AU30" s="171">
        <f>Lámpara!AP38</f>
        <v>181.55393176366903</v>
      </c>
      <c r="AV30" s="171">
        <f>Lámpara!AQ38</f>
        <v>194.74976738426105</v>
      </c>
      <c r="AW30" s="171">
        <f>Lámpara!AR38</f>
        <v>206.18980954631269</v>
      </c>
      <c r="AX30" s="171">
        <f>Lámpara!AS38</f>
        <v>215.70397855114919</v>
      </c>
      <c r="AY30" s="171">
        <f>Lámpara!AT38</f>
        <v>223.43479525914066</v>
      </c>
      <c r="AZ30" s="171">
        <f>Lámpara!AU38</f>
        <v>229.79264613263192</v>
      </c>
      <c r="BA30" s="171">
        <f>Lámpara!AV38</f>
        <v>235.32181486574891</v>
      </c>
      <c r="BB30" s="171">
        <f>Lámpara!AW38</f>
        <v>240.50640791742018</v>
      </c>
      <c r="BC30" s="171">
        <f>Lámpara!AX38</f>
        <v>245.57965467570344</v>
      </c>
      <c r="BD30" s="171">
        <f>Lámpara!AY38</f>
        <v>250.41485241027158</v>
      </c>
      <c r="BE30" s="171">
        <f>Lámpara!AZ38</f>
        <v>254.55597545354038</v>
      </c>
      <c r="BF30" s="171">
        <f>Lámpara!BA38</f>
        <v>257.39096921400915</v>
      </c>
      <c r="BG30" s="171">
        <f>Lámpara!BB38</f>
        <v>258.4030717703526</v>
      </c>
      <c r="BH30" s="171">
        <f>Lámpara!BC38</f>
        <v>257.39096921400909</v>
      </c>
      <c r="BI30" s="171">
        <f>Lámpara!BD38</f>
        <v>254.55597545354024</v>
      </c>
      <c r="BJ30" s="171">
        <f>Lámpara!BE38</f>
        <v>250.41485241027129</v>
      </c>
      <c r="BK30" s="171">
        <f>Lámpara!BF38</f>
        <v>245.57965467570332</v>
      </c>
      <c r="BL30" s="171">
        <f>Lámpara!BG38</f>
        <v>240.50640791741984</v>
      </c>
      <c r="BM30" s="171">
        <f>Lámpara!BH38</f>
        <v>235.32181486574871</v>
      </c>
      <c r="BN30" s="171">
        <f>Lámpara!BI38</f>
        <v>229.79264613263169</v>
      </c>
      <c r="BO30" s="171">
        <f>Lámpara!BJ38</f>
        <v>223.43479525914032</v>
      </c>
      <c r="BP30" s="171">
        <f>Lámpara!BK38</f>
        <v>215.70397855114879</v>
      </c>
      <c r="BQ30" s="171">
        <f>Lámpara!BL38</f>
        <v>206.1898095463122</v>
      </c>
      <c r="BR30" s="171">
        <f>Lámpara!BM38</f>
        <v>194.74976738426054</v>
      </c>
      <c r="BS30" s="171">
        <f>Lámpara!BN38</f>
        <v>181.55393176366817</v>
      </c>
      <c r="BT30" s="171">
        <f>Lámpara!BO38</f>
        <v>167.04626792058119</v>
      </c>
      <c r="BU30" s="171">
        <f>Lámpara!BP38</f>
        <v>151.85086508064137</v>
      </c>
      <c r="BV30" s="171">
        <f>Lámpara!BQ38</f>
        <v>136.65831621064234</v>
      </c>
      <c r="BW30" s="171">
        <f>Lámpara!BR38</f>
        <v>122.12188607794089</v>
      </c>
      <c r="BX30" s="171">
        <f>Lámpara!BS38</f>
        <v>108.7815606812285</v>
      </c>
      <c r="BY30" s="171">
        <f>Lámpara!BT38</f>
        <v>97.022143532732784</v>
      </c>
      <c r="BZ30" s="171">
        <f>Lámpara!BU38</f>
        <v>87.062614892884923</v>
      </c>
      <c r="CA30" s="171">
        <f>Lámpara!BV38</f>
        <v>78.969034914931683</v>
      </c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6"/>
        <v>4.4000000000000004</v>
      </c>
      <c r="G31" s="172"/>
      <c r="H31" s="175">
        <f t="shared" si="7"/>
        <v>0.89999999999999791</v>
      </c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>
        <f>Lámpara!N39</f>
        <v>16.305008184133889</v>
      </c>
      <c r="T31" s="171">
        <f>Lámpara!O39</f>
        <v>17.265238769850768</v>
      </c>
      <c r="U31" s="171">
        <f>Lámpara!P39</f>
        <v>18.297012161629844</v>
      </c>
      <c r="V31" s="171">
        <f>Lámpara!Q39</f>
        <v>19.406798045412327</v>
      </c>
      <c r="W31" s="171">
        <f>Lámpara!R39</f>
        <v>20.601818950213239</v>
      </c>
      <c r="X31" s="171">
        <f>Lámpara!S39</f>
        <v>21.890184423931849</v>
      </c>
      <c r="Y31" s="171">
        <f>Lámpara!T39</f>
        <v>23.281063739553172</v>
      </c>
      <c r="Z31" s="171">
        <f>Lámpara!U39</f>
        <v>24.784911655257684</v>
      </c>
      <c r="AA31" s="171">
        <f>Lámpara!V39</f>
        <v>26.413767778681535</v>
      </c>
      <c r="AB31" s="171">
        <f>Lámpara!W39</f>
        <v>28.181658681385532</v>
      </c>
      <c r="AC31" s="171">
        <f>Lámpara!X39</f>
        <v>30.105144170275477</v>
      </c>
      <c r="AD31" s="171">
        <f>Lámpara!Y39</f>
        <v>32.204066602033578</v>
      </c>
      <c r="AE31" s="171">
        <f>Lámpara!Z39</f>
        <v>34.502587017561773</v>
      </c>
      <c r="AF31" s="171">
        <f>Lámpara!AA39</f>
        <v>37.030627252219446</v>
      </c>
      <c r="AG31" s="171">
        <f>Lámpara!AB39</f>
        <v>39.825887324613923</v>
      </c>
      <c r="AH31" s="171">
        <f>Lámpara!AC39</f>
        <v>42.936678214731479</v>
      </c>
      <c r="AI31" s="171">
        <f>Lámpara!AD39</f>
        <v>46.425909611465791</v>
      </c>
      <c r="AJ31" s="171">
        <f>Lámpara!AE39</f>
        <v>50.376711001224173</v>
      </c>
      <c r="AK31" s="171">
        <f>Lámpara!AF39</f>
        <v>54.900356437294796</v>
      </c>
      <c r="AL31" s="171">
        <f>Lámpara!AG39</f>
        <v>76.425585718816691</v>
      </c>
      <c r="AM31" s="171">
        <f>Lámpara!AH39</f>
        <v>83.108217413364457</v>
      </c>
      <c r="AN31" s="171">
        <f>Lámpara!AI39</f>
        <v>91.682155179852998</v>
      </c>
      <c r="AO31" s="171">
        <f>Lámpara!AJ39</f>
        <v>102.21713768276979</v>
      </c>
      <c r="AP31" s="171">
        <f>Lámpara!AK39</f>
        <v>114.65335960793013</v>
      </c>
      <c r="AQ31" s="171">
        <f>Lámpara!AL39</f>
        <v>128.77208864692267</v>
      </c>
      <c r="AR31" s="171">
        <f>Lámpara!AM39</f>
        <v>144.18086381563273</v>
      </c>
      <c r="AS31" s="171">
        <f>Lámpara!AN39</f>
        <v>160.32295998007427</v>
      </c>
      <c r="AT31" s="171">
        <f>Lámpara!AO39</f>
        <v>176.51946579588244</v>
      </c>
      <c r="AU31" s="171">
        <f>Lámpara!AP39</f>
        <v>192.04730431603193</v>
      </c>
      <c r="AV31" s="171">
        <f>Lámpara!AQ39</f>
        <v>206.24721999114772</v>
      </c>
      <c r="AW31" s="171">
        <f>Lámpara!AR39</f>
        <v>218.64316607412363</v>
      </c>
      <c r="AX31" s="171">
        <f>Lámpara!AS39</f>
        <v>229.04211884384614</v>
      </c>
      <c r="AY31" s="171">
        <f>Lámpara!AT39</f>
        <v>237.57707743395758</v>
      </c>
      <c r="AZ31" s="171">
        <f>Lámpara!AU39</f>
        <v>244.66267220358353</v>
      </c>
      <c r="BA31" s="171">
        <f>Lámpara!AV39</f>
        <v>250.85634586311991</v>
      </c>
      <c r="BB31" s="171">
        <f>Lámpara!AW39</f>
        <v>256.65498924770606</v>
      </c>
      <c r="BC31" s="171">
        <f>Lámpara!AX39</f>
        <v>262.29371106886873</v>
      </c>
      <c r="BD31" s="171">
        <f>Lámpara!AY39</f>
        <v>267.62979807797831</v>
      </c>
      <c r="BE31" s="171">
        <f>Lámpara!AZ39</f>
        <v>272.17407417091459</v>
      </c>
      <c r="BF31" s="171">
        <f>Lámpara!BA39</f>
        <v>275.27370629330812</v>
      </c>
      <c r="BG31" s="171">
        <f>Lámpara!BB39</f>
        <v>276.3783504669974</v>
      </c>
      <c r="BH31" s="171">
        <f>Lámpara!BC39</f>
        <v>275.27370629330812</v>
      </c>
      <c r="BI31" s="171">
        <f>Lámpara!BD39</f>
        <v>272.17407417091437</v>
      </c>
      <c r="BJ31" s="171">
        <f>Lámpara!BE39</f>
        <v>267.62979807797797</v>
      </c>
      <c r="BK31" s="171">
        <f>Lámpara!BF39</f>
        <v>262.29371106886845</v>
      </c>
      <c r="BL31" s="171">
        <f>Lámpara!BG39</f>
        <v>256.65498924770583</v>
      </c>
      <c r="BM31" s="171">
        <f>Lámpara!BH39</f>
        <v>250.85634586311966</v>
      </c>
      <c r="BN31" s="171">
        <f>Lámpara!BI39</f>
        <v>244.66267220358324</v>
      </c>
      <c r="BO31" s="171">
        <f>Lámpara!BJ39</f>
        <v>237.57707743395721</v>
      </c>
      <c r="BP31" s="171">
        <f>Lámpara!BK39</f>
        <v>229.04211884384574</v>
      </c>
      <c r="BQ31" s="171">
        <f>Lámpara!BL39</f>
        <v>218.64316607412306</v>
      </c>
      <c r="BR31" s="171">
        <f>Lámpara!BM39</f>
        <v>206.24721999114706</v>
      </c>
      <c r="BS31" s="171">
        <f>Lámpara!BN39</f>
        <v>192.04730431603113</v>
      </c>
      <c r="BT31" s="171">
        <f>Lámpara!BO39</f>
        <v>176.51946579588164</v>
      </c>
      <c r="BU31" s="171">
        <f>Lámpara!BP39</f>
        <v>160.32295998007331</v>
      </c>
      <c r="BV31" s="171">
        <f>Lámpara!BQ39</f>
        <v>144.18086381563191</v>
      </c>
      <c r="BW31" s="171">
        <f>Lámpara!BR39</f>
        <v>128.77208864692199</v>
      </c>
      <c r="BX31" s="171">
        <f>Lámpara!BS39</f>
        <v>114.65335960792949</v>
      </c>
      <c r="BY31" s="171">
        <f>Lámpara!BT39</f>
        <v>102.21713768276932</v>
      </c>
      <c r="BZ31" s="171">
        <f>Lámpara!BU39</f>
        <v>91.682155179852501</v>
      </c>
      <c r="CA31" s="171">
        <f>Lámpara!BV39</f>
        <v>83.108217413364187</v>
      </c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6"/>
        <v>4.3000000000000007</v>
      </c>
      <c r="G32" s="172"/>
      <c r="H32" s="175">
        <f t="shared" si="7"/>
        <v>0.79999999999999793</v>
      </c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>
        <f>Lámpara!N40</f>
        <v>16.868807479472569</v>
      </c>
      <c r="T32" s="171">
        <f>Lámpara!O40</f>
        <v>17.870333077729089</v>
      </c>
      <c r="U32" s="171">
        <f>Lámpara!P40</f>
        <v>18.947257729520746</v>
      </c>
      <c r="V32" s="171">
        <f>Lámpara!Q40</f>
        <v>20.106477487328597</v>
      </c>
      <c r="W32" s="171">
        <f>Lámpara!R40</f>
        <v>21.355695157045776</v>
      </c>
      <c r="X32" s="171">
        <f>Lámpara!S40</f>
        <v>22.703562471101616</v>
      </c>
      <c r="Y32" s="171">
        <f>Lámpara!T40</f>
        <v>24.159862377834902</v>
      </c>
      <c r="Z32" s="171">
        <f>Lámpara!U40</f>
        <v>25.7357464538761</v>
      </c>
      <c r="AA32" s="171">
        <f>Lámpara!V40</f>
        <v>27.444048678741598</v>
      </c>
      <c r="AB32" s="171">
        <f>Lámpara!W40</f>
        <v>29.299705712594537</v>
      </c>
      <c r="AC32" s="171">
        <f>Lámpara!X40</f>
        <v>31.320326535060591</v>
      </c>
      <c r="AD32" s="171">
        <f>Lámpara!Y40</f>
        <v>33.526972463537575</v>
      </c>
      <c r="AE32" s="171">
        <f>Lámpara!Z40</f>
        <v>35.945234477305263</v>
      </c>
      <c r="AF32" s="171">
        <f>Lámpara!AA40</f>
        <v>38.606731668174994</v>
      </c>
      <c r="AG32" s="171">
        <f>Lámpara!AB40</f>
        <v>41.551207037764364</v>
      </c>
      <c r="AH32" s="171">
        <f>Lámpara!AC40</f>
        <v>44.829471002244986</v>
      </c>
      <c r="AI32" s="171">
        <f>Lámpara!AD40</f>
        <v>48.507547336969047</v>
      </c>
      <c r="AJ32" s="171">
        <f>Lámpara!AE40</f>
        <v>52.672522240587817</v>
      </c>
      <c r="AK32" s="171">
        <f>Lámpara!AF40</f>
        <v>57.44079950784753</v>
      </c>
      <c r="AL32" s="171">
        <f>Lámpara!AG40</f>
        <v>79.684740284960654</v>
      </c>
      <c r="AM32" s="171">
        <f>Lámpara!AH40</f>
        <v>86.729526009251117</v>
      </c>
      <c r="AN32" s="171">
        <f>Lámpara!AI40</f>
        <v>95.746446980541549</v>
      </c>
      <c r="AO32" s="171">
        <f>Lámpara!AJ40</f>
        <v>106.81544409419497</v>
      </c>
      <c r="AP32" s="171">
        <f>Lámpara!AK40</f>
        <v>119.88333029266191</v>
      </c>
      <c r="AQ32" s="171">
        <f>Lámpara!AL40</f>
        <v>134.73238711420782</v>
      </c>
      <c r="AR32" s="171">
        <f>Lámpara!AM40</f>
        <v>150.96368388583974</v>
      </c>
      <c r="AS32" s="171">
        <f>Lámpara!AN40</f>
        <v>168.00531579646056</v>
      </c>
      <c r="AT32" s="171">
        <f>Lámpara!AO40</f>
        <v>185.15452033558145</v>
      </c>
      <c r="AU32" s="171">
        <f>Lámpara!AP40</f>
        <v>201.65754926923626</v>
      </c>
      <c r="AV32" s="171">
        <f>Lámpara!AQ40</f>
        <v>216.82153885392518</v>
      </c>
      <c r="AW32" s="171">
        <f>Lámpara!AR40</f>
        <v>230.13939806566015</v>
      </c>
      <c r="AX32" s="171">
        <f>Lámpara!AS40</f>
        <v>241.39549150834281</v>
      </c>
      <c r="AY32" s="171">
        <f>Lámpara!AT40</f>
        <v>250.71289265976293</v>
      </c>
      <c r="AZ32" s="171">
        <f>Lámpara!AU40</f>
        <v>258.5094884012654</v>
      </c>
      <c r="BA32" s="171">
        <f>Lámpara!AV40</f>
        <v>265.3546152270232</v>
      </c>
      <c r="BB32" s="171">
        <f>Lámpara!AW40</f>
        <v>271.75676947111054</v>
      </c>
      <c r="BC32" s="171">
        <f>Lámpara!AX40</f>
        <v>277.95214549167622</v>
      </c>
      <c r="BD32" s="171">
        <f>Lámpara!AY40</f>
        <v>283.78174394232553</v>
      </c>
      <c r="BE32" s="171">
        <f>Lámpara!AZ40</f>
        <v>288.72341598200353</v>
      </c>
      <c r="BF32" s="171">
        <f>Lámpara!BA40</f>
        <v>292.0839665225609</v>
      </c>
      <c r="BG32" s="171">
        <f>Lámpara!BB40</f>
        <v>293.27986022607195</v>
      </c>
      <c r="BH32" s="171">
        <f>Lámpara!BC40</f>
        <v>292.08396652256079</v>
      </c>
      <c r="BI32" s="171">
        <f>Lámpara!BD40</f>
        <v>288.7234159820033</v>
      </c>
      <c r="BJ32" s="171">
        <f>Lámpara!BE40</f>
        <v>283.78174394232525</v>
      </c>
      <c r="BK32" s="171">
        <f>Lámpara!BF40</f>
        <v>277.95214549167611</v>
      </c>
      <c r="BL32" s="171">
        <f>Lámpara!BG40</f>
        <v>271.75676947111009</v>
      </c>
      <c r="BM32" s="171">
        <f>Lámpara!BH40</f>
        <v>265.35461522702286</v>
      </c>
      <c r="BN32" s="171">
        <f>Lámpara!BI40</f>
        <v>258.509488401265</v>
      </c>
      <c r="BO32" s="171">
        <f>Lámpara!BJ40</f>
        <v>250.71289265976245</v>
      </c>
      <c r="BP32" s="171">
        <f>Lámpara!BK40</f>
        <v>241.39549150834227</v>
      </c>
      <c r="BQ32" s="171">
        <f>Lámpara!BL40</f>
        <v>230.13939806565958</v>
      </c>
      <c r="BR32" s="171">
        <f>Lámpara!BM40</f>
        <v>216.82153885392464</v>
      </c>
      <c r="BS32" s="171">
        <f>Lámpara!BN40</f>
        <v>201.65754926923532</v>
      </c>
      <c r="BT32" s="171">
        <f>Lámpara!BO40</f>
        <v>185.15452033558063</v>
      </c>
      <c r="BU32" s="171">
        <f>Lámpara!BP40</f>
        <v>168.00531579645948</v>
      </c>
      <c r="BV32" s="171">
        <f>Lámpara!BQ40</f>
        <v>150.96368388583892</v>
      </c>
      <c r="BW32" s="171">
        <f>Lámpara!BR40</f>
        <v>134.73238711420711</v>
      </c>
      <c r="BX32" s="171">
        <f>Lámpara!BS40</f>
        <v>119.8833302926612</v>
      </c>
      <c r="BY32" s="171">
        <f>Lámpara!BT40</f>
        <v>106.81544409419445</v>
      </c>
      <c r="BZ32" s="171">
        <f>Lámpara!BU40</f>
        <v>95.746446980540952</v>
      </c>
      <c r="CA32" s="171">
        <f>Lámpara!BV40</f>
        <v>86.729526009250819</v>
      </c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6"/>
        <v>4.2000000000000011</v>
      </c>
      <c r="G33" s="172"/>
      <c r="H33" s="175">
        <f t="shared" si="7"/>
        <v>0.69999999999999796</v>
      </c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>
        <f>Lámpara!N41</f>
        <v>17.325866417055227</v>
      </c>
      <c r="T33" s="171">
        <f>Lámpara!O41</f>
        <v>18.362017725609665</v>
      </c>
      <c r="U33" s="171">
        <f>Lámpara!P41</f>
        <v>19.476909636274751</v>
      </c>
      <c r="V33" s="171">
        <f>Lámpara!Q41</f>
        <v>20.677820172471439</v>
      </c>
      <c r="W33" s="171">
        <f>Lámpara!R41</f>
        <v>21.972884132223118</v>
      </c>
      <c r="X33" s="171">
        <f>Lámpara!S41</f>
        <v>23.37124293612878</v>
      </c>
      <c r="Y33" s="171">
        <f>Lámpara!T41</f>
        <v>24.883236137967316</v>
      </c>
      <c r="Z33" s="171">
        <f>Lámpara!U41</f>
        <v>26.520650069379794</v>
      </c>
      <c r="AA33" s="171">
        <f>Lámpara!V41</f>
        <v>28.297045516530922</v>
      </c>
      <c r="AB33" s="171">
        <f>Lámpara!W41</f>
        <v>30.228195516235033</v>
      </c>
      <c r="AC33" s="171">
        <f>Lámpara!X41</f>
        <v>32.332677504638838</v>
      </c>
      <c r="AD33" s="171">
        <f>Lámpara!Y41</f>
        <v>34.632682851892071</v>
      </c>
      <c r="AE33" s="171">
        <f>Lámpara!Z41</f>
        <v>37.155133679521946</v>
      </c>
      <c r="AF33" s="171">
        <f>Lámpara!AA41</f>
        <v>39.933235177129554</v>
      </c>
      <c r="AG33" s="171">
        <f>Lámpara!AB41</f>
        <v>43.008646156176241</v>
      </c>
      <c r="AH33" s="171">
        <f>Lámpara!AC41</f>
        <v>46.434527865547878</v>
      </c>
      <c r="AI33" s="171">
        <f>Lámpara!AD41</f>
        <v>50.279840104651541</v>
      </c>
      <c r="AJ33" s="171">
        <f>Lámpara!AE41</f>
        <v>54.635406408442975</v>
      </c>
      <c r="AK33" s="171">
        <f>Lámpara!AF41</f>
        <v>59.622482234708635</v>
      </c>
      <c r="AL33" s="171">
        <f>Lámpara!AG41</f>
        <v>82.521774997822163</v>
      </c>
      <c r="AM33" s="171">
        <f>Lámpara!AH41</f>
        <v>89.895276677961775</v>
      </c>
      <c r="AN33" s="171">
        <f>Lámpara!AI41</f>
        <v>99.316467442490747</v>
      </c>
      <c r="AO33" s="171">
        <f>Lámpara!AJ41</f>
        <v>110.87524970643588</v>
      </c>
      <c r="AP33" s="171">
        <f>Lámpara!AK41</f>
        <v>124.52518278855131</v>
      </c>
      <c r="AQ33" s="171">
        <f>Lámpara!AL41</f>
        <v>140.05016462684546</v>
      </c>
      <c r="AR33" s="171">
        <f>Lámpara!AM41</f>
        <v>157.04593576638425</v>
      </c>
      <c r="AS33" s="171">
        <f>Lámpara!AN41</f>
        <v>174.92707984669144</v>
      </c>
      <c r="AT33" s="171">
        <f>Lámpara!AO41</f>
        <v>192.96906331007401</v>
      </c>
      <c r="AU33" s="171">
        <f>Lámpara!AP41</f>
        <v>210.38972770339026</v>
      </c>
      <c r="AV33" s="171">
        <f>Lámpara!AQ41</f>
        <v>226.46471607196867</v>
      </c>
      <c r="AW33" s="171">
        <f>Lámpara!AR41</f>
        <v>240.65749942149981</v>
      </c>
      <c r="AX33" s="171">
        <f>Lámpara!AS41</f>
        <v>252.73062683775413</v>
      </c>
      <c r="AY33" s="171">
        <f>Lámpara!AT41</f>
        <v>262.79710065069065</v>
      </c>
      <c r="AZ33" s="171">
        <f>Lámpara!AU41</f>
        <v>271.27709461637676</v>
      </c>
      <c r="BA33" s="171">
        <f>Lámpara!AV41</f>
        <v>278.75041506440965</v>
      </c>
      <c r="BB33" s="171">
        <f>Lámpara!AW41</f>
        <v>285.73581030181833</v>
      </c>
      <c r="BC33" s="171">
        <f>Lámpara!AX41</f>
        <v>292.46977676629956</v>
      </c>
      <c r="BD33" s="171">
        <f>Lámpara!AY41</f>
        <v>298.77709335691827</v>
      </c>
      <c r="BE33" s="171">
        <f>Lámpara!AZ41</f>
        <v>304.10348402271268</v>
      </c>
      <c r="BF33" s="171">
        <f>Lámpara!BA41</f>
        <v>307.71662478943949</v>
      </c>
      <c r="BG33" s="171">
        <f>Lámpara!BB41</f>
        <v>309.00085294854102</v>
      </c>
      <c r="BH33" s="171">
        <f>Lámpara!BC41</f>
        <v>307.71662478943949</v>
      </c>
      <c r="BI33" s="171">
        <f>Lámpara!BD41</f>
        <v>304.10348402271245</v>
      </c>
      <c r="BJ33" s="171">
        <f>Lámpara!BE41</f>
        <v>298.7770933569181</v>
      </c>
      <c r="BK33" s="171">
        <f>Lámpara!BF41</f>
        <v>292.46977676629922</v>
      </c>
      <c r="BL33" s="171">
        <f>Lámpara!BG41</f>
        <v>285.73581030181799</v>
      </c>
      <c r="BM33" s="171">
        <f>Lámpara!BH41</f>
        <v>278.75041506440931</v>
      </c>
      <c r="BN33" s="171">
        <f>Lámpara!BI41</f>
        <v>271.2770946163763</v>
      </c>
      <c r="BO33" s="171">
        <f>Lámpara!BJ41</f>
        <v>262.79710065069014</v>
      </c>
      <c r="BP33" s="171">
        <f>Lámpara!BK41</f>
        <v>252.73062683775365</v>
      </c>
      <c r="BQ33" s="171">
        <f>Lámpara!BL41</f>
        <v>240.65749942149912</v>
      </c>
      <c r="BR33" s="171">
        <f>Lámpara!BM41</f>
        <v>226.46471607196801</v>
      </c>
      <c r="BS33" s="171">
        <f>Lámpara!BN41</f>
        <v>210.38972770338944</v>
      </c>
      <c r="BT33" s="171">
        <f>Lámpara!BO41</f>
        <v>192.96906331007315</v>
      </c>
      <c r="BU33" s="171">
        <f>Lámpara!BP41</f>
        <v>174.9270798466903</v>
      </c>
      <c r="BV33" s="171">
        <f>Lámpara!BQ41</f>
        <v>157.04593576638334</v>
      </c>
      <c r="BW33" s="171">
        <f>Lámpara!BR41</f>
        <v>140.05016462684466</v>
      </c>
      <c r="BX33" s="171">
        <f>Lámpara!BS41</f>
        <v>124.52518278855058</v>
      </c>
      <c r="BY33" s="171">
        <f>Lámpara!BT41</f>
        <v>110.87524970643531</v>
      </c>
      <c r="BZ33" s="171">
        <f>Lámpara!BU41</f>
        <v>99.316467442490207</v>
      </c>
      <c r="CA33" s="171">
        <f>Lámpara!BV41</f>
        <v>89.895276677961405</v>
      </c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6"/>
        <v>4.1000000000000014</v>
      </c>
      <c r="G34" s="172"/>
      <c r="H34" s="175">
        <f t="shared" si="7"/>
        <v>0.59999999999999798</v>
      </c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>
        <f>Lámpara!N42</f>
        <v>17.714816821679253</v>
      </c>
      <c r="T34" s="171">
        <f>Lámpara!O42</f>
        <v>18.780972741700232</v>
      </c>
      <c r="U34" s="171">
        <f>Lámpara!P42</f>
        <v>19.928818631740572</v>
      </c>
      <c r="V34" s="171">
        <f>Lámpara!Q42</f>
        <v>21.165976262786838</v>
      </c>
      <c r="W34" s="171">
        <f>Lámpara!R42</f>
        <v>22.500970138399115</v>
      </c>
      <c r="X34" s="171">
        <f>Lámpara!S42</f>
        <v>23.943384528873242</v>
      </c>
      <c r="Y34" s="171">
        <f>Lámpara!T42</f>
        <v>25.504063624941416</v>
      </c>
      <c r="Z34" s="171">
        <f>Lámpara!U42</f>
        <v>27.195370714753132</v>
      </c>
      <c r="AA34" s="171">
        <f>Lámpara!V42</f>
        <v>29.031528892239141</v>
      </c>
      <c r="AB34" s="171">
        <f>Lámpara!W42</f>
        <v>31.02907525809221</v>
      </c>
      <c r="AC34" s="171">
        <f>Lámpara!X42</f>
        <v>33.207474112444018</v>
      </c>
      <c r="AD34" s="171">
        <f>Lámpara!Y42</f>
        <v>35.589954024099029</v>
      </c>
      <c r="AE34" s="171">
        <f>Lámpara!Z42</f>
        <v>38.204661399334093</v>
      </c>
      <c r="AF34" s="171">
        <f>Lámpara!AA42</f>
        <v>41.086262800063572</v>
      </c>
      <c r="AG34" s="171">
        <f>Lámpara!AB42</f>
        <v>44.278184730909814</v>
      </c>
      <c r="AH34" s="171">
        <f>Lámpara!AC42</f>
        <v>47.835759796992917</v>
      </c>
      <c r="AI34" s="171">
        <f>Lámpara!AD42</f>
        <v>51.830661425330234</v>
      </c>
      <c r="AJ34" s="171">
        <f>Lámpara!AE42</f>
        <v>56.357168363588542</v>
      </c>
      <c r="AK34" s="171">
        <f>Lámpara!AF42</f>
        <v>61.54102146098213</v>
      </c>
      <c r="AL34" s="171">
        <f>Lámpara!AG42</f>
        <v>85.030406602942577</v>
      </c>
      <c r="AM34" s="171">
        <f>Lámpara!AH42</f>
        <v>92.701680801283146</v>
      </c>
      <c r="AN34" s="171">
        <f>Lámpara!AI42</f>
        <v>102.48992388464546</v>
      </c>
      <c r="AO34" s="171">
        <f>Lámpara!AJ42</f>
        <v>114.49447754362188</v>
      </c>
      <c r="AP34" s="171">
        <f>Lámpara!AK42</f>
        <v>128.67551490319607</v>
      </c>
      <c r="AQ34" s="171">
        <f>Lámpara!AL42</f>
        <v>144.81895340254121</v>
      </c>
      <c r="AR34" s="171">
        <f>Lámpara!AM42</f>
        <v>162.51625344532451</v>
      </c>
      <c r="AS34" s="171">
        <f>Lámpara!AN42</f>
        <v>181.17021262137135</v>
      </c>
      <c r="AT34" s="171">
        <f>Lámpara!AO42</f>
        <v>200.03683894797919</v>
      </c>
      <c r="AU34" s="171">
        <f>Lámpara!AP42</f>
        <v>218.30822558924831</v>
      </c>
      <c r="AV34" s="171">
        <f>Lámpara!AQ42</f>
        <v>235.23115534075345</v>
      </c>
      <c r="AW34" s="171">
        <f>Lámpara!AR42</f>
        <v>250.24180716087798</v>
      </c>
      <c r="AX34" s="171">
        <f>Lámpara!AS42</f>
        <v>263.08215064886275</v>
      </c>
      <c r="AY34" s="171">
        <f>Lámpara!AT42</f>
        <v>273.85520409776399</v>
      </c>
      <c r="AZ34" s="171">
        <f>Lámpara!AU42</f>
        <v>282.98244135750946</v>
      </c>
      <c r="BA34" s="171">
        <f>Lámpara!AV42</f>
        <v>291.05251060903942</v>
      </c>
      <c r="BB34" s="171">
        <f>Lámpara!AW42</f>
        <v>298.59283628799835</v>
      </c>
      <c r="BC34" s="171">
        <f>Lámpara!AX42</f>
        <v>305.83940970418519</v>
      </c>
      <c r="BD34" s="171">
        <f>Lámpara!AY42</f>
        <v>312.6011888903351</v>
      </c>
      <c r="BE34" s="171">
        <f>Lámpara!AZ42</f>
        <v>318.29331639014305</v>
      </c>
      <c r="BF34" s="171">
        <f>Lámpara!BA42</f>
        <v>322.14644492700978</v>
      </c>
      <c r="BG34" s="171">
        <f>Lámpara!BB42</f>
        <v>323.51457375546579</v>
      </c>
      <c r="BH34" s="171">
        <f>Lámpara!BC42</f>
        <v>322.14644492700978</v>
      </c>
      <c r="BI34" s="171">
        <f>Lámpara!BD42</f>
        <v>318.29331639014293</v>
      </c>
      <c r="BJ34" s="171">
        <f>Lámpara!BE42</f>
        <v>312.60118889033498</v>
      </c>
      <c r="BK34" s="171">
        <f>Lámpara!BF42</f>
        <v>305.83940970418496</v>
      </c>
      <c r="BL34" s="171">
        <f>Lámpara!BG42</f>
        <v>298.59283628799807</v>
      </c>
      <c r="BM34" s="171">
        <f>Lámpara!BH42</f>
        <v>291.05251060903908</v>
      </c>
      <c r="BN34" s="171">
        <f>Lámpara!BI42</f>
        <v>282.98244135750906</v>
      </c>
      <c r="BO34" s="171">
        <f>Lámpara!BJ42</f>
        <v>273.85520409776348</v>
      </c>
      <c r="BP34" s="171">
        <f>Lámpara!BK42</f>
        <v>263.08215064886224</v>
      </c>
      <c r="BQ34" s="171">
        <f>Lámpara!BL42</f>
        <v>250.24180716087727</v>
      </c>
      <c r="BR34" s="171">
        <f>Lámpara!BM42</f>
        <v>235.23115534075259</v>
      </c>
      <c r="BS34" s="171">
        <f>Lámpara!BN42</f>
        <v>218.30822558924734</v>
      </c>
      <c r="BT34" s="171">
        <f>Lámpara!BO42</f>
        <v>200.03683894797823</v>
      </c>
      <c r="BU34" s="171">
        <f>Lámpara!BP42</f>
        <v>181.17021262137033</v>
      </c>
      <c r="BV34" s="171">
        <f>Lámpara!BQ42</f>
        <v>162.51625344532357</v>
      </c>
      <c r="BW34" s="171">
        <f>Lámpara!BR42</f>
        <v>144.81895340254033</v>
      </c>
      <c r="BX34" s="171">
        <f>Lámpara!BS42</f>
        <v>128.67551490319531</v>
      </c>
      <c r="BY34" s="171">
        <f>Lámpara!BT42</f>
        <v>114.49447754362126</v>
      </c>
      <c r="BZ34" s="171">
        <f>Lámpara!BU42</f>
        <v>102.4899238846449</v>
      </c>
      <c r="CA34" s="171">
        <f>Lámpara!BV42</f>
        <v>92.701680801282805</v>
      </c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6"/>
        <v>4.0000000000000018</v>
      </c>
      <c r="G35" s="172"/>
      <c r="H35" s="175">
        <f t="shared" si="7"/>
        <v>0.499999999999998</v>
      </c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>
        <f>Lámpara!N43</f>
        <v>18.068657611088078</v>
      </c>
      <c r="T35" s="171">
        <f>Lámpara!O43</f>
        <v>19.161993557755764</v>
      </c>
      <c r="U35" s="171">
        <f>Lámpara!P43</f>
        <v>20.339688728890991</v>
      </c>
      <c r="V35" s="171">
        <f>Lámpara!Q43</f>
        <v>21.609676640081705</v>
      </c>
      <c r="W35" s="171">
        <f>Lámpara!R43</f>
        <v>22.980835381552968</v>
      </c>
      <c r="X35" s="171">
        <f>Lámpara!S43</f>
        <v>24.463151209236496</v>
      </c>
      <c r="Y35" s="171">
        <f>Lámpara!T43</f>
        <v>26.067926576291544</v>
      </c>
      <c r="Z35" s="171">
        <f>Lámpara!U43</f>
        <v>27.808048895010067</v>
      </c>
      <c r="AA35" s="171">
        <f>Lámpara!V43</f>
        <v>29.698343080690481</v>
      </c>
      <c r="AB35" s="171">
        <f>Lámpara!W43</f>
        <v>31.75604061510677</v>
      </c>
      <c r="AC35" s="171">
        <f>Lámpara!X43</f>
        <v>34.001411751764081</v>
      </c>
      <c r="AD35" s="171">
        <f>Lámpara!Y43</f>
        <v>36.458627388805539</v>
      </c>
      <c r="AE35" s="171">
        <f>Lámpara!Z43</f>
        <v>39.156945648435027</v>
      </c>
      <c r="AF35" s="171">
        <f>Lámpara!AA43</f>
        <v>42.132358987858233</v>
      </c>
      <c r="AG35" s="171">
        <f>Lámpara!AB43</f>
        <v>45.429895868409481</v>
      </c>
      <c r="AH35" s="171">
        <f>Lámpara!AC43</f>
        <v>49.106853770897693</v>
      </c>
      <c r="AI35" s="171">
        <f>Lámpara!AD43</f>
        <v>53.237357458090557</v>
      </c>
      <c r="AJ35" s="171">
        <f>Lámpara!AE43</f>
        <v>57.918801030643195</v>
      </c>
      <c r="AK35" s="171">
        <f>Lámpara!AF43</f>
        <v>63.280961815820085</v>
      </c>
      <c r="AL35" s="171">
        <f>Lámpara!AG43</f>
        <v>87.293335771076926</v>
      </c>
      <c r="AM35" s="171">
        <f>Lámpara!AH43</f>
        <v>95.233750118819287</v>
      </c>
      <c r="AN35" s="171">
        <f>Lámpara!AI43</f>
        <v>105.35319136427724</v>
      </c>
      <c r="AO35" s="171">
        <f>Lámpara!AJ43</f>
        <v>117.75963461021732</v>
      </c>
      <c r="AP35" s="171">
        <f>Lámpara!AK43</f>
        <v>132.41946442219015</v>
      </c>
      <c r="AQ35" s="171">
        <f>Lámpara!AL43</f>
        <v>149.12080419203306</v>
      </c>
      <c r="AR35" s="171">
        <f>Lámpara!AM43</f>
        <v>167.45176547950183</v>
      </c>
      <c r="AS35" s="171">
        <f>Lámpara!AN43</f>
        <v>186.80511180049959</v>
      </c>
      <c r="AT35" s="171">
        <f>Lámpara!AO43</f>
        <v>206.41990526394767</v>
      </c>
      <c r="AU35" s="171">
        <f>Lámpara!AP43</f>
        <v>225.4655246153784</v>
      </c>
      <c r="AV35" s="171">
        <f>Lámpara!AQ43</f>
        <v>243.1630246030208</v>
      </c>
      <c r="AW35" s="171">
        <f>Lámpara!AR43</f>
        <v>258.92397307300371</v>
      </c>
      <c r="AX35" s="171">
        <f>Lámpara!AS43</f>
        <v>272.47144624354763</v>
      </c>
      <c r="AY35" s="171">
        <f>Lámpara!AT43</f>
        <v>283.89881959164751</v>
      </c>
      <c r="AZ35" s="171">
        <f>Lámpara!AU43</f>
        <v>293.62788986193436</v>
      </c>
      <c r="BA35" s="171">
        <f>Lámpara!AV43</f>
        <v>302.25434182329315</v>
      </c>
      <c r="BB35" s="171">
        <f>Lámpara!AW43</f>
        <v>310.31250409845757</v>
      </c>
      <c r="BC35" s="171">
        <f>Lámpara!AX43</f>
        <v>318.03706263927279</v>
      </c>
      <c r="BD35" s="171">
        <f>Lámpara!AY43</f>
        <v>325.22193386179794</v>
      </c>
      <c r="BE35" s="171">
        <f>Lámpara!AZ43</f>
        <v>331.25397989276615</v>
      </c>
      <c r="BF35" s="171">
        <f>Lámpara!BA43</f>
        <v>335.32986796527916</v>
      </c>
      <c r="BG35" s="171">
        <f>Lámpara!BB43</f>
        <v>336.77582168164298</v>
      </c>
      <c r="BH35" s="171">
        <f>Lámpara!BC43</f>
        <v>335.32986796527888</v>
      </c>
      <c r="BI35" s="171">
        <f>Lámpara!BD43</f>
        <v>331.2539798927661</v>
      </c>
      <c r="BJ35" s="171">
        <f>Lámpara!BE43</f>
        <v>325.22193386179765</v>
      </c>
      <c r="BK35" s="171">
        <f>Lámpara!BF43</f>
        <v>318.03706263927251</v>
      </c>
      <c r="BL35" s="171">
        <f>Lámpara!BG43</f>
        <v>310.31250409845723</v>
      </c>
      <c r="BM35" s="171">
        <f>Lámpara!BH43</f>
        <v>302.25434182329275</v>
      </c>
      <c r="BN35" s="171">
        <f>Lámpara!BI43</f>
        <v>293.62788986193385</v>
      </c>
      <c r="BO35" s="171">
        <f>Lámpara!BJ43</f>
        <v>283.898819591647</v>
      </c>
      <c r="BP35" s="171">
        <f>Lámpara!BK43</f>
        <v>272.47144624354706</v>
      </c>
      <c r="BQ35" s="171">
        <f>Lámpara!BL43</f>
        <v>258.92397307300297</v>
      </c>
      <c r="BR35" s="171">
        <f>Lámpara!BM43</f>
        <v>243.16302460301998</v>
      </c>
      <c r="BS35" s="171">
        <f>Lámpara!BN43</f>
        <v>225.46552461537769</v>
      </c>
      <c r="BT35" s="171">
        <f>Lámpara!BO43</f>
        <v>206.41990526394673</v>
      </c>
      <c r="BU35" s="171">
        <f>Lámpara!BP43</f>
        <v>186.80511180049834</v>
      </c>
      <c r="BV35" s="171">
        <f>Lámpara!BQ43</f>
        <v>167.45176547950089</v>
      </c>
      <c r="BW35" s="171">
        <f>Lámpara!BR43</f>
        <v>149.12080419203215</v>
      </c>
      <c r="BX35" s="171">
        <f>Lámpara!BS43</f>
        <v>132.41946442218944</v>
      </c>
      <c r="BY35" s="171">
        <f>Lámpara!BT43</f>
        <v>117.75963461021665</v>
      </c>
      <c r="BZ35" s="171">
        <f>Lámpara!BU43</f>
        <v>105.35319136427667</v>
      </c>
      <c r="CA35" s="171">
        <f>Lámpara!BV43</f>
        <v>95.233750118818918</v>
      </c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6"/>
        <v>3.9000000000000021</v>
      </c>
      <c r="G36" s="172"/>
      <c r="H36" s="175">
        <f t="shared" si="7"/>
        <v>0.39999999999999802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>
        <f>Lámpara!N44</f>
        <v>18.403622836732836</v>
      </c>
      <c r="T36" s="171">
        <f>Lámpara!O44</f>
        <v>19.522161840932025</v>
      </c>
      <c r="U36" s="171">
        <f>Lámpara!P44</f>
        <v>20.727496137753761</v>
      </c>
      <c r="V36" s="171">
        <f>Lámpara!Q44</f>
        <v>22.027840382484701</v>
      </c>
      <c r="W36" s="171">
        <f>Lámpara!R44</f>
        <v>23.432391162098252</v>
      </c>
      <c r="X36" s="171">
        <f>Lámpara!S44</f>
        <v>24.951496369822184</v>
      </c>
      <c r="Y36" s="171">
        <f>Lámpara!T44</f>
        <v>26.596870164245185</v>
      </c>
      <c r="Z36" s="171">
        <f>Lámpara!U44</f>
        <v>28.38187013121961</v>
      </c>
      <c r="AA36" s="171">
        <f>Lámpara!V44</f>
        <v>30.321860161161819</v>
      </c>
      <c r="AB36" s="171">
        <f>Lámpara!W44</f>
        <v>32.434692437000308</v>
      </c>
      <c r="AC36" s="171">
        <f>Lámpara!X44</f>
        <v>34.741356105574518</v>
      </c>
      <c r="AD36" s="171">
        <f>Lámpara!Y44</f>
        <v>37.266860547231573</v>
      </c>
      <c r="AE36" s="171">
        <f>Lámpara!Z44</f>
        <v>40.041450328239954</v>
      </c>
      <c r="AF36" s="171">
        <f>Lámpara!AA44</f>
        <v>43.102290691555957</v>
      </c>
      <c r="AG36" s="171">
        <f>Lámpara!AB44</f>
        <v>46.495822117496296</v>
      </c>
      <c r="AH36" s="171">
        <f>Lámpara!AC44</f>
        <v>50.281067447904327</v>
      </c>
      <c r="AI36" s="171">
        <f>Lámpara!AD44</f>
        <v>54.534295449402734</v>
      </c>
      <c r="AJ36" s="171">
        <f>Lámpara!AE44</f>
        <v>59.355614160336508</v>
      </c>
      <c r="AK36" s="171">
        <f>Lámpara!AF44</f>
        <v>64.878303912143551</v>
      </c>
      <c r="AL36" s="171">
        <f>Lámpara!AG44</f>
        <v>89.342148821030847</v>
      </c>
      <c r="AM36" s="171">
        <f>Lámpara!AH44</f>
        <v>97.522250122131922</v>
      </c>
      <c r="AN36" s="171">
        <f>Lámpara!AI44</f>
        <v>107.93514515148239</v>
      </c>
      <c r="AO36" s="171">
        <f>Lámpara!AJ44</f>
        <v>120.69636018920022</v>
      </c>
      <c r="AP36" s="171">
        <f>Lámpara!AK44</f>
        <v>135.77782348745291</v>
      </c>
      <c r="AQ36" s="171">
        <f>Lámpara!AL44</f>
        <v>152.96983407234114</v>
      </c>
      <c r="AR36" s="171">
        <f>Lámpara!AM44</f>
        <v>171.85796310957952</v>
      </c>
      <c r="AS36" s="171">
        <f>Lámpara!AN44</f>
        <v>191.82670839402377</v>
      </c>
      <c r="AT36" s="171">
        <f>Lámpara!AO44</f>
        <v>212.10088701155001</v>
      </c>
      <c r="AU36" s="171">
        <f>Lámpara!AP44</f>
        <v>231.83056224343673</v>
      </c>
      <c r="AV36" s="171">
        <f>Lámpara!AQ44</f>
        <v>250.21469735263074</v>
      </c>
      <c r="AW36" s="171">
        <f>Lámpara!AR44</f>
        <v>266.64349064763303</v>
      </c>
      <c r="AX36" s="171">
        <f>Lámpara!AS44</f>
        <v>280.82331342279986</v>
      </c>
      <c r="AY36" s="171">
        <f>Lámpara!AT44</f>
        <v>292.83857415240942</v>
      </c>
      <c r="AZ36" s="171">
        <f>Lámpara!AU44</f>
        <v>303.11052927734494</v>
      </c>
      <c r="BA36" s="171">
        <f>Lámpara!AV44</f>
        <v>312.2400368043256</v>
      </c>
      <c r="BB36" s="171">
        <f>Lámpara!AW44</f>
        <v>320.76648434071723</v>
      </c>
      <c r="BC36" s="171">
        <f>Lámpara!AX44</f>
        <v>328.92257601629507</v>
      </c>
      <c r="BD36" s="171">
        <f>Lámpara!AY44</f>
        <v>336.4884485648555</v>
      </c>
      <c r="BE36" s="171">
        <f>Lámpara!AZ44</f>
        <v>342.82582785787599</v>
      </c>
      <c r="BF36" s="171">
        <f>Lámpara!BA44</f>
        <v>347.10143382153223</v>
      </c>
      <c r="BG36" s="171">
        <f>Lámpara!BB44</f>
        <v>348.61709369406702</v>
      </c>
      <c r="BH36" s="171">
        <f>Lámpara!BC44</f>
        <v>347.10143382153223</v>
      </c>
      <c r="BI36" s="171">
        <f>Lámpara!BD44</f>
        <v>342.82582785787577</v>
      </c>
      <c r="BJ36" s="171">
        <f>Lámpara!BE44</f>
        <v>336.48844856485528</v>
      </c>
      <c r="BK36" s="171">
        <f>Lámpara!BF44</f>
        <v>328.92257601629456</v>
      </c>
      <c r="BL36" s="171">
        <f>Lámpara!BG44</f>
        <v>320.76648434071689</v>
      </c>
      <c r="BM36" s="171">
        <f>Lámpara!BH44</f>
        <v>312.2400368043252</v>
      </c>
      <c r="BN36" s="171">
        <f>Lámpara!BI44</f>
        <v>303.1105292773446</v>
      </c>
      <c r="BO36" s="171">
        <f>Lámpara!BJ44</f>
        <v>292.83857415240897</v>
      </c>
      <c r="BP36" s="171">
        <f>Lámpara!BK44</f>
        <v>280.82331342279929</v>
      </c>
      <c r="BQ36" s="171">
        <f>Lámpara!BL44</f>
        <v>266.64349064763229</v>
      </c>
      <c r="BR36" s="171">
        <f>Lámpara!BM44</f>
        <v>250.21469735262991</v>
      </c>
      <c r="BS36" s="171">
        <f>Lámpara!BN44</f>
        <v>231.83056224343571</v>
      </c>
      <c r="BT36" s="171">
        <f>Lámpara!BO44</f>
        <v>212.10088701154902</v>
      </c>
      <c r="BU36" s="171">
        <f>Lámpara!BP44</f>
        <v>191.82670839402252</v>
      </c>
      <c r="BV36" s="171">
        <f>Lámpara!BQ44</f>
        <v>171.85796310957858</v>
      </c>
      <c r="BW36" s="171">
        <f>Lámpara!BR44</f>
        <v>152.96983407234023</v>
      </c>
      <c r="BX36" s="171">
        <f>Lámpara!BS44</f>
        <v>135.77782348745205</v>
      </c>
      <c r="BY36" s="171">
        <f>Lámpara!BT44</f>
        <v>120.69636018919955</v>
      </c>
      <c r="BZ36" s="171">
        <f>Lámpara!BU44</f>
        <v>107.93514515148175</v>
      </c>
      <c r="CA36" s="171">
        <f>Lámpara!BV44</f>
        <v>97.522250122131595</v>
      </c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ref="F37:F68" si="8">F38+0.1</f>
        <v>3.800000000000002</v>
      </c>
      <c r="G37" s="172"/>
      <c r="H37" s="175">
        <f t="shared" si="7"/>
        <v>0.29999999999999805</v>
      </c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>
        <f>Lámpara!N45</f>
        <v>18.713738473305312</v>
      </c>
      <c r="T37" s="171">
        <f>Lámpara!O45</f>
        <v>19.855037923534308</v>
      </c>
      <c r="U37" s="171">
        <f>Lámpara!P45</f>
        <v>21.085286463095333</v>
      </c>
      <c r="V37" s="171">
        <f>Lámpara!Q45</f>
        <v>22.412942844379614</v>
      </c>
      <c r="W37" s="171">
        <f>Lámpara!R45</f>
        <v>23.847479631493524</v>
      </c>
      <c r="X37" s="171">
        <f>Lámpara!S45</f>
        <v>25.39955741087779</v>
      </c>
      <c r="Y37" s="171">
        <f>Lámpara!T45</f>
        <v>27.081245518656889</v>
      </c>
      <c r="Z37" s="171">
        <f>Lámpara!U45</f>
        <v>28.906306164708667</v>
      </c>
      <c r="AA37" s="171">
        <f>Lámpara!V45</f>
        <v>30.890565832914621</v>
      </c>
      <c r="AB37" s="171">
        <f>Lámpara!W45</f>
        <v>33.052407875672955</v>
      </c>
      <c r="AC37" s="171">
        <f>Lámpara!X45</f>
        <v>35.413434631136063</v>
      </c>
      <c r="AD37" s="171">
        <f>Lámpara!Y45</f>
        <v>37.999368082527155</v>
      </c>
      <c r="AE37" s="171">
        <f>Lámpara!Z45</f>
        <v>40.841287772870039</v>
      </c>
      <c r="AF37" s="171">
        <f>Lámpara!AA45</f>
        <v>43.977347246864213</v>
      </c>
      <c r="AG37" s="171">
        <f>Lámpara!AB45</f>
        <v>47.455171149354946</v>
      </c>
      <c r="AH37" s="171">
        <f>Lámpara!AC45</f>
        <v>51.335221839894835</v>
      </c>
      <c r="AI37" s="171">
        <f>Lámpara!AD45</f>
        <v>55.695547397634833</v>
      </c>
      <c r="AJ37" s="171">
        <f>Lámpara!AE45</f>
        <v>60.638496253943217</v>
      </c>
      <c r="AK37" s="171">
        <f>Lámpara!AF45</f>
        <v>66.300225944480957</v>
      </c>
      <c r="AL37" s="171">
        <f>Lámpara!AG45</f>
        <v>91.135532936132108</v>
      </c>
      <c r="AM37" s="171">
        <f>Lámpara!AH45</f>
        <v>99.5201549193267</v>
      </c>
      <c r="AN37" s="171">
        <f>Lámpara!AI45</f>
        <v>110.18174614521571</v>
      </c>
      <c r="AO37" s="171">
        <f>Lámpara!AJ45</f>
        <v>123.24204091467165</v>
      </c>
      <c r="AP37" s="171">
        <f>Lámpara!AK45</f>
        <v>138.67759382677738</v>
      </c>
      <c r="AQ37" s="171">
        <f>Lámpara!AL45</f>
        <v>156.2806461043628</v>
      </c>
      <c r="AR37" s="171">
        <f>Lámpara!AM45</f>
        <v>175.63492338662616</v>
      </c>
      <c r="AS37" s="171">
        <f>Lámpara!AN45</f>
        <v>196.11844644418673</v>
      </c>
      <c r="AT37" s="171">
        <f>Lámpara!AO45</f>
        <v>216.94467693823225</v>
      </c>
      <c r="AU37" s="171">
        <f>Lámpara!AP45</f>
        <v>237.24812870805849</v>
      </c>
      <c r="AV37" s="171">
        <f>Lámpara!AQ45</f>
        <v>256.20982759983406</v>
      </c>
      <c r="AW37" s="171">
        <f>Lámpara!AR45</f>
        <v>273.20244097818193</v>
      </c>
      <c r="AX37" s="171">
        <f>Lámpara!AS45</f>
        <v>287.91839768375132</v>
      </c>
      <c r="AY37" s="171">
        <f>Lámpara!AT45</f>
        <v>300.43426414772267</v>
      </c>
      <c r="AZ37" s="171">
        <f>Lámpara!AU45</f>
        <v>311.17016362528915</v>
      </c>
      <c r="BA37" s="171">
        <f>Lámpara!AV45</f>
        <v>320.73039193596458</v>
      </c>
      <c r="BB37" s="171">
        <f>Lámpara!AW45</f>
        <v>329.65767162427107</v>
      </c>
      <c r="BC37" s="171">
        <f>Lámpara!AX45</f>
        <v>338.18235045330982</v>
      </c>
      <c r="BD37" s="171">
        <f>Lámpara!AY45</f>
        <v>346.07267190765839</v>
      </c>
      <c r="BE37" s="171">
        <f>Lámpara!AZ45</f>
        <v>352.66930935191039</v>
      </c>
      <c r="BF37" s="171">
        <f>Lámpara!BA45</f>
        <v>357.1141284811369</v>
      </c>
      <c r="BG37" s="171">
        <f>Lámpara!BB45</f>
        <v>358.68878078432942</v>
      </c>
      <c r="BH37" s="171">
        <f>Lámpara!BC45</f>
        <v>357.11412848113662</v>
      </c>
      <c r="BI37" s="171">
        <f>Lámpara!BD45</f>
        <v>352.66930935191016</v>
      </c>
      <c r="BJ37" s="171">
        <f>Lámpara!BE45</f>
        <v>346.0726719076581</v>
      </c>
      <c r="BK37" s="171">
        <f>Lámpara!BF45</f>
        <v>338.18235045330937</v>
      </c>
      <c r="BL37" s="171">
        <f>Lámpara!BG45</f>
        <v>329.65767162427039</v>
      </c>
      <c r="BM37" s="171">
        <f>Lámpara!BH45</f>
        <v>320.73039193596412</v>
      </c>
      <c r="BN37" s="171">
        <f>Lámpara!BI45</f>
        <v>311.17016362528869</v>
      </c>
      <c r="BO37" s="171">
        <f>Lámpara!BJ45</f>
        <v>300.4342641477221</v>
      </c>
      <c r="BP37" s="171">
        <f>Lámpara!BK45</f>
        <v>287.91839768375053</v>
      </c>
      <c r="BQ37" s="171">
        <f>Lámpara!BL45</f>
        <v>273.20244097818102</v>
      </c>
      <c r="BR37" s="171">
        <f>Lámpara!BM45</f>
        <v>256.20982759983326</v>
      </c>
      <c r="BS37" s="171">
        <f>Lámpara!BN45</f>
        <v>237.24812870805744</v>
      </c>
      <c r="BT37" s="171">
        <f>Lámpara!BO45</f>
        <v>216.9446769382312</v>
      </c>
      <c r="BU37" s="171">
        <f>Lámpara!BP45</f>
        <v>196.11844644418554</v>
      </c>
      <c r="BV37" s="171">
        <f>Lámpara!BQ45</f>
        <v>175.63492338662522</v>
      </c>
      <c r="BW37" s="171">
        <f>Lámpara!BR45</f>
        <v>156.28064610436189</v>
      </c>
      <c r="BX37" s="171">
        <f>Lámpara!BS45</f>
        <v>138.67759382677659</v>
      </c>
      <c r="BY37" s="171">
        <f>Lámpara!BT45</f>
        <v>123.24204091467102</v>
      </c>
      <c r="BZ37" s="171">
        <f>Lámpara!BU45</f>
        <v>110.18174614521506</v>
      </c>
      <c r="CA37" s="171">
        <f>Lámpara!BV45</f>
        <v>99.52015491932633</v>
      </c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8"/>
        <v>3.700000000000002</v>
      </c>
      <c r="G38" s="172"/>
      <c r="H38" s="175">
        <f t="shared" ref="H38:H69" si="9">H37-0.1</f>
        <v>0.19999999999999804</v>
      </c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>
        <f>Lámpara!N46</f>
        <v>18.973637607432615</v>
      </c>
      <c r="T38" s="171">
        <f>Lámpara!O46</f>
        <v>20.133621170125934</v>
      </c>
      <c r="U38" s="171">
        <f>Lámpara!P46</f>
        <v>21.384288816262981</v>
      </c>
      <c r="V38" s="171">
        <f>Lámpara!Q46</f>
        <v>22.734292553419593</v>
      </c>
      <c r="W38" s="171">
        <f>Lámpara!R46</f>
        <v>24.19332299968211</v>
      </c>
      <c r="X38" s="171">
        <f>Lámpara!S46</f>
        <v>25.772287275901522</v>
      </c>
      <c r="Y38" s="171">
        <f>Lámpara!T46</f>
        <v>27.483534105207895</v>
      </c>
      <c r="Z38" s="171">
        <f>Lámpara!U46</f>
        <v>29.341143189384457</v>
      </c>
      <c r="AA38" s="171">
        <f>Lámpara!V46</f>
        <v>31.361303006941302</v>
      </c>
      <c r="AB38" s="171">
        <f>Lámpara!W46</f>
        <v>33.562811328948072</v>
      </c>
      <c r="AC38" s="171">
        <f>Lámpara!X46</f>
        <v>35.96774732746529</v>
      </c>
      <c r="AD38" s="171">
        <f>Lámpara!Y46</f>
        <v>38.602385095214409</v>
      </c>
      <c r="AE38" s="171">
        <f>Lámpara!Z46</f>
        <v>41.498448469770693</v>
      </c>
      <c r="AF38" s="171">
        <f>Lámpara!AA46</f>
        <v>44.694850187163318</v>
      </c>
      <c r="AG38" s="171">
        <f>Lámpara!AB46</f>
        <v>48.240120109499991</v>
      </c>
      <c r="AH38" s="171">
        <f>Lámpara!AC46</f>
        <v>52.195815293784861</v>
      </c>
      <c r="AI38" s="171">
        <f>Lámpara!AD46</f>
        <v>56.6413296126292</v>
      </c>
      <c r="AJ38" s="171">
        <f>Lámpara!AE46</f>
        <v>61.680696859714892</v>
      </c>
      <c r="AK38" s="171">
        <f>Lámpara!AF46</f>
        <v>67.45222772693684</v>
      </c>
      <c r="AL38" s="171">
        <f>Lámpara!AG46</f>
        <v>92.566948369282102</v>
      </c>
      <c r="AM38" s="171">
        <f>Lámpara!AH46</f>
        <v>101.1107556145887</v>
      </c>
      <c r="AN38" s="171">
        <f>Lámpara!AI46</f>
        <v>111.96463146969933</v>
      </c>
      <c r="AO38" s="171">
        <f>Lámpara!AJ46</f>
        <v>125.25494093095084</v>
      </c>
      <c r="AP38" s="171">
        <f>Lámpara!AK46</f>
        <v>140.96172608383546</v>
      </c>
      <c r="AQ38" s="171">
        <f>Lámpara!AL46</f>
        <v>158.87875921321</v>
      </c>
      <c r="AR38" s="171">
        <f>Lámpara!AM46</f>
        <v>178.58852011529862</v>
      </c>
      <c r="AS38" s="171">
        <f>Lámpara!AN46</f>
        <v>199.46436939707272</v>
      </c>
      <c r="AT38" s="171">
        <f>Lámpara!AO46</f>
        <v>220.71148791763665</v>
      </c>
      <c r="AU38" s="171">
        <f>Lámpara!AP46</f>
        <v>241.45296162404412</v>
      </c>
      <c r="AV38" s="171">
        <f>Lámpara!AQ46</f>
        <v>260.85654070477108</v>
      </c>
      <c r="AW38" s="171">
        <f>Lámpara!AR46</f>
        <v>278.28180420853107</v>
      </c>
      <c r="AX38" s="171">
        <f>Lámpara!AS46</f>
        <v>293.41061640775865</v>
      </c>
      <c r="AY38" s="171">
        <f>Lámpara!AT46</f>
        <v>306.31336569983671</v>
      </c>
      <c r="AZ38" s="171">
        <f>Lámpara!AU46</f>
        <v>317.40886141453444</v>
      </c>
      <c r="BA38" s="171">
        <f>Lámpara!AV46</f>
        <v>327.30341072343344</v>
      </c>
      <c r="BB38" s="171">
        <f>Lámpara!AW46</f>
        <v>336.54165983212857</v>
      </c>
      <c r="BC38" s="171">
        <f>Lámpara!AX46</f>
        <v>345.35169319095633</v>
      </c>
      <c r="BD38" s="171">
        <f>Lámpara!AY46</f>
        <v>353.4924814123284</v>
      </c>
      <c r="BE38" s="171">
        <f>Lámpara!AZ46</f>
        <v>360.28871162539383</v>
      </c>
      <c r="BF38" s="171">
        <f>Lámpara!BA46</f>
        <v>364.86353481203366</v>
      </c>
      <c r="BG38" s="171">
        <f>Lámpara!BB46</f>
        <v>366.48346155306501</v>
      </c>
      <c r="BH38" s="171">
        <f>Lámpara!BC46</f>
        <v>364.86353481203338</v>
      </c>
      <c r="BI38" s="171">
        <f>Lámpara!BD46</f>
        <v>360.2887116253936</v>
      </c>
      <c r="BJ38" s="171">
        <f>Lámpara!BE46</f>
        <v>353.49248141232789</v>
      </c>
      <c r="BK38" s="171">
        <f>Lámpara!BF46</f>
        <v>345.35169319095587</v>
      </c>
      <c r="BL38" s="171">
        <f>Lámpara!BG46</f>
        <v>336.541659832128</v>
      </c>
      <c r="BM38" s="171">
        <f>Lámpara!BH46</f>
        <v>327.30341072343305</v>
      </c>
      <c r="BN38" s="171">
        <f>Lámpara!BI46</f>
        <v>317.4088614145337</v>
      </c>
      <c r="BO38" s="171">
        <f>Lámpara!BJ46</f>
        <v>306.31336569983603</v>
      </c>
      <c r="BP38" s="171">
        <f>Lámpara!BK46</f>
        <v>293.4106164077578</v>
      </c>
      <c r="BQ38" s="171">
        <f>Lámpara!BL46</f>
        <v>278.28180420853016</v>
      </c>
      <c r="BR38" s="171">
        <f>Lámpara!BM46</f>
        <v>260.85654070477017</v>
      </c>
      <c r="BS38" s="171">
        <f>Lámpara!BN46</f>
        <v>241.45296162404321</v>
      </c>
      <c r="BT38" s="171">
        <f>Lámpara!BO46</f>
        <v>220.71148791763551</v>
      </c>
      <c r="BU38" s="171">
        <f>Lámpara!BP46</f>
        <v>199.46436939707141</v>
      </c>
      <c r="BV38" s="171">
        <f>Lámpara!BQ46</f>
        <v>178.58852011529765</v>
      </c>
      <c r="BW38" s="171">
        <f>Lámpara!BR46</f>
        <v>158.87875921320909</v>
      </c>
      <c r="BX38" s="171">
        <f>Lámpara!BS46</f>
        <v>140.96172608383461</v>
      </c>
      <c r="BY38" s="171">
        <f>Lámpara!BT46</f>
        <v>125.25494093095016</v>
      </c>
      <c r="BZ38" s="171">
        <f>Lámpara!BU46</f>
        <v>111.9646314696987</v>
      </c>
      <c r="CA38" s="171">
        <f>Lámpara!BV46</f>
        <v>101.11075561458827</v>
      </c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8"/>
        <v>3.6000000000000019</v>
      </c>
      <c r="G39" s="172"/>
      <c r="H39" s="175">
        <f t="shared" si="9"/>
        <v>9.9999999999998035E-2</v>
      </c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>
        <f>Lámpara!N47</f>
        <v>19.149088516477594</v>
      </c>
      <c r="T39" s="171">
        <f>Lámpara!O47</f>
        <v>20.321512976014482</v>
      </c>
      <c r="U39" s="171">
        <f>Lámpara!P47</f>
        <v>21.585761716826148</v>
      </c>
      <c r="V39" s="171">
        <f>Lámpara!Q47</f>
        <v>22.950612156155874</v>
      </c>
      <c r="W39" s="171">
        <f>Lámpara!R47</f>
        <v>24.425896199283525</v>
      </c>
      <c r="X39" s="171">
        <f>Lámpara!S47</f>
        <v>26.022680448955398</v>
      </c>
      <c r="Y39" s="171">
        <f>Lámpara!T47</f>
        <v>27.753494047081766</v>
      </c>
      <c r="Z39" s="171">
        <f>Lámpara!U47</f>
        <v>29.632621332866744</v>
      </c>
      <c r="AA39" s="171">
        <f>Lámpara!V47</f>
        <v>31.676483622376796</v>
      </c>
      <c r="AB39" s="171">
        <f>Lámpara!W47</f>
        <v>33.904144633640797</v>
      </c>
      <c r="AC39" s="171">
        <f>Lámpara!X47</f>
        <v>36.337988761818515</v>
      </c>
      <c r="AD39" s="171">
        <f>Lámpara!Y47</f>
        <v>39.004642505719595</v>
      </c>
      <c r="AE39" s="171">
        <f>Lámpara!Z47</f>
        <v>41.936239652207895</v>
      </c>
      <c r="AF39" s="171">
        <f>Lámpara!AA47</f>
        <v>45.172174304477927</v>
      </c>
      <c r="AG39" s="171">
        <f>Lámpara!AB47</f>
        <v>48.761548083939132</v>
      </c>
      <c r="AH39" s="171">
        <f>Lámpara!AC47</f>
        <v>52.766606645016743</v>
      </c>
      <c r="AI39" s="171">
        <f>Lámpara!AD47</f>
        <v>57.26758676208609</v>
      </c>
      <c r="AJ39" s="171">
        <f>Lámpara!AE47</f>
        <v>62.369573216414302</v>
      </c>
      <c r="AK39" s="171">
        <f>Lámpara!AF47</f>
        <v>68.212213734587493</v>
      </c>
      <c r="AL39" s="171">
        <f>Lámpara!AG47</f>
        <v>93.501358049378737</v>
      </c>
      <c r="AM39" s="171">
        <f>Lámpara!AH47</f>
        <v>102.14713609309325</v>
      </c>
      <c r="AN39" s="171">
        <f>Lámpara!AI47</f>
        <v>113.12356247681556</v>
      </c>
      <c r="AO39" s="171">
        <f>Lámpara!AJ47</f>
        <v>126.55986514455304</v>
      </c>
      <c r="AP39" s="171">
        <f>Lámpara!AK47</f>
        <v>142.43825687286684</v>
      </c>
      <c r="AQ39" s="171">
        <f>Lámpara!AL47</f>
        <v>160.55348946624883</v>
      </c>
      <c r="AR39" s="171">
        <f>Lámpara!AM47</f>
        <v>180.48732498676762</v>
      </c>
      <c r="AS39" s="171">
        <f>Lámpara!AN47</f>
        <v>201.61031161564185</v>
      </c>
      <c r="AT39" s="171">
        <f>Lámpara!AO47</f>
        <v>223.12258611700952</v>
      </c>
      <c r="AU39" s="171">
        <f>Lámpara!AP47</f>
        <v>244.14023554729482</v>
      </c>
      <c r="AV39" s="171">
        <f>Lámpara!AQ47</f>
        <v>263.82283888739164</v>
      </c>
      <c r="AW39" s="171">
        <f>Lámpara!AR47</f>
        <v>281.52186806581517</v>
      </c>
      <c r="AX39" s="171">
        <f>Lámpara!AS47</f>
        <v>296.91257197621007</v>
      </c>
      <c r="AY39" s="171">
        <f>Lámpara!AT47</f>
        <v>310.06136147978981</v>
      </c>
      <c r="AZ39" s="171">
        <f>Lámpara!AU47</f>
        <v>321.38601123168178</v>
      </c>
      <c r="BA39" s="171">
        <f>Lámpara!AV47</f>
        <v>331.49380969054118</v>
      </c>
      <c r="BB39" s="171">
        <f>Lámpara!AW47</f>
        <v>340.93032341301489</v>
      </c>
      <c r="BC39" s="171">
        <f>Lámpara!AX47</f>
        <v>349.92199419197652</v>
      </c>
      <c r="BD39" s="171">
        <f>Lámpara!AY47</f>
        <v>358.22186437155915</v>
      </c>
      <c r="BE39" s="171">
        <f>Lámpara!AZ47</f>
        <v>365.14459855010176</v>
      </c>
      <c r="BF39" s="171">
        <f>Lámpara!BA47</f>
        <v>369.80169031437038</v>
      </c>
      <c r="BG39" s="171">
        <f>Lámpara!BB47</f>
        <v>371.45024380170469</v>
      </c>
      <c r="BH39" s="171">
        <f>Lámpara!BC47</f>
        <v>369.80169031437015</v>
      </c>
      <c r="BI39" s="171">
        <f>Lámpara!BD47</f>
        <v>365.14459855010153</v>
      </c>
      <c r="BJ39" s="171">
        <f>Lámpara!BE47</f>
        <v>358.22186437155864</v>
      </c>
      <c r="BK39" s="171">
        <f>Lámpara!BF47</f>
        <v>349.92199419197624</v>
      </c>
      <c r="BL39" s="171">
        <f>Lámpara!BG47</f>
        <v>340.93032341301432</v>
      </c>
      <c r="BM39" s="171">
        <f>Lámpara!BH47</f>
        <v>331.49380969054067</v>
      </c>
      <c r="BN39" s="171">
        <f>Lámpara!BI47</f>
        <v>321.38601123168132</v>
      </c>
      <c r="BO39" s="171">
        <f>Lámpara!BJ47</f>
        <v>310.06136147978935</v>
      </c>
      <c r="BP39" s="171">
        <f>Lámpara!BK47</f>
        <v>296.91257197620939</v>
      </c>
      <c r="BQ39" s="171">
        <f>Lámpara!BL47</f>
        <v>281.52186806581432</v>
      </c>
      <c r="BR39" s="171">
        <f>Lámpara!BM47</f>
        <v>263.82283888739067</v>
      </c>
      <c r="BS39" s="171">
        <f>Lámpara!BN47</f>
        <v>244.14023554729391</v>
      </c>
      <c r="BT39" s="171">
        <f>Lámpara!BO47</f>
        <v>223.12258611700852</v>
      </c>
      <c r="BU39" s="171">
        <f>Lámpara!BP47</f>
        <v>201.6103116156406</v>
      </c>
      <c r="BV39" s="171">
        <f>Lámpara!BQ47</f>
        <v>180.48732498676659</v>
      </c>
      <c r="BW39" s="171">
        <f>Lámpara!BR47</f>
        <v>160.55348946624778</v>
      </c>
      <c r="BX39" s="171">
        <f>Lámpara!BS47</f>
        <v>142.43825687286602</v>
      </c>
      <c r="BY39" s="171">
        <f>Lámpara!BT47</f>
        <v>126.55986514455239</v>
      </c>
      <c r="BZ39" s="171">
        <f>Lámpara!BU47</f>
        <v>113.12356247681493</v>
      </c>
      <c r="CA39" s="171">
        <f>Lámpara!BV47</f>
        <v>102.14713609309283</v>
      </c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8"/>
        <v>3.5000000000000018</v>
      </c>
      <c r="G40" s="172"/>
      <c r="H40" s="175">
        <f t="shared" si="9"/>
        <v>-1.9706458687096529E-15</v>
      </c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>
        <f>Lámpara!N48</f>
        <v>19.211299823560172</v>
      </c>
      <c r="T40" s="171">
        <f>Lámpara!O48</f>
        <v>20.38810616303391</v>
      </c>
      <c r="U40" s="171">
        <f>Lámpara!P48</f>
        <v>21.657135757988772</v>
      </c>
      <c r="V40" s="171">
        <f>Lámpara!Q48</f>
        <v>23.027209625233933</v>
      </c>
      <c r="W40" s="171">
        <f>Lámpara!R48</f>
        <v>24.508208750440676</v>
      </c>
      <c r="X40" s="171">
        <f>Lámpara!S48</f>
        <v>26.111255090049987</v>
      </c>
      <c r="Y40" s="171">
        <f>Lámpara!T48</f>
        <v>27.848940349002039</v>
      </c>
      <c r="Z40" s="171">
        <f>Lámpara!U48</f>
        <v>29.735619756744075</v>
      </c>
      <c r="AA40" s="171">
        <f>Lámpara!V48</f>
        <v>31.787795200023048</v>
      </c>
      <c r="AB40" s="171">
        <f>Lámpara!W48</f>
        <v>34.024622312709106</v>
      </c>
      <c r="AC40" s="171">
        <f>Lámpara!X48</f>
        <v>36.468590837306948</v>
      </c>
      <c r="AD40" s="171">
        <f>Lámpara!Y48</f>
        <v>39.146448720705976</v>
      </c>
      <c r="AE40" s="171">
        <f>Lámpara!Z48</f>
        <v>42.090470789173139</v>
      </c>
      <c r="AF40" s="171">
        <f>Lámpara!AA48</f>
        <v>45.340216443603815</v>
      </c>
      <c r="AG40" s="171">
        <f>Lámpara!AB48</f>
        <v>48.944983235553835</v>
      </c>
      <c r="AH40" s="171">
        <f>Lámpara!AC48</f>
        <v>52.96725225836051</v>
      </c>
      <c r="AI40" s="171">
        <f>Lámpara!AD48</f>
        <v>57.487547802840304</v>
      </c>
      <c r="AJ40" s="171">
        <f>Lámpara!AE48</f>
        <v>62.611312283050964</v>
      </c>
      <c r="AK40" s="171">
        <f>Lámpara!AF48</f>
        <v>68.478647326054102</v>
      </c>
      <c r="AL40" s="171">
        <f>Lámpara!AG48</f>
        <v>93.827194230748148</v>
      </c>
      <c r="AM40" s="171">
        <f>Lámpara!AH48</f>
        <v>102.5081806128193</v>
      </c>
      <c r="AN40" s="171">
        <f>Lámpara!AI48</f>
        <v>113.5268071427995</v>
      </c>
      <c r="AO40" s="171">
        <f>Lámpara!AJ48</f>
        <v>127.01327085863684</v>
      </c>
      <c r="AP40" s="171">
        <f>Lámpara!AK48</f>
        <v>142.95052171099846</v>
      </c>
      <c r="AQ40" s="171">
        <f>Lámpara!AL48</f>
        <v>161.13364854429176</v>
      </c>
      <c r="AR40" s="171">
        <f>Lámpara!AM48</f>
        <v>181.14417923078173</v>
      </c>
      <c r="AS40" s="171">
        <f>Lámpara!AN48</f>
        <v>202.35172143076755</v>
      </c>
      <c r="AT40" s="171">
        <f>Lámpara!AO48</f>
        <v>223.9547170629225</v>
      </c>
      <c r="AU40" s="171">
        <f>Lámpara!AP48</f>
        <v>245.06689496484233</v>
      </c>
      <c r="AV40" s="171">
        <f>Lámpara!AQ48</f>
        <v>264.84507373234106</v>
      </c>
      <c r="AW40" s="171">
        <f>Lámpara!AR48</f>
        <v>282.63797739188516</v>
      </c>
      <c r="AX40" s="171">
        <f>Lámpara!AS48</f>
        <v>298.11859963676227</v>
      </c>
      <c r="AY40" s="171">
        <f>Lámpara!AT48</f>
        <v>311.35197570294486</v>
      </c>
      <c r="AZ40" s="171">
        <f>Lámpara!AU48</f>
        <v>322.75548908660477</v>
      </c>
      <c r="BA40" s="171">
        <f>Lámpara!AV48</f>
        <v>332.93671211838017</v>
      </c>
      <c r="BB40" s="171">
        <f>Lámpara!AW48</f>
        <v>342.44147320290853</v>
      </c>
      <c r="BC40" s="171">
        <f>Lámpara!AX48</f>
        <v>351.49561293955662</v>
      </c>
      <c r="BD40" s="171">
        <f>Lámpara!AY48</f>
        <v>359.85013056932348</v>
      </c>
      <c r="BE40" s="171">
        <f>Lámpara!AZ48</f>
        <v>366.81627209863183</v>
      </c>
      <c r="BF40" s="171">
        <f>Lámpara!BA48</f>
        <v>371.50156883843067</v>
      </c>
      <c r="BG40" s="171">
        <f>Lámpara!BB48</f>
        <v>373.15993236027163</v>
      </c>
      <c r="BH40" s="171">
        <f>Lámpara!BC48</f>
        <v>371.50156883843061</v>
      </c>
      <c r="BI40" s="171">
        <f>Lámpara!BD48</f>
        <v>366.81627209863188</v>
      </c>
      <c r="BJ40" s="171">
        <f>Lámpara!BE48</f>
        <v>359.85013056932291</v>
      </c>
      <c r="BK40" s="171">
        <f>Lámpara!BF48</f>
        <v>351.49561293955617</v>
      </c>
      <c r="BL40" s="171">
        <f>Lámpara!BG48</f>
        <v>342.44147320290801</v>
      </c>
      <c r="BM40" s="171">
        <f>Lámpara!BH48</f>
        <v>332.93671211837977</v>
      </c>
      <c r="BN40" s="171">
        <f>Lámpara!BI48</f>
        <v>322.75548908660431</v>
      </c>
      <c r="BO40" s="171">
        <f>Lámpara!BJ48</f>
        <v>311.35197570294423</v>
      </c>
      <c r="BP40" s="171">
        <f>Lámpara!BK48</f>
        <v>298.11859963676164</v>
      </c>
      <c r="BQ40" s="171">
        <f>Lámpara!BL48</f>
        <v>282.63797739188425</v>
      </c>
      <c r="BR40" s="171">
        <f>Lámpara!BM48</f>
        <v>264.84507373234004</v>
      </c>
      <c r="BS40" s="171">
        <f>Lámpara!BN48</f>
        <v>245.06689496484134</v>
      </c>
      <c r="BT40" s="171">
        <f>Lámpara!BO48</f>
        <v>223.95471706292136</v>
      </c>
      <c r="BU40" s="171">
        <f>Lámpara!BP48</f>
        <v>202.35172143076619</v>
      </c>
      <c r="BV40" s="171">
        <f>Lámpara!BQ48</f>
        <v>181.14417923078068</v>
      </c>
      <c r="BW40" s="171">
        <f>Lámpara!BR48</f>
        <v>161.13364854429085</v>
      </c>
      <c r="BX40" s="171">
        <f>Lámpara!BS48</f>
        <v>142.95052171099763</v>
      </c>
      <c r="BY40" s="171">
        <f>Lámpara!BT48</f>
        <v>127.01327085863616</v>
      </c>
      <c r="BZ40" s="171">
        <f>Lámpara!BU48</f>
        <v>113.52680714279889</v>
      </c>
      <c r="CA40" s="171">
        <f>Lámpara!BV48</f>
        <v>102.50818061281889</v>
      </c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8"/>
        <v>3.4000000000000017</v>
      </c>
      <c r="G41" s="172"/>
      <c r="H41" s="175">
        <f t="shared" si="9"/>
        <v>-0.10000000000000198</v>
      </c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>
        <f>Lámpara!N49</f>
        <v>19.149088516477576</v>
      </c>
      <c r="T41" s="171">
        <f>Lámpara!O49</f>
        <v>20.321512976014482</v>
      </c>
      <c r="U41" s="171">
        <f>Lámpara!P49</f>
        <v>21.585761716826145</v>
      </c>
      <c r="V41" s="171">
        <f>Lámpara!Q49</f>
        <v>22.950612156155856</v>
      </c>
      <c r="W41" s="171">
        <f>Lámpara!R49</f>
        <v>24.425896199283503</v>
      </c>
      <c r="X41" s="171">
        <f>Lámpara!S49</f>
        <v>26.022680448955381</v>
      </c>
      <c r="Y41" s="171">
        <f>Lámpara!T49</f>
        <v>27.753494047081762</v>
      </c>
      <c r="Z41" s="171">
        <f>Lámpara!U49</f>
        <v>29.632621332866741</v>
      </c>
      <c r="AA41" s="171">
        <f>Lámpara!V49</f>
        <v>31.676483622376793</v>
      </c>
      <c r="AB41" s="171">
        <f>Lámpara!W49</f>
        <v>33.904144633640797</v>
      </c>
      <c r="AC41" s="171">
        <f>Lámpara!X49</f>
        <v>36.337988761818515</v>
      </c>
      <c r="AD41" s="171">
        <f>Lámpara!Y49</f>
        <v>39.004642505719588</v>
      </c>
      <c r="AE41" s="171">
        <f>Lámpara!Z49</f>
        <v>41.936239652207895</v>
      </c>
      <c r="AF41" s="171">
        <f>Lámpara!AA49</f>
        <v>45.17217430447792</v>
      </c>
      <c r="AG41" s="171">
        <f>Lámpara!AB49</f>
        <v>48.761548083939132</v>
      </c>
      <c r="AH41" s="171">
        <f>Lámpara!AC49</f>
        <v>52.766606645016736</v>
      </c>
      <c r="AI41" s="171">
        <f>Lámpara!AD49</f>
        <v>57.26758676208609</v>
      </c>
      <c r="AJ41" s="171">
        <f>Lámpara!AE49</f>
        <v>62.369573216414295</v>
      </c>
      <c r="AK41" s="171">
        <f>Lámpara!AF49</f>
        <v>68.212213734587493</v>
      </c>
      <c r="AL41" s="171">
        <f>Lámpara!AG49</f>
        <v>93.501358049378723</v>
      </c>
      <c r="AM41" s="171">
        <f>Lámpara!AH49</f>
        <v>102.14713609309325</v>
      </c>
      <c r="AN41" s="171">
        <f>Lámpara!AI49</f>
        <v>113.12356247681556</v>
      </c>
      <c r="AO41" s="171">
        <f>Lámpara!AJ49</f>
        <v>126.55986514455304</v>
      </c>
      <c r="AP41" s="171">
        <f>Lámpara!AK49</f>
        <v>142.43825687286684</v>
      </c>
      <c r="AQ41" s="171">
        <f>Lámpara!AL49</f>
        <v>160.55348946624881</v>
      </c>
      <c r="AR41" s="171">
        <f>Lámpara!AM49</f>
        <v>180.48732498676762</v>
      </c>
      <c r="AS41" s="171">
        <f>Lámpara!AN49</f>
        <v>201.61031161564182</v>
      </c>
      <c r="AT41" s="171">
        <f>Lámpara!AO49</f>
        <v>223.12258611700952</v>
      </c>
      <c r="AU41" s="171">
        <f>Lámpara!AP49</f>
        <v>244.14023554729482</v>
      </c>
      <c r="AV41" s="171">
        <f>Lámpara!AQ49</f>
        <v>263.82283888739141</v>
      </c>
      <c r="AW41" s="171">
        <f>Lámpara!AR49</f>
        <v>281.52186806581517</v>
      </c>
      <c r="AX41" s="171">
        <f>Lámpara!AS49</f>
        <v>296.91257197621007</v>
      </c>
      <c r="AY41" s="171">
        <f>Lámpara!AT49</f>
        <v>310.0613614797897</v>
      </c>
      <c r="AZ41" s="171">
        <f>Lámpara!AU49</f>
        <v>321.38601123168178</v>
      </c>
      <c r="BA41" s="171">
        <f>Lámpara!AV49</f>
        <v>331.49380969054113</v>
      </c>
      <c r="BB41" s="171">
        <f>Lámpara!AW49</f>
        <v>340.93032341301466</v>
      </c>
      <c r="BC41" s="171">
        <f>Lámpara!AX49</f>
        <v>349.92199419197652</v>
      </c>
      <c r="BD41" s="171">
        <f>Lámpara!AY49</f>
        <v>358.22186437155887</v>
      </c>
      <c r="BE41" s="171">
        <f>Lámpara!AZ49</f>
        <v>365.14459855010153</v>
      </c>
      <c r="BF41" s="171">
        <f>Lámpara!BA49</f>
        <v>369.80169031437015</v>
      </c>
      <c r="BG41" s="171">
        <f>Lámpara!BB49</f>
        <v>371.45024380170463</v>
      </c>
      <c r="BH41" s="171">
        <f>Lámpara!BC49</f>
        <v>369.80169031437009</v>
      </c>
      <c r="BI41" s="171">
        <f>Lámpara!BD49</f>
        <v>365.14459855010125</v>
      </c>
      <c r="BJ41" s="171">
        <f>Lámpara!BE49</f>
        <v>358.22186437155858</v>
      </c>
      <c r="BK41" s="171">
        <f>Lámpara!BF49</f>
        <v>349.92199419197624</v>
      </c>
      <c r="BL41" s="171">
        <f>Lámpara!BG49</f>
        <v>340.93032341301409</v>
      </c>
      <c r="BM41" s="171">
        <f>Lámpara!BH49</f>
        <v>331.49380969054044</v>
      </c>
      <c r="BN41" s="171">
        <f>Lámpara!BI49</f>
        <v>321.3860112316811</v>
      </c>
      <c r="BO41" s="171">
        <f>Lámpara!BJ49</f>
        <v>310.06136147978907</v>
      </c>
      <c r="BP41" s="171">
        <f>Lámpara!BK49</f>
        <v>296.91257197620939</v>
      </c>
      <c r="BQ41" s="171">
        <f>Lámpara!BL49</f>
        <v>281.52186806581415</v>
      </c>
      <c r="BR41" s="171">
        <f>Lámpara!BM49</f>
        <v>263.82283888739056</v>
      </c>
      <c r="BS41" s="171">
        <f>Lámpara!BN49</f>
        <v>244.14023554729383</v>
      </c>
      <c r="BT41" s="171">
        <f>Lámpara!BO49</f>
        <v>223.12258611700841</v>
      </c>
      <c r="BU41" s="171">
        <f>Lámpara!BP49</f>
        <v>201.61031161564057</v>
      </c>
      <c r="BV41" s="171">
        <f>Lámpara!BQ49</f>
        <v>180.48732498676659</v>
      </c>
      <c r="BW41" s="171">
        <f>Lámpara!BR49</f>
        <v>160.55348946624775</v>
      </c>
      <c r="BX41" s="171">
        <f>Lámpara!BS49</f>
        <v>142.43825687286602</v>
      </c>
      <c r="BY41" s="171">
        <f>Lámpara!BT49</f>
        <v>126.55986514455232</v>
      </c>
      <c r="BZ41" s="171">
        <f>Lámpara!BU49</f>
        <v>113.1235624768149</v>
      </c>
      <c r="CA41" s="171">
        <f>Lámpara!BV49</f>
        <v>102.1471360930928</v>
      </c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8"/>
        <v>3.3000000000000016</v>
      </c>
      <c r="G42" s="172"/>
      <c r="H42" s="175">
        <f t="shared" si="9"/>
        <v>-0.20000000000000198</v>
      </c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>
        <f>Lámpara!N50</f>
        <v>18.9736376074326</v>
      </c>
      <c r="T42" s="171">
        <f>Lámpara!O50</f>
        <v>20.133621170125924</v>
      </c>
      <c r="U42" s="171">
        <f>Lámpara!P50</f>
        <v>21.384288816262973</v>
      </c>
      <c r="V42" s="171">
        <f>Lámpara!Q50</f>
        <v>22.734292553419575</v>
      </c>
      <c r="W42" s="171">
        <f>Lámpara!R50</f>
        <v>24.193322999682081</v>
      </c>
      <c r="X42" s="171">
        <f>Lámpara!S50</f>
        <v>25.772287275901494</v>
      </c>
      <c r="Y42" s="171">
        <f>Lámpara!T50</f>
        <v>27.483534105207877</v>
      </c>
      <c r="Z42" s="171">
        <f>Lámpara!U50</f>
        <v>29.341143189384439</v>
      </c>
      <c r="AA42" s="171">
        <f>Lámpara!V50</f>
        <v>31.361303006941288</v>
      </c>
      <c r="AB42" s="171">
        <f>Lámpara!W50</f>
        <v>33.562811328948051</v>
      </c>
      <c r="AC42" s="171">
        <f>Lámpara!X50</f>
        <v>35.967747327465247</v>
      </c>
      <c r="AD42" s="171">
        <f>Lámpara!Y50</f>
        <v>38.602385095214387</v>
      </c>
      <c r="AE42" s="171">
        <f>Lámpara!Z50</f>
        <v>41.498448469770665</v>
      </c>
      <c r="AF42" s="171">
        <f>Lámpara!AA50</f>
        <v>44.69485018716329</v>
      </c>
      <c r="AG42" s="171">
        <f>Lámpara!AB50</f>
        <v>48.240120109499941</v>
      </c>
      <c r="AH42" s="171">
        <f>Lámpara!AC50</f>
        <v>52.195815293784833</v>
      </c>
      <c r="AI42" s="171">
        <f>Lámpara!AD50</f>
        <v>56.641329612629164</v>
      </c>
      <c r="AJ42" s="171">
        <f>Lámpara!AE50</f>
        <v>61.680696859714828</v>
      </c>
      <c r="AK42" s="171">
        <f>Lámpara!AF50</f>
        <v>67.452227726936798</v>
      </c>
      <c r="AL42" s="171">
        <f>Lámpara!AG50</f>
        <v>92.566948369282073</v>
      </c>
      <c r="AM42" s="171">
        <f>Lámpara!AH50</f>
        <v>101.11075561458864</v>
      </c>
      <c r="AN42" s="171">
        <f>Lámpara!AI50</f>
        <v>111.96463146969927</v>
      </c>
      <c r="AO42" s="171">
        <f>Lámpara!AJ50</f>
        <v>125.2549409309508</v>
      </c>
      <c r="AP42" s="171">
        <f>Lámpara!AK50</f>
        <v>140.9617260838354</v>
      </c>
      <c r="AQ42" s="171">
        <f>Lámpara!AL50</f>
        <v>158.87875921320992</v>
      </c>
      <c r="AR42" s="171">
        <f>Lámpara!AM50</f>
        <v>178.58852011529856</v>
      </c>
      <c r="AS42" s="171">
        <f>Lámpara!AN50</f>
        <v>199.4643693970726</v>
      </c>
      <c r="AT42" s="171">
        <f>Lámpara!AO50</f>
        <v>220.71148791763648</v>
      </c>
      <c r="AU42" s="171">
        <f>Lámpara!AP50</f>
        <v>241.45296162404404</v>
      </c>
      <c r="AV42" s="171">
        <f>Lámpara!AQ50</f>
        <v>260.85654070477091</v>
      </c>
      <c r="AW42" s="171">
        <f>Lámpara!AR50</f>
        <v>278.28180420853079</v>
      </c>
      <c r="AX42" s="171">
        <f>Lámpara!AS50</f>
        <v>293.41061640775831</v>
      </c>
      <c r="AY42" s="171">
        <f>Lámpara!AT50</f>
        <v>306.31336569983637</v>
      </c>
      <c r="AZ42" s="171">
        <f>Lámpara!AU50</f>
        <v>317.4088614145341</v>
      </c>
      <c r="BA42" s="171">
        <f>Lámpara!AV50</f>
        <v>327.30341072343322</v>
      </c>
      <c r="BB42" s="171">
        <f>Lámpara!AW50</f>
        <v>336.54165983212846</v>
      </c>
      <c r="BC42" s="171">
        <f>Lámpara!AX50</f>
        <v>345.35169319095598</v>
      </c>
      <c r="BD42" s="171">
        <f>Lámpara!AY50</f>
        <v>353.49248141232806</v>
      </c>
      <c r="BE42" s="171">
        <f>Lámpara!AZ50</f>
        <v>360.28871162539349</v>
      </c>
      <c r="BF42" s="171">
        <f>Lámpara!BA50</f>
        <v>364.86353481203332</v>
      </c>
      <c r="BG42" s="171">
        <f>Lámpara!BB50</f>
        <v>366.4834615530649</v>
      </c>
      <c r="BH42" s="171">
        <f>Lámpara!BC50</f>
        <v>364.86353481203298</v>
      </c>
      <c r="BI42" s="171">
        <f>Lámpara!BD50</f>
        <v>360.28871162539326</v>
      </c>
      <c r="BJ42" s="171">
        <f>Lámpara!BE50</f>
        <v>353.49248141232778</v>
      </c>
      <c r="BK42" s="171">
        <f>Lámpara!BF50</f>
        <v>345.35169319095547</v>
      </c>
      <c r="BL42" s="171">
        <f>Lámpara!BG50</f>
        <v>336.54165983212778</v>
      </c>
      <c r="BM42" s="171">
        <f>Lámpara!BH50</f>
        <v>327.30341072343271</v>
      </c>
      <c r="BN42" s="171">
        <f>Lámpara!BI50</f>
        <v>317.40886141453342</v>
      </c>
      <c r="BO42" s="171">
        <f>Lámpara!BJ50</f>
        <v>306.31336569983574</v>
      </c>
      <c r="BP42" s="171">
        <f>Lámpara!BK50</f>
        <v>293.41061640775774</v>
      </c>
      <c r="BQ42" s="171">
        <f>Lámpara!BL50</f>
        <v>278.28180420852999</v>
      </c>
      <c r="BR42" s="171">
        <f>Lámpara!BM50</f>
        <v>260.85654070477</v>
      </c>
      <c r="BS42" s="171">
        <f>Lámpara!BN50</f>
        <v>241.45296162404301</v>
      </c>
      <c r="BT42" s="171">
        <f>Lámpara!BO50</f>
        <v>220.71148791763534</v>
      </c>
      <c r="BU42" s="171">
        <f>Lámpara!BP50</f>
        <v>199.46436939707132</v>
      </c>
      <c r="BV42" s="171">
        <f>Lámpara!BQ50</f>
        <v>178.58852011529754</v>
      </c>
      <c r="BW42" s="171">
        <f>Lámpara!BR50</f>
        <v>158.87875921320898</v>
      </c>
      <c r="BX42" s="171">
        <f>Lámpara!BS50</f>
        <v>140.96172608383455</v>
      </c>
      <c r="BY42" s="171">
        <f>Lámpara!BT50</f>
        <v>125.2549409309501</v>
      </c>
      <c r="BZ42" s="171">
        <f>Lámpara!BU50</f>
        <v>111.9646314696986</v>
      </c>
      <c r="CA42" s="171">
        <f>Lámpara!BV50</f>
        <v>101.11075561458817</v>
      </c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8"/>
        <v>3.2000000000000015</v>
      </c>
      <c r="G43" s="172"/>
      <c r="H43" s="175">
        <f t="shared" si="9"/>
        <v>-0.30000000000000199</v>
      </c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>
        <f>Lámpara!N51</f>
        <v>18.713738473305302</v>
      </c>
      <c r="T43" s="171">
        <f>Lámpara!O51</f>
        <v>19.855037923534294</v>
      </c>
      <c r="U43" s="171">
        <f>Lámpara!P51</f>
        <v>21.085286463095322</v>
      </c>
      <c r="V43" s="171">
        <f>Lámpara!Q51</f>
        <v>22.412942844379604</v>
      </c>
      <c r="W43" s="171">
        <f>Lámpara!R51</f>
        <v>23.84747963149351</v>
      </c>
      <c r="X43" s="171">
        <f>Lámpara!S51</f>
        <v>25.39955741087778</v>
      </c>
      <c r="Y43" s="171">
        <f>Lámpara!T51</f>
        <v>27.081245518656875</v>
      </c>
      <c r="Z43" s="171">
        <f>Lámpara!U51</f>
        <v>28.906306164708628</v>
      </c>
      <c r="AA43" s="171">
        <f>Lámpara!V51</f>
        <v>30.890565832914582</v>
      </c>
      <c r="AB43" s="171">
        <f>Lámpara!W51</f>
        <v>33.052407875672934</v>
      </c>
      <c r="AC43" s="171">
        <f>Lámpara!X51</f>
        <v>35.41343463113602</v>
      </c>
      <c r="AD43" s="171">
        <f>Lámpara!Y51</f>
        <v>37.999368082527113</v>
      </c>
      <c r="AE43" s="171">
        <f>Lámpara!Z51</f>
        <v>40.841287772869997</v>
      </c>
      <c r="AF43" s="171">
        <f>Lámpara!AA51</f>
        <v>43.977347246864142</v>
      </c>
      <c r="AG43" s="171">
        <f>Lámpara!AB51</f>
        <v>47.455171149354896</v>
      </c>
      <c r="AH43" s="171">
        <f>Lámpara!AC51</f>
        <v>51.335221839894785</v>
      </c>
      <c r="AI43" s="171">
        <f>Lámpara!AD51</f>
        <v>55.695547397634776</v>
      </c>
      <c r="AJ43" s="171">
        <f>Lámpara!AE51</f>
        <v>60.63849625394316</v>
      </c>
      <c r="AK43" s="171">
        <f>Lámpara!AF51</f>
        <v>66.300225944480886</v>
      </c>
      <c r="AL43" s="171">
        <f>Lámpara!AG51</f>
        <v>91.135532936131995</v>
      </c>
      <c r="AM43" s="171">
        <f>Lámpara!AH51</f>
        <v>99.5201549193266</v>
      </c>
      <c r="AN43" s="171">
        <f>Lámpara!AI51</f>
        <v>110.18174614521557</v>
      </c>
      <c r="AO43" s="171">
        <f>Lámpara!AJ51</f>
        <v>123.24204091467153</v>
      </c>
      <c r="AP43" s="171">
        <f>Lámpara!AK51</f>
        <v>138.6775938267773</v>
      </c>
      <c r="AQ43" s="171">
        <f>Lámpara!AL51</f>
        <v>156.28064610436272</v>
      </c>
      <c r="AR43" s="171">
        <f>Lámpara!AM51</f>
        <v>175.63492338662607</v>
      </c>
      <c r="AS43" s="171">
        <f>Lámpara!AN51</f>
        <v>196.11844644418662</v>
      </c>
      <c r="AT43" s="171">
        <f>Lámpara!AO51</f>
        <v>216.94467693823208</v>
      </c>
      <c r="AU43" s="171">
        <f>Lámpara!AP51</f>
        <v>237.24812870805818</v>
      </c>
      <c r="AV43" s="171">
        <f>Lámpara!AQ51</f>
        <v>256.20982759983389</v>
      </c>
      <c r="AW43" s="171">
        <f>Lámpara!AR51</f>
        <v>273.20244097818158</v>
      </c>
      <c r="AX43" s="171">
        <f>Lámpara!AS51</f>
        <v>287.91839768375092</v>
      </c>
      <c r="AY43" s="171">
        <f>Lámpara!AT51</f>
        <v>300.43426414772239</v>
      </c>
      <c r="AZ43" s="171">
        <f>Lámpara!AU51</f>
        <v>311.17016362528892</v>
      </c>
      <c r="BA43" s="171">
        <f>Lámpara!AV51</f>
        <v>320.73039193596435</v>
      </c>
      <c r="BB43" s="171">
        <f>Lámpara!AW51</f>
        <v>329.65767162427079</v>
      </c>
      <c r="BC43" s="171">
        <f>Lámpara!AX51</f>
        <v>338.18235045330948</v>
      </c>
      <c r="BD43" s="171">
        <f>Lámpara!AY51</f>
        <v>346.07267190765805</v>
      </c>
      <c r="BE43" s="171">
        <f>Lámpara!AZ51</f>
        <v>352.66930935190982</v>
      </c>
      <c r="BF43" s="171">
        <f>Lámpara!BA51</f>
        <v>357.11412848113633</v>
      </c>
      <c r="BG43" s="171">
        <f>Lámpara!BB51</f>
        <v>358.68878078432886</v>
      </c>
      <c r="BH43" s="171">
        <f>Lámpara!BC51</f>
        <v>357.11412848113628</v>
      </c>
      <c r="BI43" s="171">
        <f>Lámpara!BD51</f>
        <v>352.66930935190982</v>
      </c>
      <c r="BJ43" s="171">
        <f>Lámpara!BE51</f>
        <v>346.07267190765788</v>
      </c>
      <c r="BK43" s="171">
        <f>Lámpara!BF51</f>
        <v>338.18235045330914</v>
      </c>
      <c r="BL43" s="171">
        <f>Lámpara!BG51</f>
        <v>329.65767162427022</v>
      </c>
      <c r="BM43" s="171">
        <f>Lámpara!BH51</f>
        <v>320.73039193596395</v>
      </c>
      <c r="BN43" s="171">
        <f>Lámpara!BI51</f>
        <v>311.17016362528841</v>
      </c>
      <c r="BO43" s="171">
        <f>Lámpara!BJ51</f>
        <v>300.43426414772176</v>
      </c>
      <c r="BP43" s="171">
        <f>Lámpara!BK51</f>
        <v>287.91839768375036</v>
      </c>
      <c r="BQ43" s="171">
        <f>Lámpara!BL51</f>
        <v>273.20244097818085</v>
      </c>
      <c r="BR43" s="171">
        <f>Lámpara!BM51</f>
        <v>256.20982759983303</v>
      </c>
      <c r="BS43" s="171">
        <f>Lámpara!BN51</f>
        <v>237.24812870805727</v>
      </c>
      <c r="BT43" s="171">
        <f>Lámpara!BO51</f>
        <v>216.94467693823097</v>
      </c>
      <c r="BU43" s="171">
        <f>Lámpara!BP51</f>
        <v>196.11844644418539</v>
      </c>
      <c r="BV43" s="171">
        <f>Lámpara!BQ51</f>
        <v>175.63492338662505</v>
      </c>
      <c r="BW43" s="171">
        <f>Lámpara!BR51</f>
        <v>156.28064610436178</v>
      </c>
      <c r="BX43" s="171">
        <f>Lámpara!BS51</f>
        <v>138.67759382677647</v>
      </c>
      <c r="BY43" s="171">
        <f>Lámpara!BT51</f>
        <v>123.24204091467087</v>
      </c>
      <c r="BZ43" s="171">
        <f>Lámpara!BU51</f>
        <v>110.18174614521494</v>
      </c>
      <c r="CA43" s="171">
        <f>Lámpara!BV51</f>
        <v>99.520154919326188</v>
      </c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8"/>
        <v>3.1000000000000014</v>
      </c>
      <c r="G44" s="172"/>
      <c r="H44" s="175">
        <f t="shared" si="9"/>
        <v>-0.40000000000000202</v>
      </c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>
        <f>Lámpara!N52</f>
        <v>18.403622836732811</v>
      </c>
      <c r="T44" s="171">
        <f>Lámpara!O52</f>
        <v>19.522161840931997</v>
      </c>
      <c r="U44" s="171">
        <f>Lámpara!P52</f>
        <v>20.727496137753732</v>
      </c>
      <c r="V44" s="171">
        <f>Lámpara!Q52</f>
        <v>22.02784038248468</v>
      </c>
      <c r="W44" s="171">
        <f>Lámpara!R52</f>
        <v>23.43239116209822</v>
      </c>
      <c r="X44" s="171">
        <f>Lámpara!S52</f>
        <v>24.951496369822156</v>
      </c>
      <c r="Y44" s="171">
        <f>Lámpara!T52</f>
        <v>26.59687016424515</v>
      </c>
      <c r="Z44" s="171">
        <f>Lámpara!U52</f>
        <v>28.381870131219589</v>
      </c>
      <c r="AA44" s="171">
        <f>Lámpara!V52</f>
        <v>30.321860161161801</v>
      </c>
      <c r="AB44" s="171">
        <f>Lámpara!W52</f>
        <v>32.434692437000258</v>
      </c>
      <c r="AC44" s="171">
        <f>Lámpara!X52</f>
        <v>34.741356105574475</v>
      </c>
      <c r="AD44" s="171">
        <f>Lámpara!Y52</f>
        <v>37.266860547231531</v>
      </c>
      <c r="AE44" s="171">
        <f>Lámpara!Z52</f>
        <v>40.041450328239911</v>
      </c>
      <c r="AF44" s="171">
        <f>Lámpara!AA52</f>
        <v>43.102290691555901</v>
      </c>
      <c r="AG44" s="171">
        <f>Lámpara!AB52</f>
        <v>46.495822117496239</v>
      </c>
      <c r="AH44" s="171">
        <f>Lámpara!AC52</f>
        <v>50.281067447904285</v>
      </c>
      <c r="AI44" s="171">
        <f>Lámpara!AD52</f>
        <v>54.534295449402656</v>
      </c>
      <c r="AJ44" s="171">
        <f>Lámpara!AE52</f>
        <v>59.355614160336444</v>
      </c>
      <c r="AK44" s="171">
        <f>Lámpara!AF52</f>
        <v>64.87830391214348</v>
      </c>
      <c r="AL44" s="171">
        <f>Lámpara!AG52</f>
        <v>89.342148821030719</v>
      </c>
      <c r="AM44" s="171">
        <f>Lámpara!AH52</f>
        <v>97.522250122131879</v>
      </c>
      <c r="AN44" s="171">
        <f>Lámpara!AI52</f>
        <v>107.93514515148227</v>
      </c>
      <c r="AO44" s="171">
        <f>Lámpara!AJ52</f>
        <v>120.69636018920011</v>
      </c>
      <c r="AP44" s="171">
        <f>Lámpara!AK52</f>
        <v>135.77782348745274</v>
      </c>
      <c r="AQ44" s="171">
        <f>Lámpara!AL52</f>
        <v>152.969834072341</v>
      </c>
      <c r="AR44" s="171">
        <f>Lámpara!AM52</f>
        <v>171.85796310957937</v>
      </c>
      <c r="AS44" s="171">
        <f>Lámpara!AN52</f>
        <v>191.82670839402348</v>
      </c>
      <c r="AT44" s="171">
        <f>Lámpara!AO52</f>
        <v>212.1008870115497</v>
      </c>
      <c r="AU44" s="171">
        <f>Lámpara!AP52</f>
        <v>231.83056224343639</v>
      </c>
      <c r="AV44" s="171">
        <f>Lámpara!AQ52</f>
        <v>250.21469735263057</v>
      </c>
      <c r="AW44" s="171">
        <f>Lámpara!AR52</f>
        <v>266.64349064763286</v>
      </c>
      <c r="AX44" s="171">
        <f>Lámpara!AS52</f>
        <v>280.82331342279952</v>
      </c>
      <c r="AY44" s="171">
        <f>Lámpara!AT52</f>
        <v>292.83857415240925</v>
      </c>
      <c r="AZ44" s="171">
        <f>Lámpara!AU52</f>
        <v>303.11052927734454</v>
      </c>
      <c r="BA44" s="171">
        <f>Lámpara!AV52</f>
        <v>312.24003680432526</v>
      </c>
      <c r="BB44" s="171">
        <f>Lámpara!AW52</f>
        <v>320.76648434071677</v>
      </c>
      <c r="BC44" s="171">
        <f>Lámpara!AX52</f>
        <v>328.92257601629444</v>
      </c>
      <c r="BD44" s="171">
        <f>Lámpara!AY52</f>
        <v>336.48844856485493</v>
      </c>
      <c r="BE44" s="171">
        <f>Lámpara!AZ52</f>
        <v>342.82582785787537</v>
      </c>
      <c r="BF44" s="171">
        <f>Lámpara!BA52</f>
        <v>347.10143382153183</v>
      </c>
      <c r="BG44" s="171">
        <f>Lámpara!BB52</f>
        <v>348.6170936940664</v>
      </c>
      <c r="BH44" s="171">
        <f>Lámpara!BC52</f>
        <v>347.10143382153183</v>
      </c>
      <c r="BI44" s="171">
        <f>Lámpara!BD52</f>
        <v>342.82582785787514</v>
      </c>
      <c r="BJ44" s="171">
        <f>Lámpara!BE52</f>
        <v>336.48844856485482</v>
      </c>
      <c r="BK44" s="171">
        <f>Lámpara!BF52</f>
        <v>328.92257601629399</v>
      </c>
      <c r="BL44" s="171">
        <f>Lámpara!BG52</f>
        <v>320.76648434071637</v>
      </c>
      <c r="BM44" s="171">
        <f>Lámpara!BH52</f>
        <v>312.24003680432469</v>
      </c>
      <c r="BN44" s="171">
        <f>Lámpara!BI52</f>
        <v>303.11052927734409</v>
      </c>
      <c r="BO44" s="171">
        <f>Lámpara!BJ52</f>
        <v>292.83857415240863</v>
      </c>
      <c r="BP44" s="171">
        <f>Lámpara!BK52</f>
        <v>280.82331342279895</v>
      </c>
      <c r="BQ44" s="171">
        <f>Lámpara!BL52</f>
        <v>266.64349064763206</v>
      </c>
      <c r="BR44" s="171">
        <f>Lámpara!BM52</f>
        <v>250.21469735262963</v>
      </c>
      <c r="BS44" s="171">
        <f>Lámpara!BN52</f>
        <v>231.83056224343537</v>
      </c>
      <c r="BT44" s="171">
        <f>Lámpara!BO52</f>
        <v>212.10088701154862</v>
      </c>
      <c r="BU44" s="171">
        <f>Lámpara!BP52</f>
        <v>191.82670839402226</v>
      </c>
      <c r="BV44" s="171">
        <f>Lámpara!BQ52</f>
        <v>171.85796310957835</v>
      </c>
      <c r="BW44" s="171">
        <f>Lámpara!BR52</f>
        <v>152.96983407234009</v>
      </c>
      <c r="BX44" s="171">
        <f>Lámpara!BS52</f>
        <v>135.77782348745194</v>
      </c>
      <c r="BY44" s="171">
        <f>Lámpara!BT52</f>
        <v>120.6963601891994</v>
      </c>
      <c r="BZ44" s="171">
        <f>Lámpara!BU52</f>
        <v>107.93514515148159</v>
      </c>
      <c r="CA44" s="171">
        <f>Lámpara!BV52</f>
        <v>97.522250122131439</v>
      </c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8"/>
        <v>3.0000000000000013</v>
      </c>
      <c r="G45" s="172"/>
      <c r="H45" s="175">
        <f t="shared" si="9"/>
        <v>-0.500000000000002</v>
      </c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>
        <f>Lámpara!N53</f>
        <v>18.068657611088046</v>
      </c>
      <c r="T45" s="171">
        <f>Lámpara!O53</f>
        <v>19.161993557755729</v>
      </c>
      <c r="U45" s="171">
        <f>Lámpara!P53</f>
        <v>20.339688728890959</v>
      </c>
      <c r="V45" s="171">
        <f>Lámpara!Q53</f>
        <v>21.60967664008167</v>
      </c>
      <c r="W45" s="171">
        <f>Lámpara!R53</f>
        <v>22.980835381552929</v>
      </c>
      <c r="X45" s="171">
        <f>Lámpara!S53</f>
        <v>24.463151209236454</v>
      </c>
      <c r="Y45" s="171">
        <f>Lámpara!T53</f>
        <v>26.067926576291505</v>
      </c>
      <c r="Z45" s="171">
        <f>Lámpara!U53</f>
        <v>27.808048895010039</v>
      </c>
      <c r="AA45" s="171">
        <f>Lámpara!V53</f>
        <v>29.698343080690428</v>
      </c>
      <c r="AB45" s="171">
        <f>Lámpara!W53</f>
        <v>31.75604061510672</v>
      </c>
      <c r="AC45" s="171">
        <f>Lámpara!X53</f>
        <v>34.001411751764039</v>
      </c>
      <c r="AD45" s="171">
        <f>Lámpara!Y53</f>
        <v>36.458627388805482</v>
      </c>
      <c r="AE45" s="171">
        <f>Lámpara!Z53</f>
        <v>39.156945648434991</v>
      </c>
      <c r="AF45" s="171">
        <f>Lámpara!AA53</f>
        <v>42.132358987858169</v>
      </c>
      <c r="AG45" s="171">
        <f>Lámpara!AB53</f>
        <v>45.42989586840941</v>
      </c>
      <c r="AH45" s="171">
        <f>Lámpara!AC53</f>
        <v>49.106853770897622</v>
      </c>
      <c r="AI45" s="171">
        <f>Lámpara!AD53</f>
        <v>53.237357458090479</v>
      </c>
      <c r="AJ45" s="171">
        <f>Lámpara!AE53</f>
        <v>57.918801030643095</v>
      </c>
      <c r="AK45" s="171">
        <f>Lámpara!AF53</f>
        <v>63.280961815819978</v>
      </c>
      <c r="AL45" s="171">
        <f>Lámpara!AG53</f>
        <v>87.293335771076841</v>
      </c>
      <c r="AM45" s="171">
        <f>Lámpara!AH53</f>
        <v>95.233750118819174</v>
      </c>
      <c r="AN45" s="171">
        <f>Lámpara!AI53</f>
        <v>105.35319136427714</v>
      </c>
      <c r="AO45" s="171">
        <f>Lámpara!AJ53</f>
        <v>117.75963461021705</v>
      </c>
      <c r="AP45" s="171">
        <f>Lámpara!AK53</f>
        <v>132.41946442218995</v>
      </c>
      <c r="AQ45" s="171">
        <f>Lámpara!AL53</f>
        <v>149.12080419203281</v>
      </c>
      <c r="AR45" s="171">
        <f>Lámpara!AM53</f>
        <v>167.4517654795016</v>
      </c>
      <c r="AS45" s="171">
        <f>Lámpara!AN53</f>
        <v>186.80511180049925</v>
      </c>
      <c r="AT45" s="171">
        <f>Lámpara!AO53</f>
        <v>206.41990526394736</v>
      </c>
      <c r="AU45" s="171">
        <f>Lámpara!AP53</f>
        <v>225.46552461537814</v>
      </c>
      <c r="AV45" s="171">
        <f>Lámpara!AQ53</f>
        <v>243.16302460302032</v>
      </c>
      <c r="AW45" s="171">
        <f>Lámpara!AR53</f>
        <v>258.9239730730032</v>
      </c>
      <c r="AX45" s="171">
        <f>Lámpara!AS53</f>
        <v>272.47144624354718</v>
      </c>
      <c r="AY45" s="171">
        <f>Lámpara!AT53</f>
        <v>283.89881959164683</v>
      </c>
      <c r="AZ45" s="171">
        <f>Lámpara!AU53</f>
        <v>293.62788986193385</v>
      </c>
      <c r="BA45" s="171">
        <f>Lámpara!AV53</f>
        <v>302.25434182329269</v>
      </c>
      <c r="BB45" s="171">
        <f>Lámpara!AW53</f>
        <v>310.31250409845705</v>
      </c>
      <c r="BC45" s="171">
        <f>Lámpara!AX53</f>
        <v>318.03706263927234</v>
      </c>
      <c r="BD45" s="171">
        <f>Lámpara!AY53</f>
        <v>325.22193386179708</v>
      </c>
      <c r="BE45" s="171">
        <f>Lámpara!AZ53</f>
        <v>331.25397989276541</v>
      </c>
      <c r="BF45" s="171">
        <f>Lámpara!BA53</f>
        <v>335.32986796527837</v>
      </c>
      <c r="BG45" s="171">
        <f>Lámpara!BB53</f>
        <v>336.7758216816423</v>
      </c>
      <c r="BH45" s="171">
        <f>Lámpara!BC53</f>
        <v>335.32986796527814</v>
      </c>
      <c r="BI45" s="171">
        <f>Lámpara!BD53</f>
        <v>331.25397989276519</v>
      </c>
      <c r="BJ45" s="171">
        <f>Lámpara!BE53</f>
        <v>325.22193386179697</v>
      </c>
      <c r="BK45" s="171">
        <f>Lámpara!BF53</f>
        <v>318.03706263927188</v>
      </c>
      <c r="BL45" s="171">
        <f>Lámpara!BG53</f>
        <v>310.31250409845637</v>
      </c>
      <c r="BM45" s="171">
        <f>Lámpara!BH53</f>
        <v>302.25434182329212</v>
      </c>
      <c r="BN45" s="171">
        <f>Lámpara!BI53</f>
        <v>293.6278898619334</v>
      </c>
      <c r="BO45" s="171">
        <f>Lámpara!BJ53</f>
        <v>283.89881959164637</v>
      </c>
      <c r="BP45" s="171">
        <f>Lámpara!BK53</f>
        <v>272.47144624354661</v>
      </c>
      <c r="BQ45" s="171">
        <f>Lámpara!BL53</f>
        <v>258.9239730730024</v>
      </c>
      <c r="BR45" s="171">
        <f>Lámpara!BM53</f>
        <v>243.16302460301949</v>
      </c>
      <c r="BS45" s="171">
        <f>Lámpara!BN53</f>
        <v>225.46552461537721</v>
      </c>
      <c r="BT45" s="171">
        <f>Lámpara!BO53</f>
        <v>206.41990526394628</v>
      </c>
      <c r="BU45" s="171">
        <f>Lámpara!BP53</f>
        <v>186.80511180049808</v>
      </c>
      <c r="BV45" s="171">
        <f>Lámpara!BQ53</f>
        <v>167.45176547950061</v>
      </c>
      <c r="BW45" s="171">
        <f>Lámpara!BR53</f>
        <v>149.1208041920319</v>
      </c>
      <c r="BX45" s="171">
        <f>Lámpara!BS53</f>
        <v>132.41946442218918</v>
      </c>
      <c r="BY45" s="171">
        <f>Lámpara!BT53</f>
        <v>117.75963461021649</v>
      </c>
      <c r="BZ45" s="171">
        <f>Lámpara!BU53</f>
        <v>105.3531913642765</v>
      </c>
      <c r="CA45" s="171">
        <f>Lámpara!BV53</f>
        <v>95.23375011881879</v>
      </c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8"/>
        <v>2.9000000000000012</v>
      </c>
      <c r="G46" s="172"/>
      <c r="H46" s="175">
        <f t="shared" si="9"/>
        <v>-0.60000000000000198</v>
      </c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>
        <f>Lámpara!N54</f>
        <v>17.714816821679229</v>
      </c>
      <c r="T46" s="171">
        <f>Lámpara!O54</f>
        <v>18.780972741700207</v>
      </c>
      <c r="U46" s="171">
        <f>Lámpara!P54</f>
        <v>19.928818631740555</v>
      </c>
      <c r="V46" s="171">
        <f>Lámpara!Q54</f>
        <v>21.16597626278681</v>
      </c>
      <c r="W46" s="171">
        <f>Lámpara!R54</f>
        <v>22.50097013839909</v>
      </c>
      <c r="X46" s="171">
        <f>Lámpara!S54</f>
        <v>23.94338452887321</v>
      </c>
      <c r="Y46" s="171">
        <f>Lámpara!T54</f>
        <v>25.504063624941388</v>
      </c>
      <c r="Z46" s="171">
        <f>Lámpara!U54</f>
        <v>27.195370714753093</v>
      </c>
      <c r="AA46" s="171">
        <f>Lámpara!V54</f>
        <v>29.031528892239109</v>
      </c>
      <c r="AB46" s="171">
        <f>Lámpara!W54</f>
        <v>31.029075258092195</v>
      </c>
      <c r="AC46" s="171">
        <f>Lámpara!X54</f>
        <v>33.207474112443961</v>
      </c>
      <c r="AD46" s="171">
        <f>Lámpara!Y54</f>
        <v>35.589954024098986</v>
      </c>
      <c r="AE46" s="171">
        <f>Lámpara!Z54</f>
        <v>38.20466139933405</v>
      </c>
      <c r="AF46" s="171">
        <f>Lámpara!AA54</f>
        <v>41.08626280006353</v>
      </c>
      <c r="AG46" s="171">
        <f>Lámpara!AB54</f>
        <v>44.278184730909771</v>
      </c>
      <c r="AH46" s="171">
        <f>Lámpara!AC54</f>
        <v>47.835759796992875</v>
      </c>
      <c r="AI46" s="171">
        <f>Lámpara!AD54</f>
        <v>51.830661425330184</v>
      </c>
      <c r="AJ46" s="171">
        <f>Lámpara!AE54</f>
        <v>56.357168363588471</v>
      </c>
      <c r="AK46" s="171">
        <f>Lámpara!AF54</f>
        <v>61.541021460982066</v>
      </c>
      <c r="AL46" s="171">
        <f>Lámpara!AG54</f>
        <v>85.030406602942463</v>
      </c>
      <c r="AM46" s="171">
        <f>Lámpara!AH54</f>
        <v>92.701680801283032</v>
      </c>
      <c r="AN46" s="171">
        <f>Lámpara!AI54</f>
        <v>102.48992388464532</v>
      </c>
      <c r="AO46" s="171">
        <f>Lámpara!AJ54</f>
        <v>114.49447754362173</v>
      </c>
      <c r="AP46" s="171">
        <f>Lámpara!AK54</f>
        <v>128.67551490319585</v>
      </c>
      <c r="AQ46" s="171">
        <f>Lámpara!AL54</f>
        <v>144.81895340254096</v>
      </c>
      <c r="AR46" s="171">
        <f>Lámpara!AM54</f>
        <v>162.51625344532425</v>
      </c>
      <c r="AS46" s="171">
        <f>Lámpara!AN54</f>
        <v>181.17021262137104</v>
      </c>
      <c r="AT46" s="171">
        <f>Lámpara!AO54</f>
        <v>200.03683894797885</v>
      </c>
      <c r="AU46" s="171">
        <f>Lámpara!AP54</f>
        <v>218.30822558924791</v>
      </c>
      <c r="AV46" s="171">
        <f>Lámpara!AQ54</f>
        <v>235.23115534075308</v>
      </c>
      <c r="AW46" s="171">
        <f>Lámpara!AR54</f>
        <v>250.24180716087753</v>
      </c>
      <c r="AX46" s="171">
        <f>Lámpara!AS54</f>
        <v>263.08215064886218</v>
      </c>
      <c r="AY46" s="171">
        <f>Lámpara!AT54</f>
        <v>273.85520409776342</v>
      </c>
      <c r="AZ46" s="171">
        <f>Lámpara!AU54</f>
        <v>282.98244135750889</v>
      </c>
      <c r="BA46" s="171">
        <f>Lámpara!AV54</f>
        <v>291.05251060903885</v>
      </c>
      <c r="BB46" s="171">
        <f>Lámpara!AW54</f>
        <v>298.59283628799773</v>
      </c>
      <c r="BC46" s="171">
        <f>Lámpara!AX54</f>
        <v>305.83940970418462</v>
      </c>
      <c r="BD46" s="171">
        <f>Lámpara!AY54</f>
        <v>312.60118889033447</v>
      </c>
      <c r="BE46" s="171">
        <f>Lámpara!AZ54</f>
        <v>318.29331639014237</v>
      </c>
      <c r="BF46" s="171">
        <f>Lámpara!BA54</f>
        <v>322.1464449270091</v>
      </c>
      <c r="BG46" s="171">
        <f>Lámpara!BB54</f>
        <v>323.51457375546511</v>
      </c>
      <c r="BH46" s="171">
        <f>Lámpara!BC54</f>
        <v>322.14644492700887</v>
      </c>
      <c r="BI46" s="171">
        <f>Lámpara!BD54</f>
        <v>318.29331639014214</v>
      </c>
      <c r="BJ46" s="171">
        <f>Lámpara!BE54</f>
        <v>312.60118889033436</v>
      </c>
      <c r="BK46" s="171">
        <f>Lámpara!BF54</f>
        <v>305.83940970418416</v>
      </c>
      <c r="BL46" s="171">
        <f>Lámpara!BG54</f>
        <v>298.59283628799722</v>
      </c>
      <c r="BM46" s="171">
        <f>Lámpara!BH54</f>
        <v>291.05251060903845</v>
      </c>
      <c r="BN46" s="171">
        <f>Lámpara!BI54</f>
        <v>282.98244135750849</v>
      </c>
      <c r="BO46" s="171">
        <f>Lámpara!BJ54</f>
        <v>273.85520409776296</v>
      </c>
      <c r="BP46" s="171">
        <f>Lámpara!BK54</f>
        <v>263.08215064886167</v>
      </c>
      <c r="BQ46" s="171">
        <f>Lámpara!BL54</f>
        <v>250.24180716087685</v>
      </c>
      <c r="BR46" s="171">
        <f>Lámpara!BM54</f>
        <v>235.23115534075228</v>
      </c>
      <c r="BS46" s="171">
        <f>Lámpara!BN54</f>
        <v>218.30822558924706</v>
      </c>
      <c r="BT46" s="171">
        <f>Lámpara!BO54</f>
        <v>200.03683894797791</v>
      </c>
      <c r="BU46" s="171">
        <f>Lámpara!BP54</f>
        <v>181.1702126213699</v>
      </c>
      <c r="BV46" s="171">
        <f>Lámpara!BQ54</f>
        <v>162.51625344532334</v>
      </c>
      <c r="BW46" s="171">
        <f>Lámpara!BR54</f>
        <v>144.81895340254019</v>
      </c>
      <c r="BX46" s="171">
        <f>Lámpara!BS54</f>
        <v>128.67551490319516</v>
      </c>
      <c r="BY46" s="171">
        <f>Lámpara!BT54</f>
        <v>114.4944775436211</v>
      </c>
      <c r="BZ46" s="171">
        <f>Lámpara!BU54</f>
        <v>102.48992388464477</v>
      </c>
      <c r="CA46" s="171">
        <f>Lámpara!BV54</f>
        <v>92.701680801282663</v>
      </c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8"/>
        <v>2.8000000000000012</v>
      </c>
      <c r="G47" s="172"/>
      <c r="H47" s="175">
        <f t="shared" si="9"/>
        <v>-0.70000000000000195</v>
      </c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>
        <f>Lámpara!N55</f>
        <v>17.325866417055209</v>
      </c>
      <c r="T47" s="171">
        <f>Lámpara!O55</f>
        <v>18.362017725609643</v>
      </c>
      <c r="U47" s="171">
        <f>Lámpara!P55</f>
        <v>19.47690963627473</v>
      </c>
      <c r="V47" s="171">
        <f>Lámpara!Q55</f>
        <v>20.677820172471414</v>
      </c>
      <c r="W47" s="171">
        <f>Lámpara!R55</f>
        <v>21.97288413222309</v>
      </c>
      <c r="X47" s="171">
        <f>Lámpara!S55</f>
        <v>23.371242936128755</v>
      </c>
      <c r="Y47" s="171">
        <f>Lámpara!T55</f>
        <v>24.883236137967284</v>
      </c>
      <c r="Z47" s="171">
        <f>Lámpara!U55</f>
        <v>26.520650069379762</v>
      </c>
      <c r="AA47" s="171">
        <f>Lámpara!V55</f>
        <v>28.29704551653089</v>
      </c>
      <c r="AB47" s="171">
        <f>Lámpara!W55</f>
        <v>30.228195516234997</v>
      </c>
      <c r="AC47" s="171">
        <f>Lámpara!X55</f>
        <v>32.332677504638781</v>
      </c>
      <c r="AD47" s="171">
        <f>Lámpara!Y55</f>
        <v>34.632682851892035</v>
      </c>
      <c r="AE47" s="171">
        <f>Lámpara!Z55</f>
        <v>37.155133679521889</v>
      </c>
      <c r="AF47" s="171">
        <f>Lámpara!AA55</f>
        <v>39.933235177129482</v>
      </c>
      <c r="AG47" s="171">
        <f>Lámpara!AB55</f>
        <v>43.008646156176191</v>
      </c>
      <c r="AH47" s="171">
        <f>Lámpara!AC55</f>
        <v>46.434527865547821</v>
      </c>
      <c r="AI47" s="171">
        <f>Lámpara!AD55</f>
        <v>50.279840104651456</v>
      </c>
      <c r="AJ47" s="171">
        <f>Lámpara!AE55</f>
        <v>54.635406408442897</v>
      </c>
      <c r="AK47" s="171">
        <f>Lámpara!AF55</f>
        <v>59.622482234708507</v>
      </c>
      <c r="AL47" s="171">
        <f>Lámpara!AG55</f>
        <v>82.52177499782205</v>
      </c>
      <c r="AM47" s="171">
        <f>Lámpara!AH55</f>
        <v>89.895276677961604</v>
      </c>
      <c r="AN47" s="171">
        <f>Lámpara!AI55</f>
        <v>99.316467442490563</v>
      </c>
      <c r="AO47" s="171">
        <f>Lámpara!AJ55</f>
        <v>110.87524970643571</v>
      </c>
      <c r="AP47" s="171">
        <f>Lámpara!AK55</f>
        <v>124.52518278855108</v>
      </c>
      <c r="AQ47" s="171">
        <f>Lámpara!AL55</f>
        <v>140.05016462684526</v>
      </c>
      <c r="AR47" s="171">
        <f>Lámpara!AM55</f>
        <v>157.04593576638391</v>
      </c>
      <c r="AS47" s="171">
        <f>Lámpara!AN55</f>
        <v>174.9270798466911</v>
      </c>
      <c r="AT47" s="171">
        <f>Lámpara!AO55</f>
        <v>192.96906331007364</v>
      </c>
      <c r="AU47" s="171">
        <f>Lámpara!AP55</f>
        <v>210.38972770338989</v>
      </c>
      <c r="AV47" s="171">
        <f>Lámpara!AQ55</f>
        <v>226.46471607196827</v>
      </c>
      <c r="AW47" s="171">
        <f>Lámpara!AR55</f>
        <v>240.65749942149938</v>
      </c>
      <c r="AX47" s="171">
        <f>Lámpara!AS55</f>
        <v>252.73062683775362</v>
      </c>
      <c r="AY47" s="171">
        <f>Lámpara!AT55</f>
        <v>262.79710065069008</v>
      </c>
      <c r="AZ47" s="171">
        <f>Lámpara!AU55</f>
        <v>271.27709461637608</v>
      </c>
      <c r="BA47" s="171">
        <f>Lámpara!AV55</f>
        <v>278.75041506440908</v>
      </c>
      <c r="BB47" s="171">
        <f>Lámpara!AW55</f>
        <v>285.73581030181765</v>
      </c>
      <c r="BC47" s="171">
        <f>Lámpara!AX55</f>
        <v>292.46977676629899</v>
      </c>
      <c r="BD47" s="171">
        <f>Lámpara!AY55</f>
        <v>298.7770933569177</v>
      </c>
      <c r="BE47" s="171">
        <f>Lámpara!AZ55</f>
        <v>304.10348402271183</v>
      </c>
      <c r="BF47" s="171">
        <f>Lámpara!BA55</f>
        <v>307.71662478943887</v>
      </c>
      <c r="BG47" s="171">
        <f>Lámpara!BB55</f>
        <v>309.00085294854046</v>
      </c>
      <c r="BH47" s="171">
        <f>Lámpara!BC55</f>
        <v>307.71662478943864</v>
      </c>
      <c r="BI47" s="171">
        <f>Lámpara!BD55</f>
        <v>304.10348402271165</v>
      </c>
      <c r="BJ47" s="171">
        <f>Lámpara!BE55</f>
        <v>298.77709335691753</v>
      </c>
      <c r="BK47" s="171">
        <f>Lámpara!BF55</f>
        <v>292.46977676629859</v>
      </c>
      <c r="BL47" s="171">
        <f>Lámpara!BG55</f>
        <v>285.73581030181737</v>
      </c>
      <c r="BM47" s="171">
        <f>Lámpara!BH55</f>
        <v>278.75041506440874</v>
      </c>
      <c r="BN47" s="171">
        <f>Lámpara!BI55</f>
        <v>271.27709461637573</v>
      </c>
      <c r="BO47" s="171">
        <f>Lámpara!BJ55</f>
        <v>262.79710065068963</v>
      </c>
      <c r="BP47" s="171">
        <f>Lámpara!BK55</f>
        <v>252.73062683775299</v>
      </c>
      <c r="BQ47" s="171">
        <f>Lámpara!BL55</f>
        <v>240.65749942149856</v>
      </c>
      <c r="BR47" s="171">
        <f>Lámpara!BM55</f>
        <v>226.4647160719675</v>
      </c>
      <c r="BS47" s="171">
        <f>Lámpara!BN55</f>
        <v>210.38972770338901</v>
      </c>
      <c r="BT47" s="171">
        <f>Lámpara!BO55</f>
        <v>192.96906331007278</v>
      </c>
      <c r="BU47" s="171">
        <f>Lámpara!BP55</f>
        <v>174.92707984668991</v>
      </c>
      <c r="BV47" s="171">
        <f>Lámpara!BQ55</f>
        <v>157.04593576638302</v>
      </c>
      <c r="BW47" s="171">
        <f>Lámpara!BR55</f>
        <v>140.05016462684443</v>
      </c>
      <c r="BX47" s="171">
        <f>Lámpara!BS55</f>
        <v>124.52518278855044</v>
      </c>
      <c r="BY47" s="171">
        <f>Lámpara!BT55</f>
        <v>110.87524970643513</v>
      </c>
      <c r="BZ47" s="171">
        <f>Lámpara!BU55</f>
        <v>99.316467442490094</v>
      </c>
      <c r="CA47" s="171">
        <f>Lámpara!BV55</f>
        <v>89.895276677961277</v>
      </c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8"/>
        <v>2.7000000000000011</v>
      </c>
      <c r="G48" s="172"/>
      <c r="H48" s="175">
        <f t="shared" si="9"/>
        <v>-0.80000000000000193</v>
      </c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>
        <f>Lámpara!N56</f>
        <v>16.86880747947254</v>
      </c>
      <c r="T48" s="171">
        <f>Lámpara!O56</f>
        <v>17.870333077729057</v>
      </c>
      <c r="U48" s="171">
        <f>Lámpara!P56</f>
        <v>18.947257729520711</v>
      </c>
      <c r="V48" s="171">
        <f>Lámpara!Q56</f>
        <v>20.106477487328558</v>
      </c>
      <c r="W48" s="171">
        <f>Lámpara!R56</f>
        <v>21.355695157045744</v>
      </c>
      <c r="X48" s="171">
        <f>Lámpara!S56</f>
        <v>22.703562471101577</v>
      </c>
      <c r="Y48" s="171">
        <f>Lámpara!T56</f>
        <v>24.159862377834859</v>
      </c>
      <c r="Z48" s="171">
        <f>Lámpara!U56</f>
        <v>25.735746453876057</v>
      </c>
      <c r="AA48" s="171">
        <f>Lámpara!V56</f>
        <v>27.444048678741531</v>
      </c>
      <c r="AB48" s="171">
        <f>Lámpara!W56</f>
        <v>29.299705712594463</v>
      </c>
      <c r="AC48" s="171">
        <f>Lámpara!X56</f>
        <v>31.320326535060531</v>
      </c>
      <c r="AD48" s="171">
        <f>Lámpara!Y56</f>
        <v>33.526972463537497</v>
      </c>
      <c r="AE48" s="171">
        <f>Lámpara!Z56</f>
        <v>35.945234477305185</v>
      </c>
      <c r="AF48" s="171">
        <f>Lámpara!AA56</f>
        <v>38.606731668174909</v>
      </c>
      <c r="AG48" s="171">
        <f>Lámpara!AB56</f>
        <v>41.551207037764264</v>
      </c>
      <c r="AH48" s="171">
        <f>Lámpara!AC56</f>
        <v>44.829471002244887</v>
      </c>
      <c r="AI48" s="171">
        <f>Lámpara!AD56</f>
        <v>48.507547336968919</v>
      </c>
      <c r="AJ48" s="171">
        <f>Lámpara!AE56</f>
        <v>52.67252224058771</v>
      </c>
      <c r="AK48" s="171">
        <f>Lámpara!AF56</f>
        <v>57.440799507847409</v>
      </c>
      <c r="AL48" s="171">
        <f>Lámpara!AG56</f>
        <v>79.684740284960483</v>
      </c>
      <c r="AM48" s="171">
        <f>Lámpara!AH56</f>
        <v>86.729526009250918</v>
      </c>
      <c r="AN48" s="171">
        <f>Lámpara!AI56</f>
        <v>95.746446980541279</v>
      </c>
      <c r="AO48" s="171">
        <f>Lámpara!AJ56</f>
        <v>106.81544409419473</v>
      </c>
      <c r="AP48" s="171">
        <f>Lámpara!AK56</f>
        <v>119.88333029266161</v>
      </c>
      <c r="AQ48" s="171">
        <f>Lámpara!AL56</f>
        <v>134.73238711420757</v>
      </c>
      <c r="AR48" s="171">
        <f>Lámpara!AM56</f>
        <v>150.96368388583949</v>
      </c>
      <c r="AS48" s="171">
        <f>Lámpara!AN56</f>
        <v>168.0053157964602</v>
      </c>
      <c r="AT48" s="171">
        <f>Lámpara!AO56</f>
        <v>185.15452033558105</v>
      </c>
      <c r="AU48" s="171">
        <f>Lámpara!AP56</f>
        <v>201.65754926923577</v>
      </c>
      <c r="AV48" s="171">
        <f>Lámpara!AQ56</f>
        <v>216.82153885392472</v>
      </c>
      <c r="AW48" s="171">
        <f>Lámpara!AR56</f>
        <v>230.13939806565958</v>
      </c>
      <c r="AX48" s="171">
        <f>Lámpara!AS56</f>
        <v>241.39549150834213</v>
      </c>
      <c r="AY48" s="171">
        <f>Lámpara!AT56</f>
        <v>250.71289265976216</v>
      </c>
      <c r="AZ48" s="171">
        <f>Lámpara!AU56</f>
        <v>258.5094884012646</v>
      </c>
      <c r="BA48" s="171">
        <f>Lámpara!AV56</f>
        <v>265.35461522702241</v>
      </c>
      <c r="BB48" s="171">
        <f>Lámpara!AW56</f>
        <v>271.75676947110981</v>
      </c>
      <c r="BC48" s="171">
        <f>Lámpara!AX56</f>
        <v>277.95214549167548</v>
      </c>
      <c r="BD48" s="171">
        <f>Lámpara!AY56</f>
        <v>283.78174394232462</v>
      </c>
      <c r="BE48" s="171">
        <f>Lámpara!AZ56</f>
        <v>288.72341598200256</v>
      </c>
      <c r="BF48" s="171">
        <f>Lámpara!BA56</f>
        <v>292.0839665225601</v>
      </c>
      <c r="BG48" s="171">
        <f>Lámpara!BB56</f>
        <v>293.27986022607109</v>
      </c>
      <c r="BH48" s="171">
        <f>Lámpara!BC56</f>
        <v>292.08396652255988</v>
      </c>
      <c r="BI48" s="171">
        <f>Lámpara!BD56</f>
        <v>288.72341598200239</v>
      </c>
      <c r="BJ48" s="171">
        <f>Lámpara!BE56</f>
        <v>283.7817439423244</v>
      </c>
      <c r="BK48" s="171">
        <f>Lámpara!BF56</f>
        <v>277.95214549167525</v>
      </c>
      <c r="BL48" s="171">
        <f>Lámpara!BG56</f>
        <v>271.75676947110935</v>
      </c>
      <c r="BM48" s="171">
        <f>Lámpara!BH56</f>
        <v>265.35461522702212</v>
      </c>
      <c r="BN48" s="171">
        <f>Lámpara!BI56</f>
        <v>258.50948840126426</v>
      </c>
      <c r="BO48" s="171">
        <f>Lámpara!BJ56</f>
        <v>250.71289265976196</v>
      </c>
      <c r="BP48" s="171">
        <f>Lámpara!BK56</f>
        <v>241.39549150834176</v>
      </c>
      <c r="BQ48" s="171">
        <f>Lámpara!BL56</f>
        <v>230.13939806565898</v>
      </c>
      <c r="BR48" s="171">
        <f>Lámpara!BM56</f>
        <v>216.82153885392401</v>
      </c>
      <c r="BS48" s="171">
        <f>Lámpara!BN56</f>
        <v>201.65754926923495</v>
      </c>
      <c r="BT48" s="171">
        <f>Lámpara!BO56</f>
        <v>185.15452033558017</v>
      </c>
      <c r="BU48" s="171">
        <f>Lámpara!BP56</f>
        <v>168.00531579645917</v>
      </c>
      <c r="BV48" s="171">
        <f>Lámpara!BQ56</f>
        <v>150.96368388583861</v>
      </c>
      <c r="BW48" s="171">
        <f>Lámpara!BR56</f>
        <v>134.73238711420674</v>
      </c>
      <c r="BX48" s="171">
        <f>Lámpara!BS56</f>
        <v>119.88333029266092</v>
      </c>
      <c r="BY48" s="171">
        <f>Lámpara!BT56</f>
        <v>106.81544409419418</v>
      </c>
      <c r="BZ48" s="171">
        <f>Lámpara!BU56</f>
        <v>95.746446980540767</v>
      </c>
      <c r="CA48" s="171">
        <f>Lámpara!BV56</f>
        <v>86.729526009250591</v>
      </c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8"/>
        <v>2.600000000000001</v>
      </c>
      <c r="G49" s="172"/>
      <c r="H49" s="175">
        <f t="shared" si="9"/>
        <v>-0.90000000000000191</v>
      </c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>
        <f>Lámpara!N57</f>
        <v>16.305008184133861</v>
      </c>
      <c r="T49" s="171">
        <f>Lámpara!O57</f>
        <v>17.26523876985074</v>
      </c>
      <c r="U49" s="171">
        <f>Lámpara!P57</f>
        <v>18.297012161629805</v>
      </c>
      <c r="V49" s="171">
        <f>Lámpara!Q57</f>
        <v>19.406798045412287</v>
      </c>
      <c r="W49" s="171">
        <f>Lámpara!R57</f>
        <v>20.601818950213197</v>
      </c>
      <c r="X49" s="171">
        <f>Lámpara!S57</f>
        <v>21.890184423931803</v>
      </c>
      <c r="Y49" s="171">
        <f>Lámpara!T57</f>
        <v>23.28106373955314</v>
      </c>
      <c r="Z49" s="171">
        <f>Lámpara!U57</f>
        <v>24.784911655257631</v>
      </c>
      <c r="AA49" s="171">
        <f>Lámpara!V57</f>
        <v>26.413767778681478</v>
      </c>
      <c r="AB49" s="171">
        <f>Lámpara!W57</f>
        <v>28.181658681385493</v>
      </c>
      <c r="AC49" s="171">
        <f>Lámpara!X57</f>
        <v>30.105144170275437</v>
      </c>
      <c r="AD49" s="171">
        <f>Lámpara!Y57</f>
        <v>32.204066602033514</v>
      </c>
      <c r="AE49" s="171">
        <f>Lámpara!Z57</f>
        <v>34.502587017561702</v>
      </c>
      <c r="AF49" s="171">
        <f>Lámpara!AA57</f>
        <v>37.030627252219368</v>
      </c>
      <c r="AG49" s="171">
        <f>Lámpara!AB57</f>
        <v>39.825887324613845</v>
      </c>
      <c r="AH49" s="171">
        <f>Lámpara!AC57</f>
        <v>42.936678214731401</v>
      </c>
      <c r="AI49" s="171">
        <f>Lámpara!AD57</f>
        <v>46.425909611465698</v>
      </c>
      <c r="AJ49" s="171">
        <f>Lámpara!AE57</f>
        <v>50.376711001224059</v>
      </c>
      <c r="AK49" s="171">
        <f>Lámpara!AF57</f>
        <v>54.900356437294711</v>
      </c>
      <c r="AL49" s="171">
        <f>Lámpara!AG57</f>
        <v>76.425585718816549</v>
      </c>
      <c r="AM49" s="171">
        <f>Lámpara!AH57</f>
        <v>83.108217413364315</v>
      </c>
      <c r="AN49" s="171">
        <f>Lámpara!AI57</f>
        <v>91.682155179852828</v>
      </c>
      <c r="AO49" s="171">
        <f>Lámpara!AJ57</f>
        <v>102.2171376827696</v>
      </c>
      <c r="AP49" s="171">
        <f>Lámpara!AK57</f>
        <v>114.65335960792991</v>
      </c>
      <c r="AQ49" s="171">
        <f>Lámpara!AL57</f>
        <v>128.77208864692244</v>
      </c>
      <c r="AR49" s="171">
        <f>Lámpara!AM57</f>
        <v>144.18086381563242</v>
      </c>
      <c r="AS49" s="171">
        <f>Lámpara!AN57</f>
        <v>160.32295998007388</v>
      </c>
      <c r="AT49" s="171">
        <f>Lámpara!AO57</f>
        <v>176.51946579588198</v>
      </c>
      <c r="AU49" s="171">
        <f>Lámpara!AP57</f>
        <v>192.04730431603141</v>
      </c>
      <c r="AV49" s="171">
        <f>Lámpara!AQ57</f>
        <v>206.24721999114712</v>
      </c>
      <c r="AW49" s="171">
        <f>Lámpara!AR57</f>
        <v>218.64316607412306</v>
      </c>
      <c r="AX49" s="171">
        <f>Lámpara!AS57</f>
        <v>229.0421188438456</v>
      </c>
      <c r="AY49" s="171">
        <f>Lámpara!AT57</f>
        <v>237.57707743395687</v>
      </c>
      <c r="AZ49" s="171">
        <f>Lámpara!AU57</f>
        <v>244.6626722035829</v>
      </c>
      <c r="BA49" s="171">
        <f>Lámpara!AV57</f>
        <v>250.85634586311932</v>
      </c>
      <c r="BB49" s="171">
        <f>Lámpara!AW57</f>
        <v>256.65498924770543</v>
      </c>
      <c r="BC49" s="171">
        <f>Lámpara!AX57</f>
        <v>262.29371106886805</v>
      </c>
      <c r="BD49" s="171">
        <f>Lámpara!AY57</f>
        <v>267.62979807797745</v>
      </c>
      <c r="BE49" s="171">
        <f>Lámpara!AZ57</f>
        <v>272.17407417091368</v>
      </c>
      <c r="BF49" s="171">
        <f>Lámpara!BA57</f>
        <v>275.27370629330733</v>
      </c>
      <c r="BG49" s="171">
        <f>Lámpara!BB57</f>
        <v>276.37835046699661</v>
      </c>
      <c r="BH49" s="171">
        <f>Lámpara!BC57</f>
        <v>275.27370629330733</v>
      </c>
      <c r="BI49" s="171">
        <f>Lámpara!BD57</f>
        <v>272.17407417091368</v>
      </c>
      <c r="BJ49" s="171">
        <f>Lámpara!BE57</f>
        <v>267.62979807797734</v>
      </c>
      <c r="BK49" s="171">
        <f>Lámpara!BF57</f>
        <v>262.29371106886776</v>
      </c>
      <c r="BL49" s="171">
        <f>Lámpara!BG57</f>
        <v>256.65498924770515</v>
      </c>
      <c r="BM49" s="171">
        <f>Lámpara!BH57</f>
        <v>250.85634586311897</v>
      </c>
      <c r="BN49" s="171">
        <f>Lámpara!BI57</f>
        <v>244.66267220358245</v>
      </c>
      <c r="BO49" s="171">
        <f>Lámpara!BJ57</f>
        <v>237.57707743395667</v>
      </c>
      <c r="BP49" s="171">
        <f>Lámpara!BK57</f>
        <v>229.04211884384515</v>
      </c>
      <c r="BQ49" s="171">
        <f>Lámpara!BL57</f>
        <v>218.64316607412243</v>
      </c>
      <c r="BR49" s="171">
        <f>Lámpara!BM57</f>
        <v>206.24721999114658</v>
      </c>
      <c r="BS49" s="171">
        <f>Lámpara!BN57</f>
        <v>192.0473043160307</v>
      </c>
      <c r="BT49" s="171">
        <f>Lámpara!BO57</f>
        <v>176.51946579588125</v>
      </c>
      <c r="BU49" s="171">
        <f>Lámpara!BP57</f>
        <v>160.32295998007302</v>
      </c>
      <c r="BV49" s="171">
        <f>Lámpara!BQ57</f>
        <v>144.18086381563157</v>
      </c>
      <c r="BW49" s="171">
        <f>Lámpara!BR57</f>
        <v>128.77208864692167</v>
      </c>
      <c r="BX49" s="171">
        <f>Lámpara!BS57</f>
        <v>114.65335960792922</v>
      </c>
      <c r="BY49" s="171">
        <f>Lámpara!BT57</f>
        <v>102.21713768276909</v>
      </c>
      <c r="BZ49" s="171">
        <f>Lámpara!BU57</f>
        <v>91.682155179852302</v>
      </c>
      <c r="CA49" s="171">
        <f>Lámpara!BV57</f>
        <v>83.108217413363988</v>
      </c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8"/>
        <v>2.5000000000000009</v>
      </c>
      <c r="G50" s="172"/>
      <c r="H50" s="175">
        <f t="shared" si="9"/>
        <v>-1.000000000000002</v>
      </c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>
        <f>Lámpara!N58</f>
        <v>15.602850311646511</v>
      </c>
      <c r="T50" s="171">
        <f>Lámpara!O58</f>
        <v>16.51357653541179</v>
      </c>
      <c r="U50" s="171">
        <f>Lámpara!P58</f>
        <v>17.491397961000509</v>
      </c>
      <c r="V50" s="171">
        <f>Lámpara!Q58</f>
        <v>18.542312002227746</v>
      </c>
      <c r="W50" s="171">
        <f>Lámpara!R58</f>
        <v>19.673011768424491</v>
      </c>
      <c r="X50" s="171">
        <f>Lámpara!S58</f>
        <v>20.891012125011255</v>
      </c>
      <c r="Y50" s="171">
        <f>Lámpara!T58</f>
        <v>22.2048127078173</v>
      </c>
      <c r="Z50" s="171">
        <f>Lámpara!U58</f>
        <v>23.624111924787467</v>
      </c>
      <c r="AA50" s="171">
        <f>Lámpara!V58</f>
        <v>25.160091791714272</v>
      </c>
      <c r="AB50" s="171">
        <f>Lámpara!W58</f>
        <v>26.825801725695833</v>
      </c>
      <c r="AC50" s="171">
        <f>Lámpara!X58</f>
        <v>28.636681204592858</v>
      </c>
      <c r="AD50" s="171">
        <f>Lámpara!Y58</f>
        <v>30.611277968835441</v>
      </c>
      <c r="AE50" s="171">
        <f>Lámpara!Z58</f>
        <v>32.772242271593811</v>
      </c>
      <c r="AF50" s="171">
        <f>Lámpara!AA58</f>
        <v>35.147711482226555</v>
      </c>
      <c r="AG50" s="171">
        <f>Lámpara!AB58</f>
        <v>37.773247151318301</v>
      </c>
      <c r="AH50" s="171">
        <f>Lámpara!AC58</f>
        <v>40.694553994062161</v>
      </c>
      <c r="AI50" s="171">
        <f>Lámpara!AD58</f>
        <v>43.971304643215859</v>
      </c>
      <c r="AJ50" s="171">
        <f>Lámpara!AE58</f>
        <v>47.682525430303421</v>
      </c>
      <c r="AK50" s="171">
        <f>Lámpara!AF58</f>
        <v>51.934179786459417</v>
      </c>
      <c r="AL50" s="171">
        <f>Lámpara!AG58</f>
        <v>72.681841245449519</v>
      </c>
      <c r="AM50" s="171">
        <f>Lámpara!AH58</f>
        <v>78.969034914931697</v>
      </c>
      <c r="AN50" s="171">
        <f>Lámpara!AI58</f>
        <v>87.062614892885122</v>
      </c>
      <c r="AO50" s="171">
        <f>Lámpara!AJ58</f>
        <v>97.022143532733011</v>
      </c>
      <c r="AP50" s="171">
        <f>Lámpara!AK58</f>
        <v>108.78156068122883</v>
      </c>
      <c r="AQ50" s="171">
        <f>Lámpara!AL58</f>
        <v>122.1218860779412</v>
      </c>
      <c r="AR50" s="171">
        <f>Lámpara!AM58</f>
        <v>136.65831621064262</v>
      </c>
      <c r="AS50" s="171">
        <f>Lámpara!AN58</f>
        <v>151.85086508064185</v>
      </c>
      <c r="AT50" s="171">
        <f>Lámpara!AO58</f>
        <v>167.04626792058147</v>
      </c>
      <c r="AU50" s="171">
        <f>Lámpara!AP58</f>
        <v>181.5539317636684</v>
      </c>
      <c r="AV50" s="171">
        <f>Lámpara!AQ58</f>
        <v>194.74976738426045</v>
      </c>
      <c r="AW50" s="171">
        <f>Lámpara!AR58</f>
        <v>206.18980954631209</v>
      </c>
      <c r="AX50" s="171">
        <f>Lámpara!AS58</f>
        <v>215.70397855114848</v>
      </c>
      <c r="AY50" s="171">
        <f>Lámpara!AT58</f>
        <v>223.43479525914</v>
      </c>
      <c r="AZ50" s="171">
        <f>Lámpara!AU58</f>
        <v>229.79264613263112</v>
      </c>
      <c r="BA50" s="171">
        <f>Lámpara!AV58</f>
        <v>235.32181486574808</v>
      </c>
      <c r="BB50" s="171">
        <f>Lámpara!AW58</f>
        <v>240.50640791741932</v>
      </c>
      <c r="BC50" s="171">
        <f>Lámpara!AX58</f>
        <v>245.57965467570259</v>
      </c>
      <c r="BD50" s="171">
        <f>Lámpara!AY58</f>
        <v>250.41485241027078</v>
      </c>
      <c r="BE50" s="171">
        <f>Lámpara!AZ58</f>
        <v>254.55597545353936</v>
      </c>
      <c r="BF50" s="171">
        <f>Lámpara!BA58</f>
        <v>257.39096921400818</v>
      </c>
      <c r="BG50" s="171">
        <f>Lámpara!BB58</f>
        <v>258.40307177035157</v>
      </c>
      <c r="BH50" s="171">
        <f>Lámpara!BC58</f>
        <v>257.39096921400812</v>
      </c>
      <c r="BI50" s="171">
        <f>Lámpara!BD58</f>
        <v>254.5559754535393</v>
      </c>
      <c r="BJ50" s="171">
        <f>Lámpara!BE58</f>
        <v>250.41485241027047</v>
      </c>
      <c r="BK50" s="171">
        <f>Lámpara!BF58</f>
        <v>245.57965467570239</v>
      </c>
      <c r="BL50" s="171">
        <f>Lámpara!BG58</f>
        <v>240.50640791741907</v>
      </c>
      <c r="BM50" s="171">
        <f>Lámpara!BH58</f>
        <v>235.32181486574785</v>
      </c>
      <c r="BN50" s="171">
        <f>Lámpara!BI58</f>
        <v>229.79264613263075</v>
      </c>
      <c r="BO50" s="171">
        <f>Lámpara!BJ58</f>
        <v>223.43479525913963</v>
      </c>
      <c r="BP50" s="171">
        <f>Lámpara!BK58</f>
        <v>215.70397855114803</v>
      </c>
      <c r="BQ50" s="171">
        <f>Lámpara!BL58</f>
        <v>206.18980954631147</v>
      </c>
      <c r="BR50" s="171">
        <f>Lámpara!BM58</f>
        <v>194.74976738425988</v>
      </c>
      <c r="BS50" s="171">
        <f>Lámpara!BN58</f>
        <v>181.55393176366775</v>
      </c>
      <c r="BT50" s="171">
        <f>Lámpara!BO58</f>
        <v>167.0462679205807</v>
      </c>
      <c r="BU50" s="171">
        <f>Lámpara!BP58</f>
        <v>151.85086508064092</v>
      </c>
      <c r="BV50" s="171">
        <f>Lámpara!BQ58</f>
        <v>136.65831621064189</v>
      </c>
      <c r="BW50" s="171">
        <f>Lámpara!BR58</f>
        <v>122.12188607794053</v>
      </c>
      <c r="BX50" s="171">
        <f>Lámpara!BS58</f>
        <v>108.7815606812282</v>
      </c>
      <c r="BY50" s="171">
        <f>Lámpara!BT58</f>
        <v>97.022143532732485</v>
      </c>
      <c r="BZ50" s="171">
        <f>Lámpara!BU58</f>
        <v>87.062614892884653</v>
      </c>
      <c r="CA50" s="171">
        <f>Lámpara!BV58</f>
        <v>78.969034914931413</v>
      </c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8"/>
        <v>2.4000000000000008</v>
      </c>
      <c r="G51" s="172"/>
      <c r="H51" s="175">
        <f t="shared" si="9"/>
        <v>-1.1000000000000021</v>
      </c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>
        <f>Lámpara!N59</f>
        <v>14.747922626122204</v>
      </c>
      <c r="T51" s="171">
        <f>Lámpara!O59</f>
        <v>15.600480239039531</v>
      </c>
      <c r="U51" s="171">
        <f>Lámpara!P59</f>
        <v>16.515102302771204</v>
      </c>
      <c r="V51" s="171">
        <f>Lámpara!Q59</f>
        <v>17.497273922256024</v>
      </c>
      <c r="W51" s="171">
        <f>Lámpara!R59</f>
        <v>18.553116777895678</v>
      </c>
      <c r="X51" s="171">
        <f>Lámpara!S59</f>
        <v>19.689507184490022</v>
      </c>
      <c r="Y51" s="171">
        <f>Lámpara!T59</f>
        <v>20.914229577608349</v>
      </c>
      <c r="Z51" s="171">
        <f>Lámpara!U59</f>
        <v>22.23617897291037</v>
      </c>
      <c r="AA51" s="171">
        <f>Lámpara!V59</f>
        <v>23.665631537848082</v>
      </c>
      <c r="AB51" s="171">
        <f>Lámpara!W59</f>
        <v>25.214610364671426</v>
      </c>
      <c r="AC51" s="171">
        <f>Lámpara!X59</f>
        <v>26.897384828368171</v>
      </c>
      <c r="AD51" s="171">
        <f>Lámpara!Y59</f>
        <v>28.731157949421355</v>
      </c>
      <c r="AE51" s="171">
        <f>Lámpara!Z59</f>
        <v>30.737018919909129</v>
      </c>
      <c r="AF51" s="171">
        <f>Lámpara!AA59</f>
        <v>32.941270128885186</v>
      </c>
      <c r="AG51" s="171">
        <f>Lámpara!AB59</f>
        <v>35.377283426547628</v>
      </c>
      <c r="AH51" s="171">
        <f>Lámpara!AC59</f>
        <v>38.088104182338917</v>
      </c>
      <c r="AI51" s="171">
        <f>Lámpara!AD59</f>
        <v>41.130110920879368</v>
      </c>
      <c r="AJ51" s="171">
        <f>Lámpara!AE59</f>
        <v>44.578162237019271</v>
      </c>
      <c r="AK51" s="171">
        <f>Lámpara!AF59</f>
        <v>48.532833277110136</v>
      </c>
      <c r="AL51" s="171">
        <f>Lámpara!AG59</f>
        <v>68.452704569138561</v>
      </c>
      <c r="AM51" s="171">
        <f>Lámpara!AH59</f>
        <v>74.315687244212157</v>
      </c>
      <c r="AN51" s="171">
        <f>Lámpara!AI59</f>
        <v>81.897452013276592</v>
      </c>
      <c r="AO51" s="171">
        <f>Lámpara!AJ59</f>
        <v>91.247647377936801</v>
      </c>
      <c r="AP51" s="171">
        <f>Lámpara!AK59</f>
        <v>102.29451509320766</v>
      </c>
      <c r="AQ51" s="171">
        <f>Lámpara!AL59</f>
        <v>114.81970337602242</v>
      </c>
      <c r="AR51" s="171">
        <f>Lámpara!AM59</f>
        <v>128.44724018184266</v>
      </c>
      <c r="AS51" s="171">
        <f>Lámpara!AN59</f>
        <v>142.65526579712053</v>
      </c>
      <c r="AT51" s="171">
        <f>Lámpara!AO59</f>
        <v>156.81761211340154</v>
      </c>
      <c r="AU51" s="171">
        <f>Lámpara!AP59</f>
        <v>170.27748230427366</v>
      </c>
      <c r="AV51" s="171">
        <f>Lámpara!AQ59</f>
        <v>182.44691367208671</v>
      </c>
      <c r="AW51" s="171">
        <f>Lámpara!AR59</f>
        <v>192.91445844238379</v>
      </c>
      <c r="AX51" s="171">
        <f>Lámpara!AS59</f>
        <v>201.53281860864638</v>
      </c>
      <c r="AY51" s="171">
        <f>Lámpara!AT59</f>
        <v>208.4533344700491</v>
      </c>
      <c r="AZ51" s="171">
        <f>Lámpara!AU59</f>
        <v>214.08108665523179</v>
      </c>
      <c r="BA51" s="171">
        <f>Lámpara!AV59</f>
        <v>218.94602072302391</v>
      </c>
      <c r="BB51" s="171">
        <f>Lámpara!AW59</f>
        <v>223.5183798937332</v>
      </c>
      <c r="BC51" s="171">
        <f>Lámpara!AX59</f>
        <v>228.02865679626507</v>
      </c>
      <c r="BD51" s="171">
        <f>Lámpara!AY59</f>
        <v>232.36553239387544</v>
      </c>
      <c r="BE51" s="171">
        <f>Lámpara!AZ59</f>
        <v>236.10567822879139</v>
      </c>
      <c r="BF51" s="171">
        <f>Lámpara!BA59</f>
        <v>238.67748579835592</v>
      </c>
      <c r="BG51" s="171">
        <f>Lámpara!BB59</f>
        <v>239.5975568672682</v>
      </c>
      <c r="BH51" s="171">
        <f>Lámpara!BC59</f>
        <v>238.6774857983558</v>
      </c>
      <c r="BI51" s="171">
        <f>Lámpara!BD59</f>
        <v>236.10567822879128</v>
      </c>
      <c r="BJ51" s="171">
        <f>Lámpara!BE59</f>
        <v>232.36553239387527</v>
      </c>
      <c r="BK51" s="171">
        <f>Lámpara!BF59</f>
        <v>228.0286567962649</v>
      </c>
      <c r="BL51" s="171">
        <f>Lámpara!BG59</f>
        <v>223.51837989373286</v>
      </c>
      <c r="BM51" s="171">
        <f>Lámpara!BH59</f>
        <v>218.94602072302382</v>
      </c>
      <c r="BN51" s="171">
        <f>Lámpara!BI59</f>
        <v>214.08108665523139</v>
      </c>
      <c r="BO51" s="171">
        <f>Lámpara!BJ59</f>
        <v>208.45333447004873</v>
      </c>
      <c r="BP51" s="171">
        <f>Lámpara!BK59</f>
        <v>201.53281860864607</v>
      </c>
      <c r="BQ51" s="171">
        <f>Lámpara!BL59</f>
        <v>192.91445844238328</v>
      </c>
      <c r="BR51" s="171">
        <f>Lámpara!BM59</f>
        <v>182.44691367208625</v>
      </c>
      <c r="BS51" s="171">
        <f>Lámpara!BN59</f>
        <v>170.27748230427304</v>
      </c>
      <c r="BT51" s="171">
        <f>Lámpara!BO59</f>
        <v>156.81761211340074</v>
      </c>
      <c r="BU51" s="171">
        <f>Lámpara!BP59</f>
        <v>142.65526579711971</v>
      </c>
      <c r="BV51" s="171">
        <f>Lámpara!BQ59</f>
        <v>128.44724018184192</v>
      </c>
      <c r="BW51" s="171">
        <f>Lámpara!BR59</f>
        <v>114.81970337602178</v>
      </c>
      <c r="BX51" s="171">
        <f>Lámpara!BS59</f>
        <v>102.29451509320718</v>
      </c>
      <c r="BY51" s="171">
        <f>Lámpara!BT59</f>
        <v>91.247647377936389</v>
      </c>
      <c r="BZ51" s="171">
        <f>Lámpara!BU59</f>
        <v>81.897452013276123</v>
      </c>
      <c r="CA51" s="171">
        <f>Lámpara!BV59</f>
        <v>74.315687244211873</v>
      </c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8"/>
        <v>2.3000000000000007</v>
      </c>
      <c r="G52" s="172"/>
      <c r="H52" s="175">
        <f t="shared" si="9"/>
        <v>-1.2000000000000022</v>
      </c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>
        <f>Lámpara!N60</f>
        <v>13.748288811399975</v>
      </c>
      <c r="T52" s="171">
        <f>Lámpara!O60</f>
        <v>14.534896926643881</v>
      </c>
      <c r="U52" s="171">
        <f>Lámpara!P60</f>
        <v>15.378060844766866</v>
      </c>
      <c r="V52" s="171">
        <f>Lámpara!Q60</f>
        <v>16.282726747415634</v>
      </c>
      <c r="W52" s="171">
        <f>Lámpara!R60</f>
        <v>17.254418064918106</v>
      </c>
      <c r="X52" s="171">
        <f>Lámpara!S60</f>
        <v>18.29934587520054</v>
      </c>
      <c r="Y52" s="171">
        <f>Lámpara!T60</f>
        <v>19.42455328205153</v>
      </c>
      <c r="Z52" s="171">
        <f>Lámpara!U60</f>
        <v>20.638106835966415</v>
      </c>
      <c r="AA52" s="171">
        <f>Lámpara!V60</f>
        <v>21.949353431921441</v>
      </c>
      <c r="AB52" s="171">
        <f>Lámpara!W60</f>
        <v>23.369268734268097</v>
      </c>
      <c r="AC52" s="171">
        <f>Lámpara!X60</f>
        <v>24.910933974589639</v>
      </c>
      <c r="AD52" s="171">
        <f>Lámpara!Y60</f>
        <v>26.590193259716287</v>
      </c>
      <c r="AE52" s="171">
        <f>Lámpara!Z60</f>
        <v>28.426565157144317</v>
      </c>
      <c r="AF52" s="171">
        <f>Lámpara!AA60</f>
        <v>30.44451285887758</v>
      </c>
      <c r="AG52" s="171">
        <f>Lámpara!AB60</f>
        <v>32.675220202803736</v>
      </c>
      <c r="AH52" s="171">
        <f>Lámpara!AC60</f>
        <v>35.159081087776713</v>
      </c>
      <c r="AI52" s="171">
        <f>Lámpara!AD60</f>
        <v>37.94919386314433</v>
      </c>
      <c r="AJ52" s="171">
        <f>Lámpara!AE60</f>
        <v>41.116268703705025</v>
      </c>
      <c r="AK52" s="171">
        <f>Lámpara!AF60</f>
        <v>44.755515868894776</v>
      </c>
      <c r="AL52" s="171">
        <f>Lámpara!AG60</f>
        <v>63.81026517446869</v>
      </c>
      <c r="AM52" s="171">
        <f>Lámpara!AH60</f>
        <v>69.229319152547802</v>
      </c>
      <c r="AN52" s="171">
        <f>Lámpara!AI60</f>
        <v>76.278423338618268</v>
      </c>
      <c r="AO52" s="171">
        <f>Lámpara!AJ60</f>
        <v>84.997767351540048</v>
      </c>
      <c r="AP52" s="171">
        <f>Lámpara!AK60</f>
        <v>95.310590253361397</v>
      </c>
      <c r="AQ52" s="171">
        <f>Lámpara!AL60</f>
        <v>107.00009298369355</v>
      </c>
      <c r="AR52" s="171">
        <f>Lámpara!AM60</f>
        <v>119.70022909472081</v>
      </c>
      <c r="AS52" s="171">
        <f>Lámpara!AN60</f>
        <v>132.9084169402233</v>
      </c>
      <c r="AT52" s="171">
        <f>Lámpara!AO60</f>
        <v>146.02663665859944</v>
      </c>
      <c r="AU52" s="171">
        <f>Lámpara!AP60</f>
        <v>158.43266121984715</v>
      </c>
      <c r="AV52" s="171">
        <f>Lámpara!AQ60</f>
        <v>169.57499520000871</v>
      </c>
      <c r="AW52" s="171">
        <f>Lámpara!AR60</f>
        <v>179.07453319298781</v>
      </c>
      <c r="AX52" s="171">
        <f>Lámpara!AS60</f>
        <v>186.80609353146104</v>
      </c>
      <c r="AY52" s="171">
        <f>Lámpara!AT60</f>
        <v>192.92881574435299</v>
      </c>
      <c r="AZ52" s="171">
        <f>Lámpara!AU60</f>
        <v>197.84129881186627</v>
      </c>
      <c r="BA52" s="171">
        <f>Lámpara!AV60</f>
        <v>202.05800048865251</v>
      </c>
      <c r="BB52" s="171">
        <f>Lámpara!AW60</f>
        <v>206.03426424070031</v>
      </c>
      <c r="BC52" s="171">
        <f>Lámpara!AX60</f>
        <v>209.99689160025639</v>
      </c>
      <c r="BD52" s="171">
        <f>Lámpara!AY60</f>
        <v>213.84898265088367</v>
      </c>
      <c r="BE52" s="171">
        <f>Lámpara!AZ60</f>
        <v>217.19888609203343</v>
      </c>
      <c r="BF52" s="171">
        <f>Lámpara!BA60</f>
        <v>219.5144514890747</v>
      </c>
      <c r="BG52" s="171">
        <f>Lámpara!BB60</f>
        <v>220.34489908991966</v>
      </c>
      <c r="BH52" s="171">
        <f>Lámpara!BC60</f>
        <v>219.51445148907462</v>
      </c>
      <c r="BI52" s="171">
        <f>Lámpara!BD60</f>
        <v>217.19888609203338</v>
      </c>
      <c r="BJ52" s="171">
        <f>Lámpara!BE60</f>
        <v>213.84898265088361</v>
      </c>
      <c r="BK52" s="171">
        <f>Lámpara!BF60</f>
        <v>209.99689160025608</v>
      </c>
      <c r="BL52" s="171">
        <f>Lámpara!BG60</f>
        <v>206.03426424070003</v>
      </c>
      <c r="BM52" s="171">
        <f>Lámpara!BH60</f>
        <v>202.0580004886524</v>
      </c>
      <c r="BN52" s="171">
        <f>Lámpara!BI60</f>
        <v>197.84129881186604</v>
      </c>
      <c r="BO52" s="171">
        <f>Lámpara!BJ60</f>
        <v>192.92881574435285</v>
      </c>
      <c r="BP52" s="171">
        <f>Lámpara!BK60</f>
        <v>186.80609353146076</v>
      </c>
      <c r="BQ52" s="171">
        <f>Lámpara!BL60</f>
        <v>179.0745331929875</v>
      </c>
      <c r="BR52" s="171">
        <f>Lámpara!BM60</f>
        <v>169.57499520000829</v>
      </c>
      <c r="BS52" s="171">
        <f>Lámpara!BN60</f>
        <v>158.43266121984655</v>
      </c>
      <c r="BT52" s="171">
        <f>Lámpara!BO60</f>
        <v>146.02663665859879</v>
      </c>
      <c r="BU52" s="171">
        <f>Lámpara!BP60</f>
        <v>132.90841694022257</v>
      </c>
      <c r="BV52" s="171">
        <f>Lámpara!BQ60</f>
        <v>119.70022909472019</v>
      </c>
      <c r="BW52" s="171">
        <f>Lámpara!BR60</f>
        <v>107.00009298369295</v>
      </c>
      <c r="BX52" s="171">
        <f>Lámpara!BS60</f>
        <v>95.310590253360857</v>
      </c>
      <c r="BY52" s="171">
        <f>Lámpara!BT60</f>
        <v>84.997767351539622</v>
      </c>
      <c r="BZ52" s="171">
        <f>Lámpara!BU60</f>
        <v>76.278423338617856</v>
      </c>
      <c r="CA52" s="171">
        <f>Lámpara!BV60</f>
        <v>69.229319152547561</v>
      </c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8"/>
        <v>2.2000000000000006</v>
      </c>
      <c r="G53" s="172"/>
      <c r="H53" s="175">
        <f t="shared" si="9"/>
        <v>-1.3000000000000023</v>
      </c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>
        <f>Lámpara!N61</f>
        <v>12.634267204545212</v>
      </c>
      <c r="T53" s="171">
        <f>Lámpara!O61</f>
        <v>13.349279640504596</v>
      </c>
      <c r="U53" s="171">
        <f>Lámpara!P61</f>
        <v>14.115049765025006</v>
      </c>
      <c r="V53" s="171">
        <f>Lámpara!Q61</f>
        <v>14.935977171048844</v>
      </c>
      <c r="W53" s="171">
        <f>Lámpara!R61</f>
        <v>15.816981147157614</v>
      </c>
      <c r="X53" s="171">
        <f>Lámpara!S61</f>
        <v>16.763603945981995</v>
      </c>
      <c r="Y53" s="171">
        <f>Lámpara!T61</f>
        <v>17.782146673589914</v>
      </c>
      <c r="Z53" s="171">
        <f>Lámpara!U61</f>
        <v>18.879850386798335</v>
      </c>
      <c r="AA53" s="171">
        <f>Lámpara!V61</f>
        <v>20.065140130799964</v>
      </c>
      <c r="AB53" s="171">
        <f>Lámpara!W61</f>
        <v>21.347956927438297</v>
      </c>
      <c r="AC53" s="171">
        <f>Lámpara!X61</f>
        <v>22.740213015343951</v>
      </c>
      <c r="AD53" s="171">
        <f>Lámpara!Y61</f>
        <v>24.256420182677992</v>
      </c>
      <c r="AE53" s="171">
        <f>Lámpara!Z61</f>
        <v>25.914561547509571</v>
      </c>
      <c r="AF53" s="171">
        <f>Lámpara!AA61</f>
        <v>27.737306025824765</v>
      </c>
      <c r="AG53" s="171">
        <f>Lámpara!AB61</f>
        <v>29.753705281143507</v>
      </c>
      <c r="AH53" s="171">
        <f>Lámpara!AC61</f>
        <v>32.001569664382941</v>
      </c>
      <c r="AI53" s="171">
        <f>Lámpara!AD61</f>
        <v>34.530798558258724</v>
      </c>
      <c r="AJ53" s="171">
        <f>Lámpara!AE61</f>
        <v>37.408049581479609</v>
      </c>
      <c r="AK53" s="171">
        <f>Lámpara!AF61</f>
        <v>40.723280485091799</v>
      </c>
      <c r="AL53" s="171">
        <f>Lámpara!AG61</f>
        <v>58.891614901117066</v>
      </c>
      <c r="AM53" s="171">
        <f>Lámpara!AH61</f>
        <v>63.85948626051497</v>
      </c>
      <c r="AN53" s="171">
        <f>Lámpara!AI61</f>
        <v>70.369116070310696</v>
      </c>
      <c r="AO53" s="171">
        <f>Lámpara!AJ61</f>
        <v>78.451829710436527</v>
      </c>
      <c r="AP53" s="171">
        <f>Lámpara!AK61</f>
        <v>88.026637560282353</v>
      </c>
      <c r="AQ53" s="171">
        <f>Lámpara!AL61</f>
        <v>98.879202266347008</v>
      </c>
      <c r="AR53" s="171">
        <f>Lámpara!AM61</f>
        <v>110.6543573015239</v>
      </c>
      <c r="AS53" s="171">
        <f>Lámpara!AN61</f>
        <v>122.8696662091826</v>
      </c>
      <c r="AT53" s="171">
        <f>Lámpara!AO61</f>
        <v>134.955879119885</v>
      </c>
      <c r="AU53" s="171">
        <f>Lámpara!AP61</f>
        <v>146.32556532156499</v>
      </c>
      <c r="AV53" s="171">
        <f>Lámpara!AQ61</f>
        <v>156.46343179194477</v>
      </c>
      <c r="AW53" s="171">
        <f>Lámpara!AR61</f>
        <v>165.02195885587241</v>
      </c>
      <c r="AX53" s="171">
        <f>Lámpara!AS61</f>
        <v>171.89694541031764</v>
      </c>
      <c r="AY53" s="171">
        <f>Lámpara!AT61</f>
        <v>177.25401358552782</v>
      </c>
      <c r="AZ53" s="171">
        <f>Lámpara!AU61</f>
        <v>181.48399235926786</v>
      </c>
      <c r="BA53" s="171">
        <f>Lámpara!AV61</f>
        <v>185.08471538095108</v>
      </c>
      <c r="BB53" s="171">
        <f>Lámpara!AW61</f>
        <v>188.49561547631387</v>
      </c>
      <c r="BC53" s="171">
        <f>Lámpara!AX61</f>
        <v>191.93875962625751</v>
      </c>
      <c r="BD53" s="171">
        <f>Lámpara!AY61</f>
        <v>195.33041736597636</v>
      </c>
      <c r="BE53" s="171">
        <f>Lámpara!AZ61</f>
        <v>198.30912634015849</v>
      </c>
      <c r="BF53" s="171">
        <f>Lámpara!BA61</f>
        <v>200.38067064024449</v>
      </c>
      <c r="BG53" s="171">
        <f>Lámpara!BB61</f>
        <v>201.12571624206637</v>
      </c>
      <c r="BH53" s="171">
        <f>Lámpara!BC61</f>
        <v>200.38067064024443</v>
      </c>
      <c r="BI53" s="171">
        <f>Lámpara!BD61</f>
        <v>198.30912634015846</v>
      </c>
      <c r="BJ53" s="171">
        <f>Lámpara!BE61</f>
        <v>195.33041736597627</v>
      </c>
      <c r="BK53" s="171">
        <f>Lámpara!BF61</f>
        <v>191.93875962625722</v>
      </c>
      <c r="BL53" s="171">
        <f>Lámpara!BG61</f>
        <v>188.49561547631376</v>
      </c>
      <c r="BM53" s="171">
        <f>Lámpara!BH61</f>
        <v>185.084715380951</v>
      </c>
      <c r="BN53" s="171">
        <f>Lámpara!BI61</f>
        <v>181.48399235926766</v>
      </c>
      <c r="BO53" s="171">
        <f>Lámpara!BJ61</f>
        <v>177.25401358552776</v>
      </c>
      <c r="BP53" s="171">
        <f>Lámpara!BK61</f>
        <v>171.89694541031736</v>
      </c>
      <c r="BQ53" s="171">
        <f>Lámpara!BL61</f>
        <v>165.02195885587204</v>
      </c>
      <c r="BR53" s="171">
        <f>Lámpara!BM61</f>
        <v>156.46343179194434</v>
      </c>
      <c r="BS53" s="171">
        <f>Lámpara!BN61</f>
        <v>146.3255653215644</v>
      </c>
      <c r="BT53" s="171">
        <f>Lámpara!BO61</f>
        <v>134.9558791198844</v>
      </c>
      <c r="BU53" s="171">
        <f>Lámpara!BP61</f>
        <v>122.86966620918184</v>
      </c>
      <c r="BV53" s="171">
        <f>Lámpara!BQ61</f>
        <v>110.65435730152332</v>
      </c>
      <c r="BW53" s="171">
        <f>Lámpara!BR61</f>
        <v>98.879202266346454</v>
      </c>
      <c r="BX53" s="171">
        <f>Lámpara!BS61</f>
        <v>88.026637560281884</v>
      </c>
      <c r="BY53" s="171">
        <f>Lámpara!BT61</f>
        <v>78.451829710436115</v>
      </c>
      <c r="BZ53" s="171">
        <f>Lámpara!BU61</f>
        <v>70.369116070310312</v>
      </c>
      <c r="CA53" s="171">
        <f>Lámpara!BV61</f>
        <v>63.859486260514736</v>
      </c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8"/>
        <v>2.1000000000000005</v>
      </c>
      <c r="G54" s="172"/>
      <c r="H54" s="175">
        <f t="shared" si="9"/>
        <v>-1.4000000000000024</v>
      </c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>
        <f>Lámpara!N62</f>
        <v>11.453729171768318</v>
      </c>
      <c r="T54" s="171">
        <f>Lámpara!O62</f>
        <v>12.094539393842142</v>
      </c>
      <c r="U54" s="171">
        <f>Lámpara!P62</f>
        <v>12.780259584433299</v>
      </c>
      <c r="V54" s="171">
        <f>Lámpara!Q62</f>
        <v>13.51475627805898</v>
      </c>
      <c r="W54" s="171">
        <f>Lámpara!R62</f>
        <v>14.302361777170191</v>
      </c>
      <c r="X54" s="171">
        <f>Lámpara!S62</f>
        <v>15.147970938182034</v>
      </c>
      <c r="Y54" s="171">
        <f>Lámpara!T62</f>
        <v>16.057169305312819</v>
      </c>
      <c r="Z54" s="171">
        <f>Lámpara!U62</f>
        <v>17.0364047062365</v>
      </c>
      <c r="AA54" s="171">
        <f>Lámpara!V62</f>
        <v>18.09321934096614</v>
      </c>
      <c r="AB54" s="171">
        <f>Lámpara!W62</f>
        <v>19.236566332611055</v>
      </c>
      <c r="AC54" s="171">
        <f>Lámpara!X62</f>
        <v>20.477244492029048</v>
      </c>
      <c r="AD54" s="171">
        <f>Lámpara!Y62</f>
        <v>21.828498834668927</v>
      </c>
      <c r="AE54" s="171">
        <f>Lámpara!Z62</f>
        <v>23.306853788639568</v>
      </c>
      <c r="AF54" s="171">
        <f>Lámpara!AA62</f>
        <v>24.933273279395831</v>
      </c>
      <c r="AG54" s="171">
        <f>Lámpara!AB62</f>
        <v>26.734780031890697</v>
      </c>
      <c r="AH54" s="171">
        <f>Lámpara!AC62</f>
        <v>28.746719656646381</v>
      </c>
      <c r="AI54" s="171">
        <f>Lámpara!AD62</f>
        <v>31.015928953826215</v>
      </c>
      <c r="AJ54" s="171">
        <f>Lámpara!AE62</f>
        <v>33.605169700197777</v>
      </c>
      <c r="AK54" s="171">
        <f>Lámpara!AF62</f>
        <v>36.599328353588788</v>
      </c>
      <c r="AL54" s="171">
        <f>Lámpara!AG62</f>
        <v>53.877309532197977</v>
      </c>
      <c r="AM54" s="171">
        <f>Lámpara!AH62</f>
        <v>58.400716398332158</v>
      </c>
      <c r="AN54" s="171">
        <f>Lámpara!AI62</f>
        <v>64.379454391340474</v>
      </c>
      <c r="AO54" s="171">
        <f>Lámpara!AJ62</f>
        <v>71.83666463337677</v>
      </c>
      <c r="AP54" s="171">
        <f>Lámpara!AK62</f>
        <v>80.687924538308394</v>
      </c>
      <c r="AQ54" s="171">
        <f>Lámpara!AL62</f>
        <v>90.722198091282209</v>
      </c>
      <c r="AR54" s="171">
        <f>Lámpara!AM62</f>
        <v>101.59596906287489</v>
      </c>
      <c r="AS54" s="171">
        <f>Lámpara!AN62</f>
        <v>112.84750241416128</v>
      </c>
      <c r="AT54" s="171">
        <f>Lámpara!AO62</f>
        <v>123.93650886866465</v>
      </c>
      <c r="AU54" s="171">
        <f>Lámpara!AP62</f>
        <v>134.3100607581658</v>
      </c>
      <c r="AV54" s="171">
        <f>Lámpara!AQ62</f>
        <v>143.48825101361899</v>
      </c>
      <c r="AW54" s="171">
        <f>Lámpara!AR62</f>
        <v>151.15387954356703</v>
      </c>
      <c r="AX54" s="171">
        <f>Lámpara!AS62</f>
        <v>157.22219552261635</v>
      </c>
      <c r="AY54" s="171">
        <f>Lámpara!AT62</f>
        <v>161.86375539648662</v>
      </c>
      <c r="AZ54" s="171">
        <f>Lámpara!AU62</f>
        <v>165.4602616745083</v>
      </c>
      <c r="BA54" s="171">
        <f>Lámpara!AV62</f>
        <v>168.49182781889152</v>
      </c>
      <c r="BB54" s="171">
        <f>Lámpara!AW62</f>
        <v>171.38101615651146</v>
      </c>
      <c r="BC54" s="171">
        <f>Lámpara!AX62</f>
        <v>174.34407378732428</v>
      </c>
      <c r="BD54" s="171">
        <f>Lámpara!AY62</f>
        <v>177.30899171366238</v>
      </c>
      <c r="BE54" s="171">
        <f>Lámpara!AZ62</f>
        <v>179.94266521766284</v>
      </c>
      <c r="BF54" s="171">
        <f>Lámpara!BA62</f>
        <v>181.78689166637068</v>
      </c>
      <c r="BG54" s="171">
        <f>Lámpara!BB62</f>
        <v>182.45229138561444</v>
      </c>
      <c r="BH54" s="171">
        <f>Lámpara!BC62</f>
        <v>181.78689166637068</v>
      </c>
      <c r="BI54" s="171">
        <f>Lámpara!BD62</f>
        <v>179.94266521766284</v>
      </c>
      <c r="BJ54" s="171">
        <f>Lámpara!BE62</f>
        <v>177.30899171366229</v>
      </c>
      <c r="BK54" s="171">
        <f>Lámpara!BF62</f>
        <v>174.34407378732411</v>
      </c>
      <c r="BL54" s="171">
        <f>Lámpara!BG62</f>
        <v>171.38101615651132</v>
      </c>
      <c r="BM54" s="171">
        <f>Lámpara!BH62</f>
        <v>168.49182781889132</v>
      </c>
      <c r="BN54" s="171">
        <f>Lámpara!BI62</f>
        <v>165.46026167450808</v>
      </c>
      <c r="BO54" s="171">
        <f>Lámpara!BJ62</f>
        <v>161.86375539648654</v>
      </c>
      <c r="BP54" s="171">
        <f>Lámpara!BK62</f>
        <v>157.22219552261615</v>
      </c>
      <c r="BQ54" s="171">
        <f>Lámpara!BL62</f>
        <v>151.15387954356669</v>
      </c>
      <c r="BR54" s="171">
        <f>Lámpara!BM62</f>
        <v>143.48825101361857</v>
      </c>
      <c r="BS54" s="171">
        <f>Lámpara!BN62</f>
        <v>134.31006075816532</v>
      </c>
      <c r="BT54" s="171">
        <f>Lámpara!BO62</f>
        <v>123.93650886866408</v>
      </c>
      <c r="BU54" s="171">
        <f>Lámpara!BP62</f>
        <v>112.84750241416064</v>
      </c>
      <c r="BV54" s="171">
        <f>Lámpara!BQ62</f>
        <v>101.59596906287437</v>
      </c>
      <c r="BW54" s="171">
        <f>Lámpara!BR62</f>
        <v>90.722198091281641</v>
      </c>
      <c r="BX54" s="171">
        <f>Lámpara!BS62</f>
        <v>80.687924538307968</v>
      </c>
      <c r="BY54" s="171">
        <f>Lámpara!BT62</f>
        <v>71.836664633376429</v>
      </c>
      <c r="BZ54" s="171">
        <f>Lámpara!BU62</f>
        <v>64.379454391340133</v>
      </c>
      <c r="CA54" s="171">
        <f>Lámpara!BV62</f>
        <v>58.400716398331966</v>
      </c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8"/>
        <v>2.0000000000000004</v>
      </c>
      <c r="G55" s="172"/>
      <c r="H55" s="175">
        <f t="shared" si="9"/>
        <v>-1.5000000000000024</v>
      </c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>
        <f>Lámpara!N63</f>
        <v>10.26476961467508</v>
      </c>
      <c r="T55" s="171">
        <f>Lámpara!O63</f>
        <v>10.832236611875055</v>
      </c>
      <c r="U55" s="171">
        <f>Lámpara!P63</f>
        <v>11.438968856951929</v>
      </c>
      <c r="V55" s="171">
        <f>Lámpara!Q63</f>
        <v>12.088333347081685</v>
      </c>
      <c r="W55" s="171">
        <f>Lámpara!R63</f>
        <v>12.784113976012375</v>
      </c>
      <c r="X55" s="171">
        <f>Lámpara!S63</f>
        <v>13.530602522273888</v>
      </c>
      <c r="Y55" s="171">
        <f>Lámpara!T63</f>
        <v>14.332719780272869</v>
      </c>
      <c r="Z55" s="171">
        <f>Lámpara!U63</f>
        <v>15.196178474856909</v>
      </c>
      <c r="AA55" s="171">
        <f>Lámpara!V63</f>
        <v>16.127704287504628</v>
      </c>
      <c r="AB55" s="171">
        <f>Lámpara!W63</f>
        <v>17.135337917487639</v>
      </c>
      <c r="AC55" s="171">
        <f>Lámpara!X63</f>
        <v>18.228850377514558</v>
      </c>
      <c r="AD55" s="171">
        <f>Lámpara!Y63</f>
        <v>19.420316760332732</v>
      </c>
      <c r="AE55" s="171">
        <f>Lámpara!Z63</f>
        <v>20.724912011156466</v>
      </c>
      <c r="AF55" s="171">
        <f>Lámpara!AA63</f>
        <v>22.162017872983139</v>
      </c>
      <c r="AG55" s="171">
        <f>Lámpara!AB63</f>
        <v>23.756765976301743</v>
      </c>
      <c r="AH55" s="171">
        <f>Lámpara!AC63</f>
        <v>25.542191867298971</v>
      </c>
      <c r="AI55" s="171">
        <f>Lámpara!AD63</f>
        <v>27.562243746764437</v>
      </c>
      <c r="AJ55" s="171">
        <f>Lámpara!AE63</f>
        <v>29.875984559264566</v>
      </c>
      <c r="AK55" s="171">
        <f>Lámpara!AF63</f>
        <v>32.563455431365114</v>
      </c>
      <c r="AL55" s="171">
        <f>Lámpara!AG63</f>
        <v>48.963846460417855</v>
      </c>
      <c r="AM55" s="171">
        <f>Lámpara!AH63</f>
        <v>53.062956028552676</v>
      </c>
      <c r="AN55" s="171">
        <f>Lámpara!AI63</f>
        <v>58.533991413905284</v>
      </c>
      <c r="AO55" s="171">
        <f>Lámpara!AJ63</f>
        <v>65.392626008589303</v>
      </c>
      <c r="AP55" s="171">
        <f>Lámpara!AK63</f>
        <v>73.551774982049935</v>
      </c>
      <c r="AQ55" s="171">
        <f>Lámpara!AL63</f>
        <v>82.804435353354307</v>
      </c>
      <c r="AR55" s="171">
        <f>Lámpara!AM63</f>
        <v>92.8193045450342</v>
      </c>
      <c r="AS55" s="171">
        <f>Lámpara!AN63</f>
        <v>103.15559433798798</v>
      </c>
      <c r="AT55" s="171">
        <f>Lámpara!AO63</f>
        <v>113.30176475961929</v>
      </c>
      <c r="AU55" s="171">
        <f>Lámpara!AP63</f>
        <v>122.73863872338011</v>
      </c>
      <c r="AV55" s="171">
        <f>Lámpara!AQ63</f>
        <v>131.02041533161028</v>
      </c>
      <c r="AW55" s="171">
        <f>Lámpara!AR63</f>
        <v>137.85854405958059</v>
      </c>
      <c r="AX55" s="171">
        <f>Lámpara!AS63</f>
        <v>143.1859076578904</v>
      </c>
      <c r="AY55" s="171">
        <f>Lámpara!AT63</f>
        <v>147.17631250177377</v>
      </c>
      <c r="AZ55" s="171">
        <f>Lámpara!AU63</f>
        <v>150.20098439170698</v>
      </c>
      <c r="BA55" s="171">
        <f>Lámpara!AV63</f>
        <v>152.72131678601181</v>
      </c>
      <c r="BB55" s="171">
        <f>Lámpara!AW63</f>
        <v>155.14214559499879</v>
      </c>
      <c r="BC55" s="171">
        <f>Lámpara!AX63</f>
        <v>157.67284169185427</v>
      </c>
      <c r="BD55" s="171">
        <f>Lámpara!AY63</f>
        <v>160.25157518205367</v>
      </c>
      <c r="BE55" s="171">
        <f>Lámpara!AZ63</f>
        <v>162.5715590268494</v>
      </c>
      <c r="BF55" s="171">
        <f>Lámpara!BA63</f>
        <v>164.20842542830303</v>
      </c>
      <c r="BG55" s="171">
        <f>Lámpara!BB63</f>
        <v>164.80104723469492</v>
      </c>
      <c r="BH55" s="171">
        <f>Lámpara!BC63</f>
        <v>164.20842542830303</v>
      </c>
      <c r="BI55" s="171">
        <f>Lámpara!BD63</f>
        <v>162.57155902684934</v>
      </c>
      <c r="BJ55" s="171">
        <f>Lámpara!BE63</f>
        <v>160.25157518205359</v>
      </c>
      <c r="BK55" s="171">
        <f>Lámpara!BF63</f>
        <v>157.67284169185413</v>
      </c>
      <c r="BL55" s="171">
        <f>Lámpara!BG63</f>
        <v>155.14214559499862</v>
      </c>
      <c r="BM55" s="171">
        <f>Lámpara!BH63</f>
        <v>152.72131678601173</v>
      </c>
      <c r="BN55" s="171">
        <f>Lámpara!BI63</f>
        <v>150.20098439170678</v>
      </c>
      <c r="BO55" s="171">
        <f>Lámpara!BJ63</f>
        <v>147.17631250177368</v>
      </c>
      <c r="BP55" s="171">
        <f>Lámpara!BK63</f>
        <v>143.18590765789023</v>
      </c>
      <c r="BQ55" s="171">
        <f>Lámpara!BL63</f>
        <v>137.85854405958023</v>
      </c>
      <c r="BR55" s="171">
        <f>Lámpara!BM63</f>
        <v>131.02041533160994</v>
      </c>
      <c r="BS55" s="171">
        <f>Lámpara!BN63</f>
        <v>122.73863872337968</v>
      </c>
      <c r="BT55" s="171">
        <f>Lámpara!BO63</f>
        <v>113.30176475961878</v>
      </c>
      <c r="BU55" s="171">
        <f>Lámpara!BP63</f>
        <v>103.15559433798734</v>
      </c>
      <c r="BV55" s="171">
        <f>Lámpara!BQ63</f>
        <v>92.819304545033674</v>
      </c>
      <c r="BW55" s="171">
        <f>Lámpara!BR63</f>
        <v>82.804435353353838</v>
      </c>
      <c r="BX55" s="171">
        <f>Lámpara!BS63</f>
        <v>73.551774982049551</v>
      </c>
      <c r="BY55" s="171">
        <f>Lámpara!BT63</f>
        <v>65.392626008588977</v>
      </c>
      <c r="BZ55" s="171">
        <f>Lámpara!BU63</f>
        <v>58.533991413904943</v>
      </c>
      <c r="CA55" s="171">
        <f>Lámpara!BV63</f>
        <v>53.062956028552478</v>
      </c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8"/>
        <v>1.9000000000000006</v>
      </c>
      <c r="G56" s="172"/>
      <c r="H56" s="175">
        <f t="shared" si="9"/>
        <v>-1.6000000000000025</v>
      </c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>
        <f>Lámpara!N64</f>
        <v>9.1277174107503374</v>
      </c>
      <c r="T56" s="171">
        <f>Lámpara!O64</f>
        <v>9.6261051350756439</v>
      </c>
      <c r="U56" s="171">
        <f>Lámpara!P64</f>
        <v>10.15854596777792</v>
      </c>
      <c r="V56" s="171">
        <f>Lámpara!Q64</f>
        <v>10.727956903356661</v>
      </c>
      <c r="W56" s="171">
        <f>Lámpara!R64</f>
        <v>11.337628855791124</v>
      </c>
      <c r="X56" s="171">
        <f>Lámpara!S64</f>
        <v>11.991312492864214</v>
      </c>
      <c r="Y56" s="171">
        <f>Lámpara!T64</f>
        <v>12.693333052899808</v>
      </c>
      <c r="Z56" s="171">
        <f>Lámpara!U64</f>
        <v>13.448745307147011</v>
      </c>
      <c r="AA56" s="171">
        <f>Lámpara!V64</f>
        <v>14.263544287858036</v>
      </c>
      <c r="AB56" s="171">
        <f>Lámpara!W64</f>
        <v>15.144953655797062</v>
      </c>
      <c r="AC56" s="171">
        <f>Lámpara!X64</f>
        <v>16.101822353493755</v>
      </c>
      <c r="AD56" s="171">
        <f>Lámpara!Y64</f>
        <v>17.145172487702489</v>
      </c>
      <c r="AE56" s="171">
        <f>Lámpara!Z64</f>
        <v>18.288958600510316</v>
      </c>
      <c r="AF56" s="171">
        <f>Lámpara!AA64</f>
        <v>19.551122544306093</v>
      </c>
      <c r="AG56" s="171">
        <f>Lámpara!AB64</f>
        <v>20.955061696340046</v>
      </c>
      <c r="AH56" s="171">
        <f>Lámpara!AC64</f>
        <v>22.53167478236897</v>
      </c>
      <c r="AI56" s="171">
        <f>Lámpara!AD64</f>
        <v>24.322213855280896</v>
      </c>
      <c r="AJ56" s="171">
        <f>Lámpara!AE64</f>
        <v>26.382259178892546</v>
      </c>
      <c r="AK56" s="171">
        <f>Lámpara!AF64</f>
        <v>28.787253783870913</v>
      </c>
      <c r="AL56" s="171">
        <f>Lámpara!AG64</f>
        <v>44.337230105835431</v>
      </c>
      <c r="AM56" s="171">
        <f>Lámpara!AH64</f>
        <v>48.043469290411352</v>
      </c>
      <c r="AN56" s="171">
        <f>Lámpara!AI64</f>
        <v>53.042075064748424</v>
      </c>
      <c r="AO56" s="171">
        <f>Lámpara!AJ64</f>
        <v>59.341967806312752</v>
      </c>
      <c r="AP56" s="171">
        <f>Lámpara!AK64</f>
        <v>66.854113637951002</v>
      </c>
      <c r="AQ56" s="171">
        <f>Lámpara!AL64</f>
        <v>75.376145750491801</v>
      </c>
      <c r="AR56" s="171">
        <f>Lámpara!AM64</f>
        <v>84.589329800175165</v>
      </c>
      <c r="AS56" s="171">
        <f>Lámpara!AN64</f>
        <v>94.073782737348466</v>
      </c>
      <c r="AT56" s="171">
        <f>Lámpara!AO64</f>
        <v>103.34615455567354</v>
      </c>
      <c r="AU56" s="171">
        <f>Lámpara!AP64</f>
        <v>111.91989139923393</v>
      </c>
      <c r="AV56" s="171">
        <f>Lámpara!AQ64</f>
        <v>119.38166483628028</v>
      </c>
      <c r="AW56" s="171">
        <f>Lámpara!AR64</f>
        <v>125.46962331769471</v>
      </c>
      <c r="AX56" s="171">
        <f>Lámpara!AS64</f>
        <v>130.13230229132924</v>
      </c>
      <c r="AY56" s="171">
        <f>Lámpara!AT64</f>
        <v>133.54504465997042</v>
      </c>
      <c r="AZ56" s="171">
        <f>Lámpara!AU64</f>
        <v>136.06733993425425</v>
      </c>
      <c r="BA56" s="171">
        <f>Lámpara!AV64</f>
        <v>138.14102324641672</v>
      </c>
      <c r="BB56" s="171">
        <f>Lámpara!AW64</f>
        <v>140.1525124291334</v>
      </c>
      <c r="BC56" s="171">
        <f>Lámpara!AX64</f>
        <v>142.3033491565551</v>
      </c>
      <c r="BD56" s="171">
        <f>Lámpara!AY64</f>
        <v>144.54034744641618</v>
      </c>
      <c r="BE56" s="171">
        <f>Lámpara!AZ64</f>
        <v>146.58091526779083</v>
      </c>
      <c r="BF56" s="171">
        <f>Lámpara!BA64</f>
        <v>148.03221261524823</v>
      </c>
      <c r="BG56" s="171">
        <f>Lámpara!BB64</f>
        <v>148.55955033018398</v>
      </c>
      <c r="BH56" s="171">
        <f>Lámpara!BC64</f>
        <v>148.03221261524823</v>
      </c>
      <c r="BI56" s="171">
        <f>Lámpara!BD64</f>
        <v>146.58091526779083</v>
      </c>
      <c r="BJ56" s="171">
        <f>Lámpara!BE64</f>
        <v>144.54034744641609</v>
      </c>
      <c r="BK56" s="171">
        <f>Lámpara!BF64</f>
        <v>142.30334915655504</v>
      </c>
      <c r="BL56" s="171">
        <f>Lámpara!BG64</f>
        <v>140.15251242913325</v>
      </c>
      <c r="BM56" s="171">
        <f>Lámpara!BH64</f>
        <v>138.14102324641667</v>
      </c>
      <c r="BN56" s="171">
        <f>Lámpara!BI64</f>
        <v>136.06733993425414</v>
      </c>
      <c r="BO56" s="171">
        <f>Lámpara!BJ64</f>
        <v>133.54504465997022</v>
      </c>
      <c r="BP56" s="171">
        <f>Lámpara!BK64</f>
        <v>130.13230229132907</v>
      </c>
      <c r="BQ56" s="171">
        <f>Lámpara!BL64</f>
        <v>125.46962331769446</v>
      </c>
      <c r="BR56" s="171">
        <f>Lámpara!BM64</f>
        <v>119.38166483627995</v>
      </c>
      <c r="BS56" s="171">
        <f>Lámpara!BN64</f>
        <v>111.91989139923352</v>
      </c>
      <c r="BT56" s="171">
        <f>Lámpara!BO64</f>
        <v>103.34615455567302</v>
      </c>
      <c r="BU56" s="171">
        <f>Lámpara!BP64</f>
        <v>94.073782737347884</v>
      </c>
      <c r="BV56" s="171">
        <f>Lámpara!BQ64</f>
        <v>84.589329800174724</v>
      </c>
      <c r="BW56" s="171">
        <f>Lámpara!BR64</f>
        <v>75.376145750491361</v>
      </c>
      <c r="BX56" s="171">
        <f>Lámpara!BS64</f>
        <v>66.854113637950604</v>
      </c>
      <c r="BY56" s="171">
        <f>Lámpara!BT64</f>
        <v>59.341967806312418</v>
      </c>
      <c r="BZ56" s="171">
        <f>Lámpara!BU64</f>
        <v>53.042075064748119</v>
      </c>
      <c r="CA56" s="171">
        <f>Lámpara!BV64</f>
        <v>48.043469290411188</v>
      </c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8"/>
        <v>1.8000000000000005</v>
      </c>
      <c r="G57" s="172"/>
      <c r="H57" s="175">
        <f t="shared" si="9"/>
        <v>-1.7000000000000026</v>
      </c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>
        <f>Lámpara!N65</f>
        <v>8.0980569402602676</v>
      </c>
      <c r="T57" s="171">
        <f>Lámpara!O65</f>
        <v>8.5345727964652252</v>
      </c>
      <c r="U57" s="171">
        <f>Lámpara!P65</f>
        <v>9.0005424129035561</v>
      </c>
      <c r="V57" s="171">
        <f>Lámpara!Q65</f>
        <v>9.4984927119606084</v>
      </c>
      <c r="W57" s="171">
        <f>Lámpara!R65</f>
        <v>10.031287661724779</v>
      </c>
      <c r="X57" s="171">
        <f>Lámpara!S65</f>
        <v>10.602209501890702</v>
      </c>
      <c r="Y57" s="171">
        <f>Lámpara!T65</f>
        <v>11.215067811423721</v>
      </c>
      <c r="Z57" s="171">
        <f>Lámpara!U65</f>
        <v>11.874347098012771</v>
      </c>
      <c r="AA57" s="171">
        <f>Lámpara!V65</f>
        <v>12.585407815802204</v>
      </c>
      <c r="AB57" s="171">
        <f>Lámpara!W65</f>
        <v>13.354761632911103</v>
      </c>
      <c r="AC57" s="171">
        <f>Lámpara!X65</f>
        <v>14.190450046543258</v>
      </c>
      <c r="AD57" s="171">
        <f>Lámpara!Y65</f>
        <v>15.102567015958771</v>
      </c>
      <c r="AE57" s="171">
        <f>Lámpara!Z65</f>
        <v>16.103982445452075</v>
      </c>
      <c r="AF57" s="171">
        <f>Lámpara!AA65</f>
        <v>17.211345878608778</v>
      </c>
      <c r="AG57" s="171">
        <f>Lámpara!AB65</f>
        <v>18.446481085675117</v>
      </c>
      <c r="AH57" s="171">
        <f>Lámpara!AC65</f>
        <v>19.838325608045498</v>
      </c>
      <c r="AI57" s="171">
        <f>Lámpara!AD65</f>
        <v>21.42562911709939</v>
      </c>
      <c r="AJ57" s="171">
        <f>Lámpara!AE65</f>
        <v>23.26070632585008</v>
      </c>
      <c r="AK57" s="171">
        <f>Lámpara!AF65</f>
        <v>25.414651383606653</v>
      </c>
      <c r="AL57" s="171">
        <f>Lámpara!AG65</f>
        <v>40.152466453564251</v>
      </c>
      <c r="AM57" s="171">
        <f>Lámpara!AH65</f>
        <v>43.505295827819289</v>
      </c>
      <c r="AN57" s="171">
        <f>Lámpara!AI65</f>
        <v>48.075261882636546</v>
      </c>
      <c r="AO57" s="171">
        <f>Lámpara!AJ65</f>
        <v>53.865218896858032</v>
      </c>
      <c r="AP57" s="171">
        <f>Lámpara!AK65</f>
        <v>60.784821816947556</v>
      </c>
      <c r="AQ57" s="171">
        <f>Lámpara!AL65</f>
        <v>68.636810576786672</v>
      </c>
      <c r="AR57" s="171">
        <f>Lámpara!AM65</f>
        <v>77.115180698774623</v>
      </c>
      <c r="AS57" s="171">
        <f>Lámpara!AN65</f>
        <v>85.820666510583223</v>
      </c>
      <c r="AT57" s="171">
        <f>Lámpara!AO65</f>
        <v>94.297269409338369</v>
      </c>
      <c r="AU57" s="171">
        <f>Lámpara!AP65</f>
        <v>102.08965194199637</v>
      </c>
      <c r="AV57" s="171">
        <f>Lámpara!AQ65</f>
        <v>108.81508592365702</v>
      </c>
      <c r="AW57" s="171">
        <f>Lámpara!AR65</f>
        <v>114.2363114768806</v>
      </c>
      <c r="AX57" s="171">
        <f>Lámpara!AS65</f>
        <v>118.31548986033054</v>
      </c>
      <c r="AY57" s="171">
        <f>Lámpara!AT65</f>
        <v>121.2278581179323</v>
      </c>
      <c r="AZ57" s="171">
        <f>Lámpara!AU65</f>
        <v>123.32007666650226</v>
      </c>
      <c r="BA57" s="171">
        <f>Lámpara!AV65</f>
        <v>125.01380193448009</v>
      </c>
      <c r="BB57" s="171">
        <f>Lámpara!AW65</f>
        <v>126.67655662597242</v>
      </c>
      <c r="BC57" s="171">
        <f>Lámpara!AX65</f>
        <v>128.50126499564161</v>
      </c>
      <c r="BD57" s="171">
        <f>Lámpara!AY65</f>
        <v>130.44194088031884</v>
      </c>
      <c r="BE57" s="171">
        <f>Lámpara!AZ65</f>
        <v>132.23808610975732</v>
      </c>
      <c r="BF57" s="171">
        <f>Lámpara!BA65</f>
        <v>133.52605922990699</v>
      </c>
      <c r="BG57" s="171">
        <f>Lámpara!BB65</f>
        <v>133.99576265254601</v>
      </c>
      <c r="BH57" s="171">
        <f>Lámpara!BC65</f>
        <v>133.52605922990699</v>
      </c>
      <c r="BI57" s="171">
        <f>Lámpara!BD65</f>
        <v>132.23808610975735</v>
      </c>
      <c r="BJ57" s="171">
        <f>Lámpara!BE65</f>
        <v>130.44194088031878</v>
      </c>
      <c r="BK57" s="171">
        <f>Lámpara!BF65</f>
        <v>128.50126499564152</v>
      </c>
      <c r="BL57" s="171">
        <f>Lámpara!BG65</f>
        <v>126.67655662597228</v>
      </c>
      <c r="BM57" s="171">
        <f>Lámpara!BH65</f>
        <v>125.01380193448007</v>
      </c>
      <c r="BN57" s="171">
        <f>Lámpara!BI65</f>
        <v>123.32007666650226</v>
      </c>
      <c r="BO57" s="171">
        <f>Lámpara!BJ65</f>
        <v>121.22785811793219</v>
      </c>
      <c r="BP57" s="171">
        <f>Lámpara!BK65</f>
        <v>118.31548986033033</v>
      </c>
      <c r="BQ57" s="171">
        <f>Lámpara!BL65</f>
        <v>114.23631147688039</v>
      </c>
      <c r="BR57" s="171">
        <f>Lámpara!BM65</f>
        <v>108.8150859236568</v>
      </c>
      <c r="BS57" s="171">
        <f>Lámpara!BN65</f>
        <v>102.08965194199597</v>
      </c>
      <c r="BT57" s="171">
        <f>Lámpara!BO65</f>
        <v>94.297269409337915</v>
      </c>
      <c r="BU57" s="171">
        <f>Lámpara!BP65</f>
        <v>85.820666510582711</v>
      </c>
      <c r="BV57" s="171">
        <f>Lámpara!BQ65</f>
        <v>77.115180698774225</v>
      </c>
      <c r="BW57" s="171">
        <f>Lámpara!BR65</f>
        <v>68.636810576786246</v>
      </c>
      <c r="BX57" s="171">
        <f>Lámpara!BS65</f>
        <v>60.784821816947193</v>
      </c>
      <c r="BY57" s="171">
        <f>Lámpara!BT65</f>
        <v>53.865218896857733</v>
      </c>
      <c r="BZ57" s="171">
        <f>Lámpara!BU65</f>
        <v>48.075261882636255</v>
      </c>
      <c r="CA57" s="171">
        <f>Lámpara!BV65</f>
        <v>43.505295827819133</v>
      </c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8"/>
        <v>1.7000000000000004</v>
      </c>
      <c r="G58" s="172"/>
      <c r="H58" s="175">
        <f t="shared" si="9"/>
        <v>-1.8000000000000027</v>
      </c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>
        <f>Lámpara!N66</f>
        <v>7.2212096307284197</v>
      </c>
      <c r="T58" s="171">
        <f>Lámpara!O66</f>
        <v>7.6052767071264595</v>
      </c>
      <c r="U58" s="171">
        <f>Lámpara!P66</f>
        <v>8.0149275332460679</v>
      </c>
      <c r="V58" s="171">
        <f>Lámpara!Q66</f>
        <v>8.4523632230683496</v>
      </c>
      <c r="W58" s="171">
        <f>Lámpara!R66</f>
        <v>8.9200908249381392</v>
      </c>
      <c r="X58" s="171">
        <f>Lámpara!S66</f>
        <v>9.4210003545699994</v>
      </c>
      <c r="Y58" s="171">
        <f>Lámpara!T66</f>
        <v>9.9584685285333396</v>
      </c>
      <c r="Z58" s="171">
        <f>Lámpara!U66</f>
        <v>10.536499389346144</v>
      </c>
      <c r="AA58" s="171">
        <f>Lámpara!V66</f>
        <v>11.159916011535586</v>
      </c>
      <c r="AB58" s="171">
        <f>Lámpara!W66</f>
        <v>11.834623059802954</v>
      </c>
      <c r="AC58" s="171">
        <f>Lámpara!X66</f>
        <v>12.567967761581816</v>
      </c>
      <c r="AD58" s="171">
        <f>Lámpara!Y66</f>
        <v>13.36923772468278</v>
      </c>
      <c r="AE58" s="171">
        <f>Lámpara!Z66</f>
        <v>14.250349174409235</v>
      </c>
      <c r="AF58" s="171">
        <f>Lámpara!AA66</f>
        <v>15.226800247142355</v>
      </c>
      <c r="AG58" s="171">
        <f>Lámpara!AB66</f>
        <v>16.318993195660031</v>
      </c>
      <c r="AH58" s="171">
        <f>Lámpara!AC66</f>
        <v>17.554069746862595</v>
      </c>
      <c r="AI58" s="171">
        <f>Lámpara!AD66</f>
        <v>18.968459403008577</v>
      </c>
      <c r="AJ58" s="171">
        <f>Lámpara!AE66</f>
        <v>20.611416401704183</v>
      </c>
      <c r="AK58" s="171">
        <f>Lámpara!AF66</f>
        <v>22.549923963130212</v>
      </c>
      <c r="AL58" s="171">
        <f>Lámpara!AG66</f>
        <v>36.521171449699011</v>
      </c>
      <c r="AM58" s="171">
        <f>Lámpara!AH66</f>
        <v>39.564495195729556</v>
      </c>
      <c r="AN58" s="171">
        <f>Lámpara!AI66</f>
        <v>43.754236988874261</v>
      </c>
      <c r="AO58" s="171">
        <f>Lámpara!AJ66</f>
        <v>49.087829798273916</v>
      </c>
      <c r="AP58" s="171">
        <f>Lámpara!AK66</f>
        <v>55.474174711378787</v>
      </c>
      <c r="AQ58" s="171">
        <f>Lámpara!AL66</f>
        <v>62.721465109586163</v>
      </c>
      <c r="AR58" s="171">
        <f>Lámpara!AM66</f>
        <v>70.536422530343657</v>
      </c>
      <c r="AS58" s="171">
        <f>Lámpara!AN66</f>
        <v>78.539914697500777</v>
      </c>
      <c r="AT58" s="171">
        <f>Lámpara!AO66</f>
        <v>86.3022502326818</v>
      </c>
      <c r="AU58" s="171">
        <f>Lámpara!AP66</f>
        <v>93.397716314605162</v>
      </c>
      <c r="AV58" s="171">
        <f>Lámpara!AQ66</f>
        <v>99.472182428391818</v>
      </c>
      <c r="AW58" s="171">
        <f>Lámpara!AR66</f>
        <v>104.310826932591</v>
      </c>
      <c r="AX58" s="171">
        <f>Lámpara!AS66</f>
        <v>107.8874643310609</v>
      </c>
      <c r="AY58" s="171">
        <f>Lámpara!AT66</f>
        <v>110.37573422839493</v>
      </c>
      <c r="AZ58" s="171">
        <f>Lámpara!AU66</f>
        <v>112.10859739188402</v>
      </c>
      <c r="BA58" s="171">
        <f>Lámpara!AV66</f>
        <v>113.48716539040669</v>
      </c>
      <c r="BB58" s="171">
        <f>Lámpara!AW66</f>
        <v>114.8598333147787</v>
      </c>
      <c r="BC58" s="171">
        <f>Lámpara!AX66</f>
        <v>116.41032353583789</v>
      </c>
      <c r="BD58" s="171">
        <f>Lámpara!AY66</f>
        <v>118.0985549780054</v>
      </c>
      <c r="BE58" s="171">
        <f>Lámpara!AZ66</f>
        <v>119.68411985132245</v>
      </c>
      <c r="BF58" s="171">
        <f>Lámpara!BA66</f>
        <v>120.83030348492714</v>
      </c>
      <c r="BG58" s="171">
        <f>Lámpara!BB66</f>
        <v>121.24978274447865</v>
      </c>
      <c r="BH58" s="171">
        <f>Lámpara!BC66</f>
        <v>120.8303034849271</v>
      </c>
      <c r="BI58" s="171">
        <f>Lámpara!BD66</f>
        <v>119.68411985132246</v>
      </c>
      <c r="BJ58" s="171">
        <f>Lámpara!BE66</f>
        <v>118.0985549780053</v>
      </c>
      <c r="BK58" s="171">
        <f>Lámpara!BF66</f>
        <v>116.41032353583776</v>
      </c>
      <c r="BL58" s="171">
        <f>Lámpara!BG66</f>
        <v>114.8598333147786</v>
      </c>
      <c r="BM58" s="171">
        <f>Lámpara!BH66</f>
        <v>113.48716539040666</v>
      </c>
      <c r="BN58" s="171">
        <f>Lámpara!BI66</f>
        <v>112.10859739188398</v>
      </c>
      <c r="BO58" s="171">
        <f>Lámpara!BJ66</f>
        <v>110.37573422839485</v>
      </c>
      <c r="BP58" s="171">
        <f>Lámpara!BK66</f>
        <v>107.88746433106071</v>
      </c>
      <c r="BQ58" s="171">
        <f>Lámpara!BL66</f>
        <v>104.31082693259077</v>
      </c>
      <c r="BR58" s="171">
        <f>Lámpara!BM66</f>
        <v>99.472182428391633</v>
      </c>
      <c r="BS58" s="171">
        <f>Lámpara!BN66</f>
        <v>93.397716314604821</v>
      </c>
      <c r="BT58" s="171">
        <f>Lámpara!BO66</f>
        <v>86.30225023268143</v>
      </c>
      <c r="BU58" s="171">
        <f>Lámpara!BP66</f>
        <v>78.539914697500308</v>
      </c>
      <c r="BV58" s="171">
        <f>Lámpara!BQ66</f>
        <v>70.536422530343273</v>
      </c>
      <c r="BW58" s="171">
        <f>Lámpara!BR66</f>
        <v>62.721465109585772</v>
      </c>
      <c r="BX58" s="171">
        <f>Lámpara!BS66</f>
        <v>55.474174711378438</v>
      </c>
      <c r="BY58" s="171">
        <f>Lámpara!BT66</f>
        <v>49.087829798273617</v>
      </c>
      <c r="BZ58" s="171">
        <f>Lámpara!BU66</f>
        <v>43.754236988873998</v>
      </c>
      <c r="CA58" s="171">
        <f>Lámpara!BV66</f>
        <v>39.564495195729428</v>
      </c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8"/>
        <v>1.6000000000000003</v>
      </c>
      <c r="G59" s="172"/>
      <c r="H59" s="175">
        <f t="shared" si="9"/>
        <v>-1.9000000000000028</v>
      </c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>
        <f>Lámpara!N67</f>
        <v>6.5295106381089214</v>
      </c>
      <c r="T59" s="171">
        <f>Lámpara!O67</f>
        <v>6.8719177420086623</v>
      </c>
      <c r="U59" s="171">
        <f>Lámpara!P67</f>
        <v>7.2368180221496701</v>
      </c>
      <c r="V59" s="171">
        <f>Lámpara!Q67</f>
        <v>7.6261498563783379</v>
      </c>
      <c r="W59" s="171">
        <f>Lámpara!R67</f>
        <v>8.0421314681042197</v>
      </c>
      <c r="X59" s="171">
        <f>Lámpara!S67</f>
        <v>8.4873340470138352</v>
      </c>
      <c r="Y59" s="171">
        <f>Lámpara!T67</f>
        <v>8.9647804152886472</v>
      </c>
      <c r="Z59" s="171">
        <f>Lámpara!U67</f>
        <v>9.4780789381065382</v>
      </c>
      <c r="AA59" s="171">
        <f>Lámpara!V67</f>
        <v>10.03160615123625</v>
      </c>
      <c r="AB59" s="171">
        <f>Lámpara!W67</f>
        <v>10.630756835199893</v>
      </c>
      <c r="AC59" s="171">
        <f>Lámpara!X67</f>
        <v>11.282287586317834</v>
      </c>
      <c r="AD59" s="171">
        <f>Lámpara!Y67</f>
        <v>11.994790124846759</v>
      </c>
      <c r="AE59" s="171">
        <f>Lámpara!Z67</f>
        <v>12.77934474831504</v>
      </c>
      <c r="AF59" s="171">
        <f>Lámpara!AA67</f>
        <v>13.650424002601973</v>
      </c>
      <c r="AG59" s="171">
        <f>Lámpara!AB67</f>
        <v>14.627143867055629</v>
      </c>
      <c r="AH59" s="171">
        <f>Lámpara!AC67</f>
        <v>15.734997305352866</v>
      </c>
      <c r="AI59" s="171">
        <f>Lámpara!AD67</f>
        <v>17.008256595074737</v>
      </c>
      <c r="AJ59" s="171">
        <f>Lámpara!AE67</f>
        <v>18.493301195365422</v>
      </c>
      <c r="AK59" s="171">
        <f>Lámpara!AF67</f>
        <v>20.25322310445134</v>
      </c>
      <c r="AL59" s="171">
        <f>Lámpara!AG67</f>
        <v>33.507241018649054</v>
      </c>
      <c r="AM59" s="171">
        <f>Lámpara!AH67</f>
        <v>36.286014054034389</v>
      </c>
      <c r="AN59" s="171">
        <f>Lámpara!AI67</f>
        <v>40.144945497228612</v>
      </c>
      <c r="AO59" s="171">
        <f>Lámpara!AJ67</f>
        <v>45.076644559933563</v>
      </c>
      <c r="AP59" s="171">
        <f>Lámpara!AK67</f>
        <v>50.98973898685383</v>
      </c>
      <c r="AQ59" s="171">
        <f>Lámpara!AL67</f>
        <v>57.698114948265349</v>
      </c>
      <c r="AR59" s="171">
        <f>Lámpara!AM67</f>
        <v>64.921083511773304</v>
      </c>
      <c r="AS59" s="171">
        <f>Lámpara!AN67</f>
        <v>72.299017099746337</v>
      </c>
      <c r="AT59" s="171">
        <f>Lámpara!AO67</f>
        <v>79.427351637593091</v>
      </c>
      <c r="AU59" s="171">
        <f>Lámpara!AP67</f>
        <v>85.908306797057023</v>
      </c>
      <c r="AV59" s="171">
        <f>Lámpara!AQ67</f>
        <v>91.414308619569937</v>
      </c>
      <c r="AW59" s="171">
        <f>Lámpara!AR67</f>
        <v>95.750862915690405</v>
      </c>
      <c r="AX59" s="171">
        <f>Lámpara!AS67</f>
        <v>98.901594165455023</v>
      </c>
      <c r="AY59" s="171">
        <f>Lámpara!AT67</f>
        <v>101.03725702304222</v>
      </c>
      <c r="AZ59" s="171">
        <f>Lámpara!AU67</f>
        <v>102.47649405437967</v>
      </c>
      <c r="BA59" s="171">
        <f>Lámpara!AV67</f>
        <v>103.5997721432561</v>
      </c>
      <c r="BB59" s="171">
        <f>Lámpara!AW67</f>
        <v>104.73637735393525</v>
      </c>
      <c r="BC59" s="171">
        <f>Lámpara!AX67</f>
        <v>106.0604639656158</v>
      </c>
      <c r="BD59" s="171">
        <f>Lámpara!AY67</f>
        <v>107.5367420664389</v>
      </c>
      <c r="BE59" s="171">
        <f>Lámpara!AZ67</f>
        <v>108.94303625541026</v>
      </c>
      <c r="BF59" s="171">
        <f>Lámpara!BA67</f>
        <v>109.96739771801079</v>
      </c>
      <c r="BG59" s="171">
        <f>Lámpara!BB67</f>
        <v>110.34353214507851</v>
      </c>
      <c r="BH59" s="171">
        <f>Lámpara!BC67</f>
        <v>109.96739771801074</v>
      </c>
      <c r="BI59" s="171">
        <f>Lámpara!BD67</f>
        <v>108.94303625541022</v>
      </c>
      <c r="BJ59" s="171">
        <f>Lámpara!BE67</f>
        <v>107.5367420664389</v>
      </c>
      <c r="BK59" s="171">
        <f>Lámpara!BF67</f>
        <v>106.0604639656157</v>
      </c>
      <c r="BL59" s="171">
        <f>Lámpara!BG67</f>
        <v>104.73637735393517</v>
      </c>
      <c r="BM59" s="171">
        <f>Lámpara!BH67</f>
        <v>103.59977214325608</v>
      </c>
      <c r="BN59" s="171">
        <f>Lámpara!BI67</f>
        <v>102.47649405437964</v>
      </c>
      <c r="BO59" s="171">
        <f>Lámpara!BJ67</f>
        <v>101.03725702304217</v>
      </c>
      <c r="BP59" s="171">
        <f>Lámpara!BK67</f>
        <v>98.901594165454881</v>
      </c>
      <c r="BQ59" s="171">
        <f>Lámpara!BL67</f>
        <v>95.750862915690178</v>
      </c>
      <c r="BR59" s="171">
        <f>Lámpara!BM67</f>
        <v>91.414308619569681</v>
      </c>
      <c r="BS59" s="171">
        <f>Lámpara!BN67</f>
        <v>85.908306797056724</v>
      </c>
      <c r="BT59" s="171">
        <f>Lámpara!BO67</f>
        <v>79.427351637592693</v>
      </c>
      <c r="BU59" s="171">
        <f>Lámpara!BP67</f>
        <v>72.299017099745896</v>
      </c>
      <c r="BV59" s="171">
        <f>Lámpara!BQ67</f>
        <v>64.921083511772935</v>
      </c>
      <c r="BW59" s="171">
        <f>Lámpara!BR67</f>
        <v>57.698114948265008</v>
      </c>
      <c r="BX59" s="171">
        <f>Lámpara!BS67</f>
        <v>50.989738986853496</v>
      </c>
      <c r="BY59" s="171">
        <f>Lámpara!BT67</f>
        <v>45.076644559933307</v>
      </c>
      <c r="BZ59" s="171">
        <f>Lámpara!BU67</f>
        <v>40.144945497228363</v>
      </c>
      <c r="CA59" s="171">
        <f>Lámpara!BV67</f>
        <v>36.286014054034268</v>
      </c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8"/>
        <v>1.5000000000000002</v>
      </c>
      <c r="G60" s="172"/>
      <c r="H60" s="175">
        <f t="shared" si="9"/>
        <v>-2.0000000000000027</v>
      </c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>
        <f>Lámpara!N68</f>
        <v>6.0412467132323293</v>
      </c>
      <c r="T60" s="171">
        <f>Lámpara!O68</f>
        <v>6.3533015522813843</v>
      </c>
      <c r="U60" s="171">
        <f>Lámpara!P68</f>
        <v>6.6855282890419234</v>
      </c>
      <c r="V60" s="171">
        <f>Lámpara!Q68</f>
        <v>7.0396600977553954</v>
      </c>
      <c r="W60" s="171">
        <f>Lámpara!R68</f>
        <v>7.4176879698358933</v>
      </c>
      <c r="X60" s="171">
        <f>Lámpara!S68</f>
        <v>7.8219300843925357</v>
      </c>
      <c r="Y60" s="171">
        <f>Lámpara!T68</f>
        <v>8.2551255510751886</v>
      </c>
      <c r="Z60" s="171">
        <f>Lámpara!U68</f>
        <v>8.7205617320903031</v>
      </c>
      <c r="AA60" s="171">
        <f>Lámpara!V68</f>
        <v>9.2222479060207725</v>
      </c>
      <c r="AB60" s="171">
        <f>Lámpara!W68</f>
        <v>9.7651529782837034</v>
      </c>
      <c r="AC60" s="171">
        <f>Lámpara!X68</f>
        <v>10.355531811662425</v>
      </c>
      <c r="AD60" s="171">
        <f>Lámpara!Y68</f>
        <v>11.001374291368814</v>
      </c>
      <c r="AE60" s="171">
        <f>Lámpara!Z68</f>
        <v>11.71302447853456</v>
      </c>
      <c r="AF60" s="171">
        <f>Lámpara!AA68</f>
        <v>12.504035546458368</v>
      </c>
      <c r="AG60" s="171">
        <f>Lámpara!AB68</f>
        <v>13.392351537366608</v>
      </c>
      <c r="AH60" s="171">
        <f>Lámpara!AC68</f>
        <v>14.401941876096783</v>
      </c>
      <c r="AI60" s="171">
        <f>Lámpara!AD68</f>
        <v>15.565062408267417</v>
      </c>
      <c r="AJ60" s="171">
        <f>Lámpara!AE68</f>
        <v>16.92538188090278</v>
      </c>
      <c r="AK60" s="171">
        <f>Lámpara!AF68</f>
        <v>18.54230080897247</v>
      </c>
      <c r="AL60" s="171">
        <f>Lámpara!AG68</f>
        <v>31.129093166550021</v>
      </c>
      <c r="AM60" s="171">
        <f>Lámpara!AH68</f>
        <v>33.686501414908449</v>
      </c>
      <c r="AN60" s="171">
        <f>Lámpara!AI68</f>
        <v>37.262056530810341</v>
      </c>
      <c r="AO60" s="171">
        <f>Lámpara!AJ68</f>
        <v>41.844095281514555</v>
      </c>
      <c r="AP60" s="171">
        <f>Lámpara!AK68</f>
        <v>47.341384647587546</v>
      </c>
      <c r="AQ60" s="171">
        <f>Lámpara!AL68</f>
        <v>53.573655262164813</v>
      </c>
      <c r="AR60" s="171">
        <f>Lámpara!AM68</f>
        <v>60.272571584797177</v>
      </c>
      <c r="AS60" s="171">
        <f>Lámpara!AN68</f>
        <v>67.097284651250561</v>
      </c>
      <c r="AT60" s="171">
        <f>Lámpara!AO68</f>
        <v>73.667102457657265</v>
      </c>
      <c r="AU60" s="171">
        <f>Lámpara!AP68</f>
        <v>79.61045398336563</v>
      </c>
      <c r="AV60" s="171">
        <f>Lámpara!AQ68</f>
        <v>84.624313257502635</v>
      </c>
      <c r="AW60" s="171">
        <f>Lámpara!AR68</f>
        <v>88.532509274569549</v>
      </c>
      <c r="AX60" s="171">
        <f>Lámpara!AS68</f>
        <v>91.326810496368466</v>
      </c>
      <c r="AY60" s="171">
        <f>Lámpara!AT68</f>
        <v>93.17402970625281</v>
      </c>
      <c r="AZ60" s="171">
        <f>Lámpara!AU68</f>
        <v>94.378129736061268</v>
      </c>
      <c r="BA60" s="171">
        <f>Lámpara!AV68</f>
        <v>95.299089094690686</v>
      </c>
      <c r="BB60" s="171">
        <f>Lámpara!AW68</f>
        <v>96.247340071979536</v>
      </c>
      <c r="BC60" s="171">
        <f>Lámpara!AX68</f>
        <v>97.387314025035124</v>
      </c>
      <c r="BD60" s="171">
        <f>Lámpara!AY68</f>
        <v>98.687587365236055</v>
      </c>
      <c r="BE60" s="171">
        <f>Lámpara!AZ68</f>
        <v>99.942528019584245</v>
      </c>
      <c r="BF60" s="171">
        <f>Lámpara!BA68</f>
        <v>100.86293370421893</v>
      </c>
      <c r="BG60" s="171">
        <f>Lámpara!BB68</f>
        <v>101.20189064541353</v>
      </c>
      <c r="BH60" s="171">
        <f>Lámpara!BC68</f>
        <v>100.86293370421886</v>
      </c>
      <c r="BI60" s="171">
        <f>Lámpara!BD68</f>
        <v>99.942528019584188</v>
      </c>
      <c r="BJ60" s="171">
        <f>Lámpara!BE68</f>
        <v>98.687587365235984</v>
      </c>
      <c r="BK60" s="171">
        <f>Lámpara!BF68</f>
        <v>97.38731402503501</v>
      </c>
      <c r="BL60" s="171">
        <f>Lámpara!BG68</f>
        <v>96.247340071979409</v>
      </c>
      <c r="BM60" s="171">
        <f>Lámpara!BH68</f>
        <v>95.299089094690672</v>
      </c>
      <c r="BN60" s="171">
        <f>Lámpara!BI68</f>
        <v>94.378129736061183</v>
      </c>
      <c r="BO60" s="171">
        <f>Lámpara!BJ68</f>
        <v>93.174029706252739</v>
      </c>
      <c r="BP60" s="171">
        <f>Lámpara!BK68</f>
        <v>91.326810496368338</v>
      </c>
      <c r="BQ60" s="171">
        <f>Lámpara!BL68</f>
        <v>88.53250927456935</v>
      </c>
      <c r="BR60" s="171">
        <f>Lámpara!BM68</f>
        <v>84.624313257502408</v>
      </c>
      <c r="BS60" s="171">
        <f>Lámpara!BN68</f>
        <v>79.610453983365346</v>
      </c>
      <c r="BT60" s="171">
        <f>Lámpara!BO68</f>
        <v>73.667102457656938</v>
      </c>
      <c r="BU60" s="171">
        <f>Lámpara!BP68</f>
        <v>67.097284651250121</v>
      </c>
      <c r="BV60" s="171">
        <f>Lámpara!BQ68</f>
        <v>60.272571584796829</v>
      </c>
      <c r="BW60" s="171">
        <f>Lámpara!BR68</f>
        <v>53.573655262164493</v>
      </c>
      <c r="BX60" s="171">
        <f>Lámpara!BS68</f>
        <v>47.341384647587262</v>
      </c>
      <c r="BY60" s="171">
        <f>Lámpara!BT68</f>
        <v>41.844095281514335</v>
      </c>
      <c r="BZ60" s="171">
        <f>Lámpara!BU68</f>
        <v>37.262056530810128</v>
      </c>
      <c r="CA60" s="171">
        <f>Lámpara!BV68</f>
        <v>33.686501414908342</v>
      </c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8"/>
        <v>1.4000000000000001</v>
      </c>
      <c r="G61" s="172"/>
      <c r="H61" s="175">
        <f t="shared" si="9"/>
        <v>-2.1000000000000028</v>
      </c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>
        <f>Lámpara!N69</f>
        <v>5.7613411968366188</v>
      </c>
      <c r="T61" s="171">
        <f>Lámpara!O69</f>
        <v>6.0541186429864231</v>
      </c>
      <c r="U61" s="171">
        <f>Lámpara!P69</f>
        <v>6.365457516438334</v>
      </c>
      <c r="V61" s="171">
        <f>Lámpara!Q69</f>
        <v>6.696934889439432</v>
      </c>
      <c r="W61" s="171">
        <f>Lámpara!R69</f>
        <v>7.0503666643220626</v>
      </c>
      <c r="X61" s="171">
        <f>Lámpara!S69</f>
        <v>7.4278732674544816</v>
      </c>
      <c r="Y61" s="171">
        <f>Lámpara!T69</f>
        <v>7.8319685275687467</v>
      </c>
      <c r="Z61" s="171">
        <f>Lámpara!U69</f>
        <v>8.2656804586218691</v>
      </c>
      <c r="AA61" s="171">
        <f>Lámpara!V69</f>
        <v>8.7327160125681687</v>
      </c>
      <c r="AB61" s="171">
        <f>Lámpara!W69</f>
        <v>9.2376865079361732</v>
      </c>
      <c r="AC61" s="171">
        <f>Lámpara!X69</f>
        <v>9.7864168771155207</v>
      </c>
      <c r="AD61" s="171">
        <f>Lámpara!Y69</f>
        <v>10.386370800024261</v>
      </c>
      <c r="AE61" s="171">
        <f>Lámpara!Z69</f>
        <v>11.047236153475529</v>
      </c>
      <c r="AF61" s="171">
        <f>Lámpara!AA69</f>
        <v>11.781732299503274</v>
      </c>
      <c r="AG61" s="171">
        <f>Lámpara!AB69</f>
        <v>12.606724316147975</v>
      </c>
      <c r="AH61" s="171">
        <f>Lámpara!AC69</f>
        <v>13.544761690921451</v>
      </c>
      <c r="AI61" s="171">
        <f>Lámpara!AD69</f>
        <v>14.626203355991017</v>
      </c>
      <c r="AJ61" s="171">
        <f>Lámpara!AE69</f>
        <v>15.892151273808176</v>
      </c>
      <c r="AK61" s="171">
        <f>Lámpara!AF69</f>
        <v>17.398496179101365</v>
      </c>
      <c r="AL61" s="171">
        <f>Lámpara!AG69</f>
        <v>29.366367018149056</v>
      </c>
      <c r="AM61" s="171">
        <f>Lámpara!AH69</f>
        <v>31.741764433442544</v>
      </c>
      <c r="AN61" s="171">
        <f>Lámpara!AI69</f>
        <v>35.077245781698174</v>
      </c>
      <c r="AO61" s="171">
        <f>Lámpara!AJ69</f>
        <v>39.3573846285679</v>
      </c>
      <c r="AP61" s="171">
        <f>Lámpara!AK69</f>
        <v>44.491442518632155</v>
      </c>
      <c r="AQ61" s="171">
        <f>Lámpara!AL69</f>
        <v>50.305077902991066</v>
      </c>
      <c r="AR61" s="171">
        <f>Lámpara!AM69</f>
        <v>56.542002352372073</v>
      </c>
      <c r="AS61" s="171">
        <f>Lámpara!AN69</f>
        <v>62.879361855418132</v>
      </c>
      <c r="AT61" s="171">
        <f>Lámpara!AO69</f>
        <v>68.959054140989878</v>
      </c>
      <c r="AU61" s="171">
        <f>Lámpara!AP69</f>
        <v>74.434015549785357</v>
      </c>
      <c r="AV61" s="171">
        <f>Lámpara!AQ69</f>
        <v>79.023841980777362</v>
      </c>
      <c r="AW61" s="171">
        <f>Lámpara!AR69</f>
        <v>82.568827906525073</v>
      </c>
      <c r="AX61" s="171">
        <f>Lámpara!AS69</f>
        <v>85.0674206465618</v>
      </c>
      <c r="AY61" s="171">
        <f>Lámpara!AT69</f>
        <v>86.681668447475005</v>
      </c>
      <c r="AZ61" s="171">
        <f>Lámpara!AU69</f>
        <v>87.700734945316199</v>
      </c>
      <c r="BA61" s="171">
        <f>Lámpara!AV69</f>
        <v>88.464495531092496</v>
      </c>
      <c r="BB61" s="171">
        <f>Lámpara!AW69</f>
        <v>89.264990938525997</v>
      </c>
      <c r="BC61" s="171">
        <f>Lámpara!AX69</f>
        <v>90.256963743571546</v>
      </c>
      <c r="BD61" s="171">
        <f>Lámpara!AY69</f>
        <v>91.412112045270874</v>
      </c>
      <c r="BE61" s="171">
        <f>Lámpara!AZ69</f>
        <v>92.539831927126201</v>
      </c>
      <c r="BF61" s="171">
        <f>Lámpara!BA69</f>
        <v>93.3718032335847</v>
      </c>
      <c r="BG61" s="171">
        <f>Lámpara!BB69</f>
        <v>93.678954903667645</v>
      </c>
      <c r="BH61" s="171">
        <f>Lámpara!BC69</f>
        <v>93.371803233584671</v>
      </c>
      <c r="BI61" s="171">
        <f>Lámpara!BD69</f>
        <v>92.539831927126158</v>
      </c>
      <c r="BJ61" s="171">
        <f>Lámpara!BE69</f>
        <v>91.412112045270774</v>
      </c>
      <c r="BK61" s="171">
        <f>Lámpara!BF69</f>
        <v>90.256963743571461</v>
      </c>
      <c r="BL61" s="171">
        <f>Lámpara!BG69</f>
        <v>89.264990938525955</v>
      </c>
      <c r="BM61" s="171">
        <f>Lámpara!BH69</f>
        <v>88.46449553109251</v>
      </c>
      <c r="BN61" s="171">
        <f>Lámpara!BI69</f>
        <v>87.700734945316128</v>
      </c>
      <c r="BO61" s="171">
        <f>Lámpara!BJ69</f>
        <v>86.681668447474991</v>
      </c>
      <c r="BP61" s="171">
        <f>Lámpara!BK69</f>
        <v>85.067420646561715</v>
      </c>
      <c r="BQ61" s="171">
        <f>Lámpara!BL69</f>
        <v>82.56882790652493</v>
      </c>
      <c r="BR61" s="171">
        <f>Lámpara!BM69</f>
        <v>79.023841980777149</v>
      </c>
      <c r="BS61" s="171">
        <f>Lámpara!BN69</f>
        <v>74.434015549785101</v>
      </c>
      <c r="BT61" s="171">
        <f>Lámpara!BO69</f>
        <v>68.959054140989537</v>
      </c>
      <c r="BU61" s="171">
        <f>Lámpara!BP69</f>
        <v>62.87936185541772</v>
      </c>
      <c r="BV61" s="171">
        <f>Lámpara!BQ69</f>
        <v>56.542002352371782</v>
      </c>
      <c r="BW61" s="171">
        <f>Lámpara!BR69</f>
        <v>50.305077902990796</v>
      </c>
      <c r="BX61" s="171">
        <f>Lámpara!BS69</f>
        <v>44.491442518631871</v>
      </c>
      <c r="BY61" s="171">
        <f>Lámpara!BT69</f>
        <v>39.357384628567715</v>
      </c>
      <c r="BZ61" s="171">
        <f>Lámpara!BU69</f>
        <v>35.077245781697975</v>
      </c>
      <c r="CA61" s="171">
        <f>Lámpara!BV69</f>
        <v>31.741764433442427</v>
      </c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8"/>
        <v>1.3</v>
      </c>
      <c r="G62" s="172"/>
      <c r="H62" s="175">
        <f t="shared" si="9"/>
        <v>-2.2000000000000028</v>
      </c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>
        <f>Lámpara!N70</f>
        <v>1.4102025037612615</v>
      </c>
      <c r="T62" s="171">
        <f>Lámpara!O70</f>
        <v>1.4859938927800131</v>
      </c>
      <c r="U62" s="171">
        <f>Lámpara!P70</f>
        <v>1.5678604516633365</v>
      </c>
      <c r="V62" s="171">
        <f>Lámpara!Q70</f>
        <v>1.656674665009642</v>
      </c>
      <c r="W62" s="171">
        <f>Lámpara!R70</f>
        <v>1.7535220085493479</v>
      </c>
      <c r="X62" s="171">
        <f>Lámpara!S70</f>
        <v>1.859767951365342</v>
      </c>
      <c r="Y62" s="171">
        <f>Lámpara!T70</f>
        <v>1.9771481688783574</v>
      </c>
      <c r="Z62" s="171">
        <f>Lámpara!U70</f>
        <v>2.1078903952829156</v>
      </c>
      <c r="AA62" s="171">
        <f>Lámpara!V70</f>
        <v>2.254879500566878</v>
      </c>
      <c r="AB62" s="171">
        <f>Lámpara!W70</f>
        <v>2.4218817393449337</v>
      </c>
      <c r="AC62" s="171">
        <f>Lámpara!X70</f>
        <v>2.6138501495799873</v>
      </c>
      <c r="AD62" s="171">
        <f>Lámpara!Y70</f>
        <v>2.8373414167976518</v>
      </c>
      <c r="AE62" s="171">
        <f>Lámpara!Z70</f>
        <v>3.1010860385909069</v>
      </c>
      <c r="AF62" s="171">
        <f>Lámpara!AA70</f>
        <v>3.4167695180599886</v>
      </c>
      <c r="AG62" s="171">
        <f>Lámpara!AB70</f>
        <v>3.800104197172093</v>
      </c>
      <c r="AH62" s="171">
        <f>Lámpara!AC70</f>
        <v>4.272301372352568</v>
      </c>
      <c r="AI62" s="171">
        <f>Lámpara!AD70</f>
        <v>4.8620943676733113</v>
      </c>
      <c r="AJ62" s="171">
        <f>Lámpara!AE70</f>
        <v>5.6085189739428474</v>
      </c>
      <c r="AK62" s="171">
        <f>Lámpara!AF70</f>
        <v>6.5647327706611245</v>
      </c>
      <c r="AL62" s="171">
        <f>Lámpara!AG70</f>
        <v>17.475796580229932</v>
      </c>
      <c r="AM62" s="171">
        <f>Lámpara!AH70</f>
        <v>19.206469555286137</v>
      </c>
      <c r="AN62" s="171">
        <f>Lámpara!AI70</f>
        <v>21.830226298157676</v>
      </c>
      <c r="AO62" s="171">
        <f>Lámpara!AJ70</f>
        <v>25.330241748327488</v>
      </c>
      <c r="AP62" s="171">
        <f>Lámpara!AK70</f>
        <v>29.618871027712938</v>
      </c>
      <c r="AQ62" s="171">
        <f>Lámpara!AL70</f>
        <v>34.530443482241928</v>
      </c>
      <c r="AR62" s="171">
        <f>Lámpara!AM70</f>
        <v>39.82351109462455</v>
      </c>
      <c r="AS62" s="171">
        <f>Lámpara!AN70</f>
        <v>45.195987462293552</v>
      </c>
      <c r="AT62" s="171">
        <f>Lámpara!AO70</f>
        <v>50.315096004347104</v>
      </c>
      <c r="AU62" s="171">
        <f>Lámpara!AP70</f>
        <v>54.861046237718256</v>
      </c>
      <c r="AV62" s="171">
        <f>Lámpara!AQ70</f>
        <v>58.579010127843084</v>
      </c>
      <c r="AW62" s="171">
        <f>Lámpara!AR70</f>
        <v>61.32911613796788</v>
      </c>
      <c r="AX62" s="171">
        <f>Lámpara!AS70</f>
        <v>63.120499363794217</v>
      </c>
      <c r="AY62" s="171">
        <f>Lámpara!AT70</f>
        <v>64.115217045096557</v>
      </c>
      <c r="AZ62" s="171">
        <f>Lámpara!AU70</f>
        <v>64.593088724522673</v>
      </c>
      <c r="BA62" s="171">
        <f>Lámpara!AV70</f>
        <v>64.879675460822384</v>
      </c>
      <c r="BB62" s="171">
        <f>Lámpara!AW70</f>
        <v>65.254176818752384</v>
      </c>
      <c r="BC62" s="171">
        <f>Lámpara!AX70</f>
        <v>65.86631861246407</v>
      </c>
      <c r="BD62" s="171">
        <f>Lámpara!AY70</f>
        <v>66.694235027587609</v>
      </c>
      <c r="BE62" s="171">
        <f>Lámpara!AZ70</f>
        <v>67.56418739466875</v>
      </c>
      <c r="BF62" s="171">
        <f>Lámpara!BA70</f>
        <v>68.229391139866195</v>
      </c>
      <c r="BG62" s="171">
        <f>Lámpara!BB70</f>
        <v>68.478647326054073</v>
      </c>
      <c r="BH62" s="171">
        <f>Lámpara!BC70</f>
        <v>68.229391139866195</v>
      </c>
      <c r="BI62" s="171">
        <f>Lámpara!BD70</f>
        <v>67.564187394668764</v>
      </c>
      <c r="BJ62" s="171">
        <f>Lámpara!BE70</f>
        <v>66.694235027587567</v>
      </c>
      <c r="BK62" s="171">
        <f>Lámpara!BF70</f>
        <v>65.866318612463999</v>
      </c>
      <c r="BL62" s="171">
        <f>Lámpara!BG70</f>
        <v>65.254176818752356</v>
      </c>
      <c r="BM62" s="171">
        <f>Lámpara!BH70</f>
        <v>64.879675460822412</v>
      </c>
      <c r="BN62" s="171">
        <f>Lámpara!BI70</f>
        <v>64.593088724522644</v>
      </c>
      <c r="BO62" s="171">
        <f>Lámpara!BJ70</f>
        <v>64.115217045096557</v>
      </c>
      <c r="BP62" s="171">
        <f>Lámpara!BK70</f>
        <v>63.120499363794195</v>
      </c>
      <c r="BQ62" s="171">
        <f>Lámpara!BL70</f>
        <v>61.329116137967766</v>
      </c>
      <c r="BR62" s="171">
        <f>Lámpara!BM70</f>
        <v>58.579010127842935</v>
      </c>
      <c r="BS62" s="171">
        <f>Lámpara!BN70</f>
        <v>54.861046237718057</v>
      </c>
      <c r="BT62" s="171">
        <f>Lámpara!BO70</f>
        <v>50.315096004346856</v>
      </c>
      <c r="BU62" s="171">
        <f>Lámpara!BP70</f>
        <v>45.195987462293225</v>
      </c>
      <c r="BV62" s="171">
        <f>Lámpara!BQ70</f>
        <v>39.823511094624301</v>
      </c>
      <c r="BW62" s="171">
        <f>Lámpara!BR70</f>
        <v>34.530443482241665</v>
      </c>
      <c r="BX62" s="171">
        <f>Lámpara!BS70</f>
        <v>29.618871027712693</v>
      </c>
      <c r="BY62" s="171">
        <f>Lámpara!BT70</f>
        <v>25.330241748327332</v>
      </c>
      <c r="BZ62" s="171">
        <f>Lámpara!BU70</f>
        <v>21.830226298157505</v>
      </c>
      <c r="CA62" s="171">
        <f>Lámpara!BV70</f>
        <v>19.206469555286059</v>
      </c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8"/>
        <v>1.2</v>
      </c>
      <c r="G63" s="172"/>
      <c r="H63" s="175">
        <f t="shared" si="9"/>
        <v>-2.3000000000000029</v>
      </c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>
        <f>Lámpara!N71</f>
        <v>1.0934251381587288</v>
      </c>
      <c r="T63" s="171">
        <f>Lámpara!O71</f>
        <v>1.1526421248047007</v>
      </c>
      <c r="U63" s="171">
        <f>Lámpara!P71</f>
        <v>1.216874496622198</v>
      </c>
      <c r="V63" s="171">
        <f>Lámpara!Q71</f>
        <v>1.2869106097926506</v>
      </c>
      <c r="W63" s="171">
        <f>Lámpara!R71</f>
        <v>1.3637407460953679</v>
      </c>
      <c r="X63" s="171">
        <f>Lámpara!S71</f>
        <v>1.4486211224819985</v>
      </c>
      <c r="Y63" s="171">
        <f>Lámpara!T71</f>
        <v>1.5431599652431278</v>
      </c>
      <c r="Z63" s="171">
        <f>Lámpara!U71</f>
        <v>1.6494336059319892</v>
      </c>
      <c r="AA63" s="171">
        <f>Lámpara!V71</f>
        <v>1.7701435168797475</v>
      </c>
      <c r="AB63" s="171">
        <f>Lámpara!W71</f>
        <v>1.9088292892040628</v>
      </c>
      <c r="AC63" s="171">
        <f>Lámpara!X71</f>
        <v>2.0701581953236801</v>
      </c>
      <c r="AD63" s="171">
        <f>Lámpara!Y71</f>
        <v>2.2603197622161924</v>
      </c>
      <c r="AE63" s="171">
        <f>Lámpara!Z71</f>
        <v>2.4875645206212584</v>
      </c>
      <c r="AF63" s="171">
        <f>Lámpara!AA71</f>
        <v>2.7629408915999614</v>
      </c>
      <c r="AG63" s="171">
        <f>Lámpara!AB71</f>
        <v>3.1013045149204146</v>
      </c>
      <c r="AH63" s="171">
        <f>Lámpara!AC71</f>
        <v>3.5227022055386734</v>
      </c>
      <c r="AI63" s="171">
        <f>Lámpara!AD71</f>
        <v>4.05427077226775</v>
      </c>
      <c r="AJ63" s="171">
        <f>Lámpara!AE71</f>
        <v>4.7328425491751274</v>
      </c>
      <c r="AK63" s="171">
        <f>Lámpara!AF71</f>
        <v>5.6085189739428571</v>
      </c>
      <c r="AL63" s="171">
        <f>Lámpara!AG71</f>
        <v>15.965805024427958</v>
      </c>
      <c r="AM63" s="171">
        <f>Lámpara!AH71</f>
        <v>17.557294244689199</v>
      </c>
      <c r="AN63" s="171">
        <f>Lámpara!AI71</f>
        <v>19.991503854921767</v>
      </c>
      <c r="AO63" s="171">
        <f>Lámpara!AJ71</f>
        <v>23.248893859892785</v>
      </c>
      <c r="AP63" s="171">
        <f>Lámpara!AK71</f>
        <v>27.24302134417572</v>
      </c>
      <c r="AQ63" s="171">
        <f>Lámpara!AL71</f>
        <v>31.814287075435558</v>
      </c>
      <c r="AR63" s="171">
        <f>Lámpara!AM71</f>
        <v>36.7326601805715</v>
      </c>
      <c r="AS63" s="171">
        <f>Lámpara!AN71</f>
        <v>41.712506234247506</v>
      </c>
      <c r="AT63" s="171">
        <f>Lámpara!AO71</f>
        <v>46.441180048110574</v>
      </c>
      <c r="AU63" s="171">
        <f>Lámpara!AP71</f>
        <v>50.620216693118941</v>
      </c>
      <c r="AV63" s="171">
        <f>Lámpara!AQ71</f>
        <v>54.013910103821843</v>
      </c>
      <c r="AW63" s="171">
        <f>Lámpara!AR71</f>
        <v>56.495606424296675</v>
      </c>
      <c r="AX63" s="171">
        <f>Lámpara!AS71</f>
        <v>58.078726138529817</v>
      </c>
      <c r="AY63" s="171">
        <f>Lámpara!AT71</f>
        <v>58.919456581270708</v>
      </c>
      <c r="AZ63" s="171">
        <f>Lámpara!AU71</f>
        <v>59.283059807293718</v>
      </c>
      <c r="BA63" s="171">
        <f>Lámpara!AV71</f>
        <v>59.476153234138962</v>
      </c>
      <c r="BB63" s="171">
        <f>Lámpara!AW71</f>
        <v>59.760780098951656</v>
      </c>
      <c r="BC63" s="171">
        <f>Lámpara!AX71</f>
        <v>60.277329501409291</v>
      </c>
      <c r="BD63" s="171">
        <f>Lámpara!AY71</f>
        <v>61.00588066618824</v>
      </c>
      <c r="BE63" s="171">
        <f>Lámpara!AZ71</f>
        <v>61.785052942173046</v>
      </c>
      <c r="BF63" s="171">
        <f>Lámpara!BA71</f>
        <v>62.385580511049746</v>
      </c>
      <c r="BG63" s="171">
        <f>Lámpara!BB71</f>
        <v>62.611312283050964</v>
      </c>
      <c r="BH63" s="171">
        <f>Lámpara!BC71</f>
        <v>62.385580511049739</v>
      </c>
      <c r="BI63" s="171">
        <f>Lámpara!BD71</f>
        <v>61.785052942173024</v>
      </c>
      <c r="BJ63" s="171">
        <f>Lámpara!BE71</f>
        <v>61.005880666188197</v>
      </c>
      <c r="BK63" s="171">
        <f>Lámpara!BF71</f>
        <v>60.27732950140922</v>
      </c>
      <c r="BL63" s="171">
        <f>Lámpara!BG71</f>
        <v>59.760780098951571</v>
      </c>
      <c r="BM63" s="171">
        <f>Lámpara!BH71</f>
        <v>59.476153234138962</v>
      </c>
      <c r="BN63" s="171">
        <f>Lámpara!BI71</f>
        <v>59.283059807293732</v>
      </c>
      <c r="BO63" s="171">
        <f>Lámpara!BJ71</f>
        <v>58.919456581270715</v>
      </c>
      <c r="BP63" s="171">
        <f>Lámpara!BK71</f>
        <v>58.078726138529781</v>
      </c>
      <c r="BQ63" s="171">
        <f>Lámpara!BL71</f>
        <v>56.495606424296597</v>
      </c>
      <c r="BR63" s="171">
        <f>Lámpara!BM71</f>
        <v>54.013910103821701</v>
      </c>
      <c r="BS63" s="171">
        <f>Lámpara!BN71</f>
        <v>50.620216693118763</v>
      </c>
      <c r="BT63" s="171">
        <f>Lámpara!BO71</f>
        <v>46.441180048110304</v>
      </c>
      <c r="BU63" s="171">
        <f>Lámpara!BP71</f>
        <v>41.712506234247172</v>
      </c>
      <c r="BV63" s="171">
        <f>Lámpara!BQ71</f>
        <v>36.732660180571266</v>
      </c>
      <c r="BW63" s="171">
        <f>Lámpara!BR71</f>
        <v>31.814287075435313</v>
      </c>
      <c r="BX63" s="171">
        <f>Lámpara!BS71</f>
        <v>27.243021344175503</v>
      </c>
      <c r="BY63" s="171">
        <f>Lámpara!BT71</f>
        <v>23.248893859892636</v>
      </c>
      <c r="BZ63" s="171">
        <f>Lámpara!BU71</f>
        <v>19.991503854921611</v>
      </c>
      <c r="CA63" s="171">
        <f>Lámpara!BV71</f>
        <v>17.557294244689135</v>
      </c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8"/>
        <v>1.0999999999999999</v>
      </c>
      <c r="G64" s="172"/>
      <c r="H64" s="175">
        <f t="shared" si="9"/>
        <v>-2.400000000000003</v>
      </c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>
        <f>Lámpara!N72</f>
        <v>0.85210389535299069</v>
      </c>
      <c r="T64" s="171">
        <f>Lámpara!O72</f>
        <v>0.89884046314834787</v>
      </c>
      <c r="U64" s="171">
        <f>Lámpara!P72</f>
        <v>0.9497965194920599</v>
      </c>
      <c r="V64" s="171">
        <f>Lámpara!Q72</f>
        <v>1.0056941055896709</v>
      </c>
      <c r="W64" s="171">
        <f>Lámpara!R72</f>
        <v>1.0674471940839285</v>
      </c>
      <c r="X64" s="171">
        <f>Lámpara!S72</f>
        <v>1.1362227674833774</v>
      </c>
      <c r="Y64" s="171">
        <f>Lámpara!T72</f>
        <v>1.2135228398374363</v>
      </c>
      <c r="Z64" s="171">
        <f>Lámpara!U72</f>
        <v>1.3012949256931055</v>
      </c>
      <c r="AA64" s="171">
        <f>Lámpara!V72</f>
        <v>1.4020812358571477</v>
      </c>
      <c r="AB64" s="171">
        <f>Lámpara!W72</f>
        <v>1.519220703465074</v>
      </c>
      <c r="AC64" s="171">
        <f>Lámpara!X72</f>
        <v>1.6571232150338355</v>
      </c>
      <c r="AD64" s="171">
        <f>Lámpara!Y72</f>
        <v>1.8216426873794713</v>
      </c>
      <c r="AE64" s="171">
        <f>Lámpara!Z72</f>
        <v>2.0205856420119042</v>
      </c>
      <c r="AF64" s="171">
        <f>Lámpara!AA72</f>
        <v>2.264405703313384</v>
      </c>
      <c r="AG64" s="171">
        <f>Lámpara!AB72</f>
        <v>2.5671533613130224</v>
      </c>
      <c r="AH64" s="171">
        <f>Lámpara!AC72</f>
        <v>2.9477762320352117</v>
      </c>
      <c r="AI64" s="171">
        <f>Lámpara!AD72</f>
        <v>3.4319003400005297</v>
      </c>
      <c r="AJ64" s="171">
        <f>Lámpara!AE72</f>
        <v>4.0542707722677562</v>
      </c>
      <c r="AK64" s="171">
        <f>Lámpara!AF72</f>
        <v>4.8620943676733264</v>
      </c>
      <c r="AL64" s="171">
        <f>Lámpara!AG72</f>
        <v>14.696344683120742</v>
      </c>
      <c r="AM64" s="171">
        <f>Lámpara!AH72</f>
        <v>16.165980446809048</v>
      </c>
      <c r="AN64" s="171">
        <f>Lámpara!AI72</f>
        <v>18.430925504033301</v>
      </c>
      <c r="AO64" s="171">
        <f>Lámpara!AJ72</f>
        <v>21.469351625575229</v>
      </c>
      <c r="AP64" s="171">
        <f>Lámpara!AK72</f>
        <v>25.196273501497622</v>
      </c>
      <c r="AQ64" s="171">
        <f>Lámpara!AL72</f>
        <v>29.458149296075433</v>
      </c>
      <c r="AR64" s="171">
        <f>Lámpara!AM72</f>
        <v>34.035994599756819</v>
      </c>
      <c r="AS64" s="171">
        <f>Lámpara!AN72</f>
        <v>38.659850922809703</v>
      </c>
      <c r="AT64" s="171">
        <f>Lámpara!AO72</f>
        <v>43.036042077792011</v>
      </c>
      <c r="AU64" s="171">
        <f>Lámpara!AP72</f>
        <v>46.885989706160053</v>
      </c>
      <c r="AV64" s="171">
        <f>Lámpara!AQ72</f>
        <v>49.991598480113822</v>
      </c>
      <c r="AW64" s="171">
        <f>Lámpara!AR72</f>
        <v>52.238119723655039</v>
      </c>
      <c r="AX64" s="171">
        <f>Lámpara!AS72</f>
        <v>53.642417902408233</v>
      </c>
      <c r="AY64" s="171">
        <f>Lámpara!AT72</f>
        <v>54.354621028429335</v>
      </c>
      <c r="AZ64" s="171">
        <f>Lámpara!AU72</f>
        <v>54.625894772636507</v>
      </c>
      <c r="BA64" s="171">
        <f>Lámpara!AV72</f>
        <v>54.744796253660304</v>
      </c>
      <c r="BB64" s="171">
        <f>Lámpara!AW72</f>
        <v>54.957105913514191</v>
      </c>
      <c r="BC64" s="171">
        <f>Lámpara!AX72</f>
        <v>55.394324877536</v>
      </c>
      <c r="BD64" s="171">
        <f>Lámpara!AY72</f>
        <v>56.038180123402284</v>
      </c>
      <c r="BE64" s="171">
        <f>Lámpara!AZ72</f>
        <v>56.738621194143086</v>
      </c>
      <c r="BF64" s="171">
        <f>Lámpara!BA72</f>
        <v>57.282507295222651</v>
      </c>
      <c r="BG64" s="171">
        <f>Lámpara!BB72</f>
        <v>57.487547802840325</v>
      </c>
      <c r="BH64" s="171">
        <f>Lámpara!BC72</f>
        <v>57.282507295222644</v>
      </c>
      <c r="BI64" s="171">
        <f>Lámpara!BD72</f>
        <v>56.738621194143086</v>
      </c>
      <c r="BJ64" s="171">
        <f>Lámpara!BE72</f>
        <v>56.038180123402249</v>
      </c>
      <c r="BK64" s="171">
        <f>Lámpara!BF72</f>
        <v>55.394324877535965</v>
      </c>
      <c r="BL64" s="171">
        <f>Lámpara!BG72</f>
        <v>54.957105913514177</v>
      </c>
      <c r="BM64" s="171">
        <f>Lámpara!BH72</f>
        <v>54.744796253660304</v>
      </c>
      <c r="BN64" s="171">
        <f>Lámpara!BI72</f>
        <v>54.625894772636492</v>
      </c>
      <c r="BO64" s="171">
        <f>Lámpara!BJ72</f>
        <v>54.354621028429307</v>
      </c>
      <c r="BP64" s="171">
        <f>Lámpara!BK72</f>
        <v>53.642417902408198</v>
      </c>
      <c r="BQ64" s="171">
        <f>Lámpara!BL72</f>
        <v>52.238119723654961</v>
      </c>
      <c r="BR64" s="171">
        <f>Lámpara!BM72</f>
        <v>49.991598480113716</v>
      </c>
      <c r="BS64" s="171">
        <f>Lámpara!BN72</f>
        <v>46.885989706159876</v>
      </c>
      <c r="BT64" s="171">
        <f>Lámpara!BO72</f>
        <v>43.036042077791791</v>
      </c>
      <c r="BU64" s="171">
        <f>Lámpara!BP72</f>
        <v>38.65985092280939</v>
      </c>
      <c r="BV64" s="171">
        <f>Lámpara!BQ72</f>
        <v>34.03599459975662</v>
      </c>
      <c r="BW64" s="171">
        <f>Lámpara!BR72</f>
        <v>29.458149296075195</v>
      </c>
      <c r="BX64" s="171">
        <f>Lámpara!BS72</f>
        <v>25.196273501497434</v>
      </c>
      <c r="BY64" s="171">
        <f>Lámpara!BT72</f>
        <v>21.46935162557509</v>
      </c>
      <c r="BZ64" s="171">
        <f>Lámpara!BU72</f>
        <v>18.430925504033155</v>
      </c>
      <c r="CA64" s="171">
        <f>Lámpara!BV72</f>
        <v>16.165980446808994</v>
      </c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8"/>
        <v>0.99999999999999989</v>
      </c>
      <c r="G65" s="172"/>
      <c r="H65" s="175">
        <f t="shared" si="9"/>
        <v>-2.5000000000000031</v>
      </c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>
        <f>Lámpara!N73</f>
        <v>0.66763644413016066</v>
      </c>
      <c r="T65" s="171">
        <f>Lámpara!O73</f>
        <v>0.70493595494333727</v>
      </c>
      <c r="U65" s="171">
        <f>Lámpara!P73</f>
        <v>0.74585163145668099</v>
      </c>
      <c r="V65" s="171">
        <f>Lámpara!Q73</f>
        <v>0.79105192954628012</v>
      </c>
      <c r="W65" s="171">
        <f>Lámpara!R73</f>
        <v>0.84138802706735727</v>
      </c>
      <c r="X65" s="171">
        <f>Lámpara!S73</f>
        <v>0.89795204256052608</v>
      </c>
      <c r="Y65" s="171">
        <f>Lámpara!T73</f>
        <v>0.96215510914451963</v>
      </c>
      <c r="Z65" s="171">
        <f>Lámpara!U73</f>
        <v>1.0358323748589569</v>
      </c>
      <c r="AA65" s="171">
        <f>Lámpara!V73</f>
        <v>1.1213846017604285</v>
      </c>
      <c r="AB65" s="171">
        <f>Lámpara!W73</f>
        <v>1.2219696148705042</v>
      </c>
      <c r="AC65" s="171">
        <f>Lámpara!X73</f>
        <v>1.3417617787690375</v>
      </c>
      <c r="AD65" s="171">
        <f>Lámpara!Y73</f>
        <v>1.486304462220388</v>
      </c>
      <c r="AE65" s="171">
        <f>Lámpara!Z73</f>
        <v>1.6629897839488479</v>
      </c>
      <c r="AF65" s="171">
        <f>Lámpara!AA73</f>
        <v>1.8817127588080196</v>
      </c>
      <c r="AG65" s="171">
        <f>Lámpara!AB73</f>
        <v>2.1557645548754247</v>
      </c>
      <c r="AH65" s="171">
        <f>Lámpara!AC73</f>
        <v>2.5030536256481621</v>
      </c>
      <c r="AI65" s="171">
        <f>Lámpara!AD73</f>
        <v>2.9477762320352161</v>
      </c>
      <c r="AJ65" s="171">
        <f>Lámpara!AE73</f>
        <v>3.522702205538685</v>
      </c>
      <c r="AK65" s="171">
        <f>Lámpara!AF73</f>
        <v>4.2723013723525858</v>
      </c>
      <c r="AL65" s="171">
        <f>Lámpara!AG73</f>
        <v>13.611528759205083</v>
      </c>
      <c r="AM65" s="171">
        <f>Lámpara!AH73</f>
        <v>14.973154763101615</v>
      </c>
      <c r="AN65" s="171">
        <f>Lámpara!AI73</f>
        <v>17.085445391865424</v>
      </c>
      <c r="AO65" s="171">
        <f>Lámpara!AJ73</f>
        <v>19.924676888278228</v>
      </c>
      <c r="AP65" s="171">
        <f>Lámpara!AK73</f>
        <v>23.407540356984011</v>
      </c>
      <c r="AQ65" s="171">
        <f>Lámpara!AL73</f>
        <v>27.386504817286472</v>
      </c>
      <c r="AR65" s="171">
        <f>Lámpara!AM73</f>
        <v>31.653243047300219</v>
      </c>
      <c r="AS65" s="171">
        <f>Lámpara!AN73</f>
        <v>35.952702333307172</v>
      </c>
      <c r="AT65" s="171">
        <f>Lámpara!AO73</f>
        <v>40.009052381114778</v>
      </c>
      <c r="AU65" s="171">
        <f>Lámpara!AP73</f>
        <v>43.562239131193138</v>
      </c>
      <c r="AV65" s="171">
        <f>Lámpara!AQ73</f>
        <v>46.410377077680671</v>
      </c>
      <c r="AW65" s="171">
        <f>Lámpara!AR73</f>
        <v>48.449441307611295</v>
      </c>
      <c r="AX65" s="171">
        <f>Lámpara!AS73</f>
        <v>49.699030934699856</v>
      </c>
      <c r="AY65" s="171">
        <f>Lámpara!AT73</f>
        <v>50.303137369936593</v>
      </c>
      <c r="AZ65" s="171">
        <f>Lámpara!AU73</f>
        <v>50.499369338037511</v>
      </c>
      <c r="BA65" s="171">
        <f>Lámpara!AV73</f>
        <v>50.559151876142209</v>
      </c>
      <c r="BB65" s="171">
        <f>Lámpara!AW73</f>
        <v>50.712923898227793</v>
      </c>
      <c r="BC65" s="171">
        <f>Lámpara!AX73</f>
        <v>51.083783656007661</v>
      </c>
      <c r="BD65" s="171">
        <f>Lámpara!AY73</f>
        <v>51.654875367442742</v>
      </c>
      <c r="BE65" s="171">
        <f>Lámpara!AZ73</f>
        <v>52.286551964520555</v>
      </c>
      <c r="BF65" s="171">
        <f>Lámpara!BA73</f>
        <v>52.780519152632266</v>
      </c>
      <c r="BG65" s="171">
        <f>Lámpara!BB73</f>
        <v>52.967252258360517</v>
      </c>
      <c r="BH65" s="171">
        <f>Lámpara!BC73</f>
        <v>52.780519152632259</v>
      </c>
      <c r="BI65" s="171">
        <f>Lámpara!BD73</f>
        <v>52.286551964520534</v>
      </c>
      <c r="BJ65" s="171">
        <f>Lámpara!BE73</f>
        <v>51.654875367442678</v>
      </c>
      <c r="BK65" s="171">
        <f>Lámpara!BF73</f>
        <v>51.083783656007661</v>
      </c>
      <c r="BL65" s="171">
        <f>Lámpara!BG73</f>
        <v>50.712923898227764</v>
      </c>
      <c r="BM65" s="171">
        <f>Lámpara!BH73</f>
        <v>50.559151876142202</v>
      </c>
      <c r="BN65" s="171">
        <f>Lámpara!BI73</f>
        <v>50.499369338037489</v>
      </c>
      <c r="BO65" s="171">
        <f>Lámpara!BJ73</f>
        <v>50.303137369936593</v>
      </c>
      <c r="BP65" s="171">
        <f>Lámpara!BK73</f>
        <v>49.699030934699806</v>
      </c>
      <c r="BQ65" s="171">
        <f>Lámpara!BL73</f>
        <v>48.449441307611195</v>
      </c>
      <c r="BR65" s="171">
        <f>Lámpara!BM73</f>
        <v>46.410377077680572</v>
      </c>
      <c r="BS65" s="171">
        <f>Lámpara!BN73</f>
        <v>43.562239131192996</v>
      </c>
      <c r="BT65" s="171">
        <f>Lámpara!BO73</f>
        <v>40.009052381114557</v>
      </c>
      <c r="BU65" s="171">
        <f>Lámpara!BP73</f>
        <v>35.952702333306895</v>
      </c>
      <c r="BV65" s="171">
        <f>Lámpara!BQ73</f>
        <v>31.653243047300027</v>
      </c>
      <c r="BW65" s="171">
        <f>Lámpara!BR73</f>
        <v>27.386504817286269</v>
      </c>
      <c r="BX65" s="171">
        <f>Lámpara!BS73</f>
        <v>23.40754035698383</v>
      </c>
      <c r="BY65" s="171">
        <f>Lámpara!BT73</f>
        <v>19.924676888278093</v>
      </c>
      <c r="BZ65" s="171">
        <f>Lámpara!BU73</f>
        <v>17.085445391865282</v>
      </c>
      <c r="CA65" s="171">
        <f>Lámpara!BV73</f>
        <v>14.973154763101562</v>
      </c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8"/>
        <v>0.89999999999999991</v>
      </c>
      <c r="G66" s="172"/>
      <c r="H66" s="175">
        <f t="shared" si="9"/>
        <v>-2.6000000000000032</v>
      </c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>
        <f>Lámpara!N74</f>
        <v>0.52612336841595875</v>
      </c>
      <c r="T66" s="171">
        <f>Lámpara!O74</f>
        <v>0.55625358325013052</v>
      </c>
      <c r="U66" s="171">
        <f>Lámpara!P74</f>
        <v>0.58953753282391563</v>
      </c>
      <c r="V66" s="171">
        <f>Lámpara!Q74</f>
        <v>0.62659925017393203</v>
      </c>
      <c r="W66" s="171">
        <f>Lámpara!R74</f>
        <v>0.66823688136639936</v>
      </c>
      <c r="X66" s="171">
        <f>Lámpara!S74</f>
        <v>0.71547812596994853</v>
      </c>
      <c r="Y66" s="171">
        <f>Lámpara!T74</f>
        <v>0.76965448389159585</v>
      </c>
      <c r="Z66" s="171">
        <f>Lámpara!U74</f>
        <v>0.83250096851303179</v>
      </c>
      <c r="AA66" s="171">
        <f>Lámpara!V74</f>
        <v>0.90629038328604505</v>
      </c>
      <c r="AB66" s="171">
        <f>Lámpara!W74</f>
        <v>0.99401460814587184</v>
      </c>
      <c r="AC66" s="171">
        <f>Lámpara!X74</f>
        <v>1.0996299470797779</v>
      </c>
      <c r="AD66" s="171">
        <f>Lámpara!Y74</f>
        <v>1.2283899202920512</v>
      </c>
      <c r="AE66" s="171">
        <f>Lámpara!Z74</f>
        <v>1.3872975871240123</v>
      </c>
      <c r="AF66" s="171">
        <f>Lámpara!AA74</f>
        <v>1.5857214326810141</v>
      </c>
      <c r="AG66" s="171">
        <f>Lámpara!AB74</f>
        <v>1.8362352185497643</v>
      </c>
      <c r="AH66" s="171">
        <f>Lámpara!AC74</f>
        <v>2.1557645548754265</v>
      </c>
      <c r="AI66" s="171">
        <f>Lámpara!AD74</f>
        <v>2.5671533613130286</v>
      </c>
      <c r="AJ66" s="171">
        <f>Lámpara!AE74</f>
        <v>3.101304514920427</v>
      </c>
      <c r="AK66" s="171">
        <f>Lámpara!AF74</f>
        <v>3.8001041971721135</v>
      </c>
      <c r="AL66" s="171">
        <f>Lámpara!AG74</f>
        <v>12.670257377071781</v>
      </c>
      <c r="AM66" s="171">
        <f>Lámpara!AH74</f>
        <v>13.9351591852389</v>
      </c>
      <c r="AN66" s="171">
        <f>Lámpara!AI74</f>
        <v>15.908690413348454</v>
      </c>
      <c r="AO66" s="171">
        <f>Lámpara!AJ74</f>
        <v>18.565589196629261</v>
      </c>
      <c r="AP66" s="171">
        <f>Lámpara!AK74</f>
        <v>21.824405528317378</v>
      </c>
      <c r="AQ66" s="171">
        <f>Lámpara!AL74</f>
        <v>25.543542614668183</v>
      </c>
      <c r="AR66" s="171">
        <f>Lámpara!AM74</f>
        <v>29.524926367515089</v>
      </c>
      <c r="AS66" s="171">
        <f>Lámpara!AN74</f>
        <v>33.527649656581765</v>
      </c>
      <c r="AT66" s="171">
        <f>Lámpara!AO74</f>
        <v>37.292646789158418</v>
      </c>
      <c r="AU66" s="171">
        <f>Lámpara!AP74</f>
        <v>40.577101209384608</v>
      </c>
      <c r="AV66" s="171">
        <f>Lámpara!AQ74</f>
        <v>43.194039527689526</v>
      </c>
      <c r="AW66" s="171">
        <f>Lámpara!AR74</f>
        <v>45.049095940519891</v>
      </c>
      <c r="AX66" s="171">
        <f>Lámpara!AS74</f>
        <v>46.164005390734566</v>
      </c>
      <c r="AY66" s="171">
        <f>Lámpara!AT74</f>
        <v>46.676630274266422</v>
      </c>
      <c r="AZ66" s="171">
        <f>Lámpara!AU74</f>
        <v>46.811609905342856</v>
      </c>
      <c r="BA66" s="171">
        <f>Lámpara!AV74</f>
        <v>46.824180323940119</v>
      </c>
      <c r="BB66" s="171">
        <f>Lámpara!AW74</f>
        <v>46.930360781970883</v>
      </c>
      <c r="BC66" s="171">
        <f>Lámpara!AX74</f>
        <v>47.245345285918226</v>
      </c>
      <c r="BD66" s="171">
        <f>Lámpara!AY74</f>
        <v>47.753513222220576</v>
      </c>
      <c r="BE66" s="171">
        <f>Lámpara!AZ74</f>
        <v>48.324780852397737</v>
      </c>
      <c r="BF66" s="171">
        <f>Lámpara!BA74</f>
        <v>48.774526527045509</v>
      </c>
      <c r="BG66" s="171">
        <f>Lámpara!BB74</f>
        <v>48.94498323555387</v>
      </c>
      <c r="BH66" s="171">
        <f>Lámpara!BC74</f>
        <v>48.774526527045502</v>
      </c>
      <c r="BI66" s="171">
        <f>Lámpara!BD74</f>
        <v>48.324780852397744</v>
      </c>
      <c r="BJ66" s="171">
        <f>Lámpara!BE74</f>
        <v>47.753513222220512</v>
      </c>
      <c r="BK66" s="171">
        <f>Lámpara!BF74</f>
        <v>47.245345285918219</v>
      </c>
      <c r="BL66" s="171">
        <f>Lámpara!BG74</f>
        <v>46.930360781970869</v>
      </c>
      <c r="BM66" s="171">
        <f>Lámpara!BH74</f>
        <v>46.824180323940134</v>
      </c>
      <c r="BN66" s="171">
        <f>Lámpara!BI74</f>
        <v>46.811609905342841</v>
      </c>
      <c r="BO66" s="171">
        <f>Lámpara!BJ74</f>
        <v>46.676630274266415</v>
      </c>
      <c r="BP66" s="171">
        <f>Lámpara!BK74</f>
        <v>46.164005390734545</v>
      </c>
      <c r="BQ66" s="171">
        <f>Lámpara!BL74</f>
        <v>45.049095940519827</v>
      </c>
      <c r="BR66" s="171">
        <f>Lámpara!BM74</f>
        <v>43.194039527689405</v>
      </c>
      <c r="BS66" s="171">
        <f>Lámpara!BN74</f>
        <v>40.577101209384445</v>
      </c>
      <c r="BT66" s="171">
        <f>Lámpara!BO74</f>
        <v>37.292646789158219</v>
      </c>
      <c r="BU66" s="171">
        <f>Lámpara!BP74</f>
        <v>33.527649656581495</v>
      </c>
      <c r="BV66" s="171">
        <f>Lámpara!BQ74</f>
        <v>29.524926367514905</v>
      </c>
      <c r="BW66" s="171">
        <f>Lámpara!BR74</f>
        <v>25.543542614668002</v>
      </c>
      <c r="BX66" s="171">
        <f>Lámpara!BS74</f>
        <v>21.824405528317204</v>
      </c>
      <c r="BY66" s="171">
        <f>Lámpara!BT74</f>
        <v>18.565589196629123</v>
      </c>
      <c r="BZ66" s="171">
        <f>Lámpara!BU74</f>
        <v>15.908690413348328</v>
      </c>
      <c r="CA66" s="171">
        <f>Lámpara!BV74</f>
        <v>13.935159185238851</v>
      </c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8"/>
        <v>0.79999999999999993</v>
      </c>
      <c r="G67" s="172"/>
      <c r="H67" s="175">
        <f t="shared" si="9"/>
        <v>-2.7000000000000033</v>
      </c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>
        <f>Lámpara!N75</f>
        <v>0.41715761677795216</v>
      </c>
      <c r="T67" s="171">
        <f>Lámpara!O75</f>
        <v>0.44181283654123865</v>
      </c>
      <c r="U67" s="171">
        <f>Lámpara!P75</f>
        <v>0.46926277209803841</v>
      </c>
      <c r="V67" s="171">
        <f>Lámpara!Q75</f>
        <v>0.50009369591034514</v>
      </c>
      <c r="W67" s="171">
        <f>Lámpara!R75</f>
        <v>0.53505786788851917</v>
      </c>
      <c r="X67" s="171">
        <f>Lámpara!S75</f>
        <v>0.57512628798834287</v>
      </c>
      <c r="Y67" s="171">
        <f>Lámpara!T75</f>
        <v>0.62155924952278052</v>
      </c>
      <c r="Z67" s="171">
        <f>Lámpara!U75</f>
        <v>0.67600096367703377</v>
      </c>
      <c r="AA67" s="171">
        <f>Lámpara!V75</f>
        <v>0.74060680948472823</v>
      </c>
      <c r="AB67" s="171">
        <f>Lámpara!W75</f>
        <v>0.81821489819673743</v>
      </c>
      <c r="AC67" s="171">
        <f>Lámpara!X75</f>
        <v>0.91257794607925757</v>
      </c>
      <c r="AD67" s="171">
        <f>Lámpara!Y75</f>
        <v>1.0286773628558772</v>
      </c>
      <c r="AE67" s="171">
        <f>Lámpara!Z75</f>
        <v>1.173149581173067</v>
      </c>
      <c r="AF67" s="171">
        <f>Lámpara!AA75</f>
        <v>1.3548657851392574</v>
      </c>
      <c r="AG67" s="171">
        <f>Lámpara!AB75</f>
        <v>1.5857214326810183</v>
      </c>
      <c r="AH67" s="171">
        <f>Lámpara!AC75</f>
        <v>1.8817127588080258</v>
      </c>
      <c r="AI67" s="171">
        <f>Lámpara!AD75</f>
        <v>2.2644057033133929</v>
      </c>
      <c r="AJ67" s="171">
        <f>Lámpara!AE75</f>
        <v>2.7629408915999778</v>
      </c>
      <c r="AK67" s="171">
        <f>Lámpara!AF75</f>
        <v>3.4167695180600135</v>
      </c>
      <c r="AL67" s="171">
        <f>Lámpara!AG75</f>
        <v>11.842172115455464</v>
      </c>
      <c r="AM67" s="171">
        <f>Lámpara!AH75</f>
        <v>13.019734839815417</v>
      </c>
      <c r="AN67" s="171">
        <f>Lámpara!AI75</f>
        <v>14.866361662929533</v>
      </c>
      <c r="AO67" s="171">
        <f>Lámpara!AJ75</f>
        <v>17.35557464663577</v>
      </c>
      <c r="AP67" s="171">
        <f>Lámpara!AK75</f>
        <v>20.407930427018755</v>
      </c>
      <c r="AQ67" s="171">
        <f>Lámpara!AL75</f>
        <v>23.887662873514788</v>
      </c>
      <c r="AR67" s="171">
        <f>Lámpara!AM75</f>
        <v>27.606536554840286</v>
      </c>
      <c r="AS67" s="171">
        <f>Lámpara!AN75</f>
        <v>31.337043993176323</v>
      </c>
      <c r="AT67" s="171">
        <f>Lámpara!AO75</f>
        <v>34.835847228613254</v>
      </c>
      <c r="AU67" s="171">
        <f>Lámpara!AP75</f>
        <v>37.876154991295678</v>
      </c>
      <c r="AV67" s="171">
        <f>Lámpara!AQ75</f>
        <v>40.284705564254196</v>
      </c>
      <c r="AW67" s="171">
        <f>Lámpara!AR75</f>
        <v>41.97583261998242</v>
      </c>
      <c r="AX67" s="171">
        <f>Lámpara!AS75</f>
        <v>42.972901523991268</v>
      </c>
      <c r="AY67" s="171">
        <f>Lámpara!AT75</f>
        <v>43.407717288538024</v>
      </c>
      <c r="AZ67" s="171">
        <f>Lámpara!AU75</f>
        <v>43.492563325252561</v>
      </c>
      <c r="BA67" s="171">
        <f>Lámpara!AV75</f>
        <v>43.467423584260388</v>
      </c>
      <c r="BB67" s="171">
        <f>Lámpara!AW75</f>
        <v>43.534801735157153</v>
      </c>
      <c r="BC67" s="171">
        <f>Lámpara!AX75</f>
        <v>43.802484369278183</v>
      </c>
      <c r="BD67" s="171">
        <f>Lámpara!AY75</f>
        <v>44.255939661806508</v>
      </c>
      <c r="BE67" s="171">
        <f>Lámpara!AZ75</f>
        <v>44.773883129876495</v>
      </c>
      <c r="BF67" s="171">
        <f>Lámpara!BA75</f>
        <v>45.184287839931166</v>
      </c>
      <c r="BG67" s="171">
        <f>Lámpara!BB75</f>
        <v>45.340216443603865</v>
      </c>
      <c r="BH67" s="171">
        <f>Lámpara!BC75</f>
        <v>45.184287839931159</v>
      </c>
      <c r="BI67" s="171">
        <f>Lámpara!BD75</f>
        <v>44.773883129876481</v>
      </c>
      <c r="BJ67" s="171">
        <f>Lámpara!BE75</f>
        <v>44.255939661806501</v>
      </c>
      <c r="BK67" s="171">
        <f>Lámpara!BF75</f>
        <v>43.802484369278154</v>
      </c>
      <c r="BL67" s="171">
        <f>Lámpara!BG75</f>
        <v>43.534801735157117</v>
      </c>
      <c r="BM67" s="171">
        <f>Lámpara!BH75</f>
        <v>43.467423584260409</v>
      </c>
      <c r="BN67" s="171">
        <f>Lámpara!BI75</f>
        <v>43.492563325252561</v>
      </c>
      <c r="BO67" s="171">
        <f>Lámpara!BJ75</f>
        <v>43.407717288538016</v>
      </c>
      <c r="BP67" s="171">
        <f>Lámpara!BK75</f>
        <v>42.97290152399124</v>
      </c>
      <c r="BQ67" s="171">
        <f>Lámpara!BL75</f>
        <v>41.975832619982341</v>
      </c>
      <c r="BR67" s="171">
        <f>Lámpara!BM75</f>
        <v>40.284705564254097</v>
      </c>
      <c r="BS67" s="171">
        <f>Lámpara!BN75</f>
        <v>37.876154991295529</v>
      </c>
      <c r="BT67" s="171">
        <f>Lámpara!BO75</f>
        <v>34.835847228613062</v>
      </c>
      <c r="BU67" s="171">
        <f>Lámpara!BP75</f>
        <v>31.337043993176099</v>
      </c>
      <c r="BV67" s="171">
        <f>Lámpara!BQ75</f>
        <v>27.606536554840112</v>
      </c>
      <c r="BW67" s="171">
        <f>Lámpara!BR75</f>
        <v>23.887662873514607</v>
      </c>
      <c r="BX67" s="171">
        <f>Lámpara!BS75</f>
        <v>20.407930427018592</v>
      </c>
      <c r="BY67" s="171">
        <f>Lámpara!BT75</f>
        <v>17.355574646635652</v>
      </c>
      <c r="BZ67" s="171">
        <f>Lámpara!BU75</f>
        <v>14.866361662929412</v>
      </c>
      <c r="CA67" s="171">
        <f>Lámpara!BV75</f>
        <v>13.01973483981538</v>
      </c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8"/>
        <v>0.7</v>
      </c>
      <c r="G68" s="172"/>
      <c r="H68" s="175">
        <f t="shared" si="9"/>
        <v>-2.8000000000000034</v>
      </c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>
        <f>Lámpara!N76</f>
        <v>0.33292881836108051</v>
      </c>
      <c r="T68" s="171">
        <f>Lámpara!O76</f>
        <v>0.35337856375729115</v>
      </c>
      <c r="U68" s="171">
        <f>Lámpara!P76</f>
        <v>0.3763402095041114</v>
      </c>
      <c r="V68" s="171">
        <f>Lámpara!Q76</f>
        <v>0.40236717824431506</v>
      </c>
      <c r="W68" s="171">
        <f>Lámpara!R76</f>
        <v>0.43217116394457328</v>
      </c>
      <c r="X68" s="171">
        <f>Lámpara!S76</f>
        <v>0.46667229404173199</v>
      </c>
      <c r="Y68" s="171">
        <f>Lámpara!T76</f>
        <v>0.50706613217984742</v>
      </c>
      <c r="Z68" s="171">
        <f>Lámpara!U76</f>
        <v>0.5549134244094962</v>
      </c>
      <c r="AA68" s="171">
        <f>Lámpara!V76</f>
        <v>0.61226063202649617</v>
      </c>
      <c r="AB68" s="171">
        <f>Lámpara!W76</f>
        <v>0.68180222879653196</v>
      </c>
      <c r="AC68" s="171">
        <f>Lámpara!X76</f>
        <v>0.76709976631975962</v>
      </c>
      <c r="AD68" s="171">
        <f>Lámpara!Y76</f>
        <v>0.87287823539583043</v>
      </c>
      <c r="AE68" s="171">
        <f>Lámpara!Z76</f>
        <v>1.0054278276346404</v>
      </c>
      <c r="AF68" s="171">
        <f>Lámpara!AA76</f>
        <v>1.1731495811730668</v>
      </c>
      <c r="AG68" s="171">
        <f>Lámpara!AB76</f>
        <v>1.3872975871240163</v>
      </c>
      <c r="AH68" s="171">
        <f>Lámpara!AC76</f>
        <v>1.6629897839488537</v>
      </c>
      <c r="AI68" s="171">
        <f>Lámpara!AD76</f>
        <v>2.0205856420119144</v>
      </c>
      <c r="AJ68" s="171">
        <f>Lámpara!AE76</f>
        <v>2.487564520621274</v>
      </c>
      <c r="AK68" s="171">
        <f>Lámpara!AF76</f>
        <v>3.10108603859093</v>
      </c>
      <c r="AL68" s="171">
        <f>Lámpara!AG76</f>
        <v>11.104722676402151</v>
      </c>
      <c r="AM68" s="171">
        <f>Lámpara!AH76</f>
        <v>12.202897896193946</v>
      </c>
      <c r="AN68" s="171">
        <f>Lámpara!AI76</f>
        <v>13.932912717077205</v>
      </c>
      <c r="AO68" s="171">
        <f>Lámpara!AJ76</f>
        <v>16.267360598989107</v>
      </c>
      <c r="AP68" s="171">
        <f>Lámpara!AK76</f>
        <v>19.128920228795049</v>
      </c>
      <c r="AQ68" s="171">
        <f>Lámpara!AL76</f>
        <v>22.387529489065187</v>
      </c>
      <c r="AR68" s="171">
        <f>Lámpara!AM76</f>
        <v>25.864371147803222</v>
      </c>
      <c r="AS68" s="171">
        <f>Lámpara!AN76</f>
        <v>29.344609761712679</v>
      </c>
      <c r="AT68" s="171">
        <f>Lámpara!AO76</f>
        <v>32.599644888067473</v>
      </c>
      <c r="AU68" s="171">
        <f>Lámpara!AP76</f>
        <v>35.417571849804148</v>
      </c>
      <c r="AV68" s="171">
        <f>Lámpara!AQ76</f>
        <v>37.637732009478093</v>
      </c>
      <c r="AW68" s="171">
        <f>Lámpara!AR76</f>
        <v>39.182293861182117</v>
      </c>
      <c r="AX68" s="171">
        <f>Lámpara!AS76</f>
        <v>40.075827291547597</v>
      </c>
      <c r="AY68" s="171">
        <f>Lámpara!AT76</f>
        <v>40.444199512818116</v>
      </c>
      <c r="AZ68" s="171">
        <f>Lámpara!AU76</f>
        <v>40.487961317080192</v>
      </c>
      <c r="BA68" s="171">
        <f>Lámpara!AV76</f>
        <v>40.432760729009736</v>
      </c>
      <c r="BB68" s="171">
        <f>Lámpara!AW76</f>
        <v>40.468459958288712</v>
      </c>
      <c r="BC68" s="171">
        <f>Lámpara!AX76</f>
        <v>40.695923102873564</v>
      </c>
      <c r="BD68" s="171">
        <f>Lámpara!AY76</f>
        <v>41.101587469680574</v>
      </c>
      <c r="BE68" s="171">
        <f>Lámpara!AZ76</f>
        <v>41.572271283869952</v>
      </c>
      <c r="BF68" s="171">
        <f>Lámpara!BA76</f>
        <v>41.94755270241928</v>
      </c>
      <c r="BG68" s="171">
        <f>Lámpara!BB76</f>
        <v>42.090470789173182</v>
      </c>
      <c r="BH68" s="171">
        <f>Lámpara!BC76</f>
        <v>41.947552702419273</v>
      </c>
      <c r="BI68" s="171">
        <f>Lámpara!BD76</f>
        <v>41.572271283869959</v>
      </c>
      <c r="BJ68" s="171">
        <f>Lámpara!BE76</f>
        <v>41.101587469680545</v>
      </c>
      <c r="BK68" s="171">
        <f>Lámpara!BF76</f>
        <v>40.695923102873529</v>
      </c>
      <c r="BL68" s="171">
        <f>Lámpara!BG76</f>
        <v>40.468459958288697</v>
      </c>
      <c r="BM68" s="171">
        <f>Lámpara!BH76</f>
        <v>40.432760729009779</v>
      </c>
      <c r="BN68" s="171">
        <f>Lámpara!BI76</f>
        <v>40.487961317080206</v>
      </c>
      <c r="BO68" s="171">
        <f>Lámpara!BJ76</f>
        <v>40.444199512818116</v>
      </c>
      <c r="BP68" s="171">
        <f>Lámpara!BK76</f>
        <v>40.075827291547576</v>
      </c>
      <c r="BQ68" s="171">
        <f>Lámpara!BL76</f>
        <v>39.18229386118206</v>
      </c>
      <c r="BR68" s="171">
        <f>Lámpara!BM76</f>
        <v>37.637732009477986</v>
      </c>
      <c r="BS68" s="171">
        <f>Lámpara!BN76</f>
        <v>35.417571849804006</v>
      </c>
      <c r="BT68" s="171">
        <f>Lámpara!BO76</f>
        <v>32.599644888067289</v>
      </c>
      <c r="BU68" s="171">
        <f>Lámpara!BP76</f>
        <v>29.344609761712441</v>
      </c>
      <c r="BV68" s="171">
        <f>Lámpara!BQ76</f>
        <v>25.864371147803059</v>
      </c>
      <c r="BW68" s="171">
        <f>Lámpara!BR76</f>
        <v>22.38752948906501</v>
      </c>
      <c r="BX68" s="171">
        <f>Lámpara!BS76</f>
        <v>19.128920228794893</v>
      </c>
      <c r="BY68" s="171">
        <f>Lámpara!BT76</f>
        <v>16.267360598988994</v>
      </c>
      <c r="BZ68" s="171">
        <f>Lámpara!BU76</f>
        <v>13.932912717077087</v>
      </c>
      <c r="CA68" s="171">
        <f>Lámpara!BV76</f>
        <v>12.202897896193905</v>
      </c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10">F70+0.1</f>
        <v>0.6</v>
      </c>
      <c r="G69" s="172"/>
      <c r="H69" s="175">
        <f t="shared" si="9"/>
        <v>-2.9000000000000035</v>
      </c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>
        <f>Lámpara!N77</f>
        <v>0.26756045862360456</v>
      </c>
      <c r="T69" s="171">
        <f>Lámpara!O77</f>
        <v>0.28475894893389997</v>
      </c>
      <c r="U69" s="171">
        <f>Lámpara!P77</f>
        <v>0.30424294901916676</v>
      </c>
      <c r="V69" s="171">
        <f>Lámpara!Q77</f>
        <v>0.32653671519878141</v>
      </c>
      <c r="W69" s="171">
        <f>Lámpara!R77</f>
        <v>0.35231542190767273</v>
      </c>
      <c r="X69" s="171">
        <f>Lámpara!S77</f>
        <v>0.38245283591402346</v>
      </c>
      <c r="Y69" s="171">
        <f>Lámpara!T77</f>
        <v>0.41808491764460565</v>
      </c>
      <c r="Z69" s="171">
        <f>Lámpara!U77</f>
        <v>0.46069490631274368</v>
      </c>
      <c r="AA69" s="171">
        <f>Lámpara!V77</f>
        <v>0.51222745192583374</v>
      </c>
      <c r="AB69" s="171">
        <f>Lámpara!W77</f>
        <v>0.57524210541013288</v>
      </c>
      <c r="AC69" s="171">
        <f>Lámpara!X77</f>
        <v>0.65312024462773133</v>
      </c>
      <c r="AD69" s="171">
        <f>Lámpara!Y77</f>
        <v>0.75034467716305198</v>
      </c>
      <c r="AE69" s="171">
        <f>Lámpara!Z77</f>
        <v>0.87287823539583154</v>
      </c>
      <c r="AF69" s="171">
        <f>Lámpara!AA77</f>
        <v>1.0286773628558783</v>
      </c>
      <c r="AG69" s="171">
        <f>Lámpara!AB77</f>
        <v>1.2283899202920561</v>
      </c>
      <c r="AH69" s="171">
        <f>Lámpara!AC77</f>
        <v>1.4863044622203947</v>
      </c>
      <c r="AI69" s="171">
        <f>Lámpara!AD77</f>
        <v>1.8216426873794818</v>
      </c>
      <c r="AJ69" s="171">
        <f>Lámpara!AE77</f>
        <v>2.2603197622162088</v>
      </c>
      <c r="AK69" s="171">
        <f>Lámpara!AF77</f>
        <v>2.8373414167976754</v>
      </c>
      <c r="AL69" s="171">
        <f>Lámpara!AG77</f>
        <v>10.441042081872077</v>
      </c>
      <c r="AM69" s="171">
        <f>Lámpara!AH77</f>
        <v>11.466680676777642</v>
      </c>
      <c r="AN69" s="171">
        <f>Lámpara!AI77</f>
        <v>13.0891527705377</v>
      </c>
      <c r="AO69" s="171">
        <f>Lámpara!AJ77</f>
        <v>15.280377630982182</v>
      </c>
      <c r="AP69" s="171">
        <f>Lámpara!AK77</f>
        <v>17.965241893107976</v>
      </c>
      <c r="AQ69" s="171">
        <f>Lámpara!AL77</f>
        <v>21.01924155056432</v>
      </c>
      <c r="AR69" s="171">
        <f>Lámpara!AM77</f>
        <v>24.272555362057886</v>
      </c>
      <c r="AS69" s="171">
        <f>Lámpara!AN77</f>
        <v>27.522314159236227</v>
      </c>
      <c r="AT69" s="171">
        <f>Lámpara!AO77</f>
        <v>30.553713076493178</v>
      </c>
      <c r="AU69" s="171">
        <f>Lámpara!AP77</f>
        <v>33.168667414193976</v>
      </c>
      <c r="AV69" s="171">
        <f>Lámpara!AQ77</f>
        <v>35.218099668855757</v>
      </c>
      <c r="AW69" s="171">
        <f>Lámpara!AR77</f>
        <v>36.631234613149289</v>
      </c>
      <c r="AX69" s="171">
        <f>Lámpara!AS77</f>
        <v>37.433488711466083</v>
      </c>
      <c r="AY69" s="171">
        <f>Lámpara!AT77</f>
        <v>37.744946342895325</v>
      </c>
      <c r="AZ69" s="171">
        <f>Lámpara!AU77</f>
        <v>37.755046922532671</v>
      </c>
      <c r="BA69" s="171">
        <f>Lámpara!AV77</f>
        <v>37.67598811339051</v>
      </c>
      <c r="BB69" s="171">
        <f>Lámpara!AW77</f>
        <v>37.685827084503892</v>
      </c>
      <c r="BC69" s="171">
        <f>Lámpara!AX77</f>
        <v>37.878971978170654</v>
      </c>
      <c r="BD69" s="171">
        <f>Lámpara!AY77</f>
        <v>38.242729907053125</v>
      </c>
      <c r="BE69" s="171">
        <f>Lámpara!AZ77</f>
        <v>38.671385864826675</v>
      </c>
      <c r="BF69" s="171">
        <f>Lámpara!BA77</f>
        <v>39.015214899800284</v>
      </c>
      <c r="BG69" s="171">
        <f>Lámpara!BB77</f>
        <v>39.146448720706047</v>
      </c>
      <c r="BH69" s="171">
        <f>Lámpara!BC77</f>
        <v>39.015214899800284</v>
      </c>
      <c r="BI69" s="171">
        <f>Lámpara!BD77</f>
        <v>38.671385864826682</v>
      </c>
      <c r="BJ69" s="171">
        <f>Lámpara!BE77</f>
        <v>38.242729907053118</v>
      </c>
      <c r="BK69" s="171">
        <f>Lámpara!BF77</f>
        <v>37.878971978170618</v>
      </c>
      <c r="BL69" s="171">
        <f>Lámpara!BG77</f>
        <v>37.685827084503856</v>
      </c>
      <c r="BM69" s="171">
        <f>Lámpara!BH77</f>
        <v>37.675988113390503</v>
      </c>
      <c r="BN69" s="171">
        <f>Lámpara!BI77</f>
        <v>37.755046922532671</v>
      </c>
      <c r="BO69" s="171">
        <f>Lámpara!BJ77</f>
        <v>37.744946342895318</v>
      </c>
      <c r="BP69" s="171">
        <f>Lámpara!BK77</f>
        <v>37.433488711466062</v>
      </c>
      <c r="BQ69" s="171">
        <f>Lámpara!BL77</f>
        <v>36.631234613149239</v>
      </c>
      <c r="BR69" s="171">
        <f>Lámpara!BM77</f>
        <v>35.218099668855679</v>
      </c>
      <c r="BS69" s="171">
        <f>Lámpara!BN77</f>
        <v>33.168667414193848</v>
      </c>
      <c r="BT69" s="171">
        <f>Lámpara!BO77</f>
        <v>30.553713076493008</v>
      </c>
      <c r="BU69" s="171">
        <f>Lámpara!BP77</f>
        <v>27.522314159236021</v>
      </c>
      <c r="BV69" s="171">
        <f>Lámpara!BQ77</f>
        <v>24.27255536205773</v>
      </c>
      <c r="BW69" s="171">
        <f>Lámpara!BR77</f>
        <v>21.019241550564168</v>
      </c>
      <c r="BX69" s="171">
        <f>Lámpara!BS77</f>
        <v>17.965241893107841</v>
      </c>
      <c r="BY69" s="171">
        <f>Lámpara!BT77</f>
        <v>15.28037763098208</v>
      </c>
      <c r="BZ69" s="171">
        <f>Lámpara!BU77</f>
        <v>13.08915277053759</v>
      </c>
      <c r="CA69" s="171">
        <f>Lámpara!BV77</f>
        <v>11.4666806767776</v>
      </c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10"/>
        <v>0.5</v>
      </c>
      <c r="G70" s="172"/>
      <c r="H70" s="175">
        <f t="shared" ref="H70:H75" si="11">H69-0.1</f>
        <v>-3.0000000000000036</v>
      </c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>
        <f>Lámpara!N78</f>
        <v>0.21661903748213507</v>
      </c>
      <c r="T70" s="171">
        <f>Lámpara!O78</f>
        <v>0.23128591957748212</v>
      </c>
      <c r="U70" s="171">
        <f>Lámpara!P78</f>
        <v>0.24805394430045336</v>
      </c>
      <c r="V70" s="171">
        <f>Lámpara!Q78</f>
        <v>0.26742102421853609</v>
      </c>
      <c r="W70" s="171">
        <f>Lámpara!R78</f>
        <v>0.29002897011970385</v>
      </c>
      <c r="X70" s="171">
        <f>Lámpara!S78</f>
        <v>0.31670878302698952</v>
      </c>
      <c r="Y70" s="171">
        <f>Lámpara!T78</f>
        <v>0.3485410066526754</v>
      </c>
      <c r="Z70" s="171">
        <f>Lámpara!U78</f>
        <v>0.38693637161837136</v>
      </c>
      <c r="AA70" s="171">
        <f>Lámpara!V78</f>
        <v>0.43374384427371215</v>
      </c>
      <c r="AB70" s="171">
        <f>Lámpara!W78</f>
        <v>0.49139576762588044</v>
      </c>
      <c r="AC70" s="171">
        <f>Lámpara!X78</f>
        <v>0.5631033074018289</v>
      </c>
      <c r="AD70" s="171">
        <f>Lámpara!Y78</f>
        <v>0.65312024462773155</v>
      </c>
      <c r="AE70" s="171">
        <f>Lámpara!Z78</f>
        <v>0.76709976631976118</v>
      </c>
      <c r="AF70" s="171">
        <f>Lámpara!AA78</f>
        <v>0.91257794607925902</v>
      </c>
      <c r="AG70" s="171">
        <f>Lámpara!AB78</f>
        <v>1.0996299470797823</v>
      </c>
      <c r="AH70" s="171">
        <f>Lámpara!AC78</f>
        <v>1.3417617787690443</v>
      </c>
      <c r="AI70" s="171">
        <f>Lámpara!AD78</f>
        <v>1.6571232150338444</v>
      </c>
      <c r="AJ70" s="171">
        <f>Lámpara!AE78</f>
        <v>2.0701581953236965</v>
      </c>
      <c r="AK70" s="171">
        <f>Lámpara!AF78</f>
        <v>2.6138501495800104</v>
      </c>
      <c r="AL70" s="171">
        <f>Lámpara!AG78</f>
        <v>9.8384081881132115</v>
      </c>
      <c r="AM70" s="171">
        <f>Lámpara!AH78</f>
        <v>10.79749904738035</v>
      </c>
      <c r="AN70" s="171">
        <f>Lámpara!AI78</f>
        <v>12.320517872610608</v>
      </c>
      <c r="AO70" s="171">
        <f>Lámpara!AJ78</f>
        <v>14.378933051669382</v>
      </c>
      <c r="AP70" s="171">
        <f>Lámpara!AK78</f>
        <v>16.899898620053644</v>
      </c>
      <c r="AQ70" s="171">
        <f>Lámpara!AL78</f>
        <v>19.764307326089082</v>
      </c>
      <c r="AR70" s="171">
        <f>Lámpara!AM78</f>
        <v>22.810913794234182</v>
      </c>
      <c r="AS70" s="171">
        <f>Lámpara!AN78</f>
        <v>25.848134140339738</v>
      </c>
      <c r="AT70" s="171">
        <f>Lámpara!AO78</f>
        <v>28.674066343303288</v>
      </c>
      <c r="AU70" s="171">
        <f>Lámpara!AP78</f>
        <v>31.103449224849744</v>
      </c>
      <c r="AV70" s="171">
        <f>Lámpara!AQ78</f>
        <v>32.99784597506352</v>
      </c>
      <c r="AW70" s="171">
        <f>Lámpara!AR78</f>
        <v>34.292837210950907</v>
      </c>
      <c r="AX70" s="171">
        <f>Lámpara!AS78</f>
        <v>35.014386247699377</v>
      </c>
      <c r="AY70" s="171">
        <f>Lámpara!AT78</f>
        <v>35.276975089907232</v>
      </c>
      <c r="AZ70" s="171">
        <f>Lámpara!AU78</f>
        <v>35.259542432399044</v>
      </c>
      <c r="BA70" s="171">
        <f>Lámpara!AV78</f>
        <v>35.161684118799421</v>
      </c>
      <c r="BB70" s="171">
        <f>Lámpara!AW78</f>
        <v>35.150446403008132</v>
      </c>
      <c r="BC70" s="171">
        <f>Lámpara!AX78</f>
        <v>35.314225685818336</v>
      </c>
      <c r="BD70" s="171">
        <f>Lámpara!AY78</f>
        <v>35.641115273465928</v>
      </c>
      <c r="BE70" s="171">
        <f>Lámpara!AZ78</f>
        <v>36.032285744714883</v>
      </c>
      <c r="BF70" s="171">
        <f>Lámpara!BA78</f>
        <v>36.347875926175554</v>
      </c>
      <c r="BG70" s="171">
        <f>Lámpara!BB78</f>
        <v>36.468590837306998</v>
      </c>
      <c r="BH70" s="171">
        <f>Lámpara!BC78</f>
        <v>36.347875926175547</v>
      </c>
      <c r="BI70" s="171">
        <f>Lámpara!BD78</f>
        <v>36.032285744714891</v>
      </c>
      <c r="BJ70" s="171">
        <f>Lámpara!BE78</f>
        <v>35.641115273465921</v>
      </c>
      <c r="BK70" s="171">
        <f>Lámpara!BF78</f>
        <v>35.314225685818307</v>
      </c>
      <c r="BL70" s="171">
        <f>Lámpara!BG78</f>
        <v>35.150446403008125</v>
      </c>
      <c r="BM70" s="171">
        <f>Lámpara!BH78</f>
        <v>35.161684118799442</v>
      </c>
      <c r="BN70" s="171">
        <f>Lámpara!BI78</f>
        <v>35.259542432399051</v>
      </c>
      <c r="BO70" s="171">
        <f>Lámpara!BJ78</f>
        <v>35.276975089907225</v>
      </c>
      <c r="BP70" s="171">
        <f>Lámpara!BK78</f>
        <v>35.014386247699356</v>
      </c>
      <c r="BQ70" s="171">
        <f>Lámpara!BL78</f>
        <v>34.292837210950829</v>
      </c>
      <c r="BR70" s="171">
        <f>Lámpara!BM78</f>
        <v>32.997845975063449</v>
      </c>
      <c r="BS70" s="171">
        <f>Lámpara!BN78</f>
        <v>31.10344922484963</v>
      </c>
      <c r="BT70" s="171">
        <f>Lámpara!BO78</f>
        <v>28.674066343303146</v>
      </c>
      <c r="BU70" s="171">
        <f>Lámpara!BP78</f>
        <v>25.848134140339543</v>
      </c>
      <c r="BV70" s="171">
        <f>Lámpara!BQ78</f>
        <v>22.810913794234047</v>
      </c>
      <c r="BW70" s="171">
        <f>Lámpara!BR78</f>
        <v>19.764307326088922</v>
      </c>
      <c r="BX70" s="171">
        <f>Lámpara!BS78</f>
        <v>16.89989862005352</v>
      </c>
      <c r="BY70" s="171">
        <f>Lámpara!BT78</f>
        <v>14.378933051669279</v>
      </c>
      <c r="BZ70" s="171">
        <f>Lámpara!BU78</f>
        <v>12.320517872610512</v>
      </c>
      <c r="CA70" s="171">
        <f>Lámpara!BV78</f>
        <v>10.797499047380306</v>
      </c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10"/>
        <v>0.4</v>
      </c>
      <c r="G71" s="172"/>
      <c r="H71" s="175">
        <f t="shared" si="11"/>
        <v>-3.1000000000000036</v>
      </c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>
        <f>Lámpara!N79</f>
        <v>0.17675017386827852</v>
      </c>
      <c r="T71" s="171">
        <f>Lámpara!O79</f>
        <v>0.18943015299646745</v>
      </c>
      <c r="U71" s="171">
        <f>Lámpara!P79</f>
        <v>0.20405842428344392</v>
      </c>
      <c r="V71" s="171">
        <f>Lámpara!Q79</f>
        <v>0.22110877368878226</v>
      </c>
      <c r="W71" s="171">
        <f>Lámpara!R79</f>
        <v>0.24119217937396595</v>
      </c>
      <c r="X71" s="171">
        <f>Lámpara!S79</f>
        <v>0.26509982874859866</v>
      </c>
      <c r="Y71" s="171">
        <f>Lámpara!T79</f>
        <v>0.29386037557106054</v>
      </c>
      <c r="Z71" s="171">
        <f>Lámpara!U79</f>
        <v>0.32881636307234113</v>
      </c>
      <c r="AA71" s="171">
        <f>Lámpara!V79</f>
        <v>0.37172650423800252</v>
      </c>
      <c r="AB71" s="171">
        <f>Lámpara!W79</f>
        <v>0.42490292372463584</v>
      </c>
      <c r="AC71" s="171">
        <f>Lámpara!X79</f>
        <v>0.49139576762588122</v>
      </c>
      <c r="AD71" s="171">
        <f>Lámpara!Y79</f>
        <v>0.57524210541013354</v>
      </c>
      <c r="AE71" s="171">
        <f>Lámpara!Z79</f>
        <v>0.68180222879653407</v>
      </c>
      <c r="AF71" s="171">
        <f>Lámpara!AA79</f>
        <v>0.81821489819673965</v>
      </c>
      <c r="AG71" s="171">
        <f>Lámpara!AB79</f>
        <v>0.99401460814587772</v>
      </c>
      <c r="AH71" s="171">
        <f>Lámpara!AC79</f>
        <v>1.2219696148705108</v>
      </c>
      <c r="AI71" s="171">
        <f>Lámpara!AD79</f>
        <v>1.5192207034650849</v>
      </c>
      <c r="AJ71" s="171">
        <f>Lámpara!AE79</f>
        <v>1.9088292892040792</v>
      </c>
      <c r="AK71" s="171">
        <f>Lámpara!AF79</f>
        <v>2.4218817393449545</v>
      </c>
      <c r="AL71" s="171">
        <f>Lámpara!AG79</f>
        <v>9.2871296387140774</v>
      </c>
      <c r="AM71" s="171">
        <f>Lámpara!AH79</f>
        <v>10.184972325300068</v>
      </c>
      <c r="AN71" s="171">
        <f>Lámpara!AI79</f>
        <v>11.615823878586365</v>
      </c>
      <c r="AO71" s="171">
        <f>Lámpara!AJ79</f>
        <v>13.55089627121709</v>
      </c>
      <c r="AP71" s="171">
        <f>Lámpara!AK79</f>
        <v>15.919647067312953</v>
      </c>
      <c r="AQ71" s="171">
        <f>Lámpara!AL79</f>
        <v>18.608192533338791</v>
      </c>
      <c r="AR71" s="171">
        <f>Lámpara!AM79</f>
        <v>21.463448460765765</v>
      </c>
      <c r="AS71" s="171">
        <f>Lámpara!AN79</f>
        <v>24.30446226576785</v>
      </c>
      <c r="AT71" s="171">
        <f>Lámpara!AO79</f>
        <v>26.941391496998765</v>
      </c>
      <c r="AU71" s="171">
        <f>Lámpara!AP79</f>
        <v>29.200869826347873</v>
      </c>
      <c r="AV71" s="171">
        <f>Lámpara!AQ79</f>
        <v>30.95423707899343</v>
      </c>
      <c r="AW71" s="171">
        <f>Lámpara!AR79</f>
        <v>32.142800076839677</v>
      </c>
      <c r="AX71" s="171">
        <f>Lámpara!AS79</f>
        <v>32.792819161672647</v>
      </c>
      <c r="AY71" s="171">
        <f>Lámpara!AT79</f>
        <v>33.01337209367972</v>
      </c>
      <c r="AZ71" s="171">
        <f>Lámpara!AU79</f>
        <v>32.973490834800934</v>
      </c>
      <c r="BA71" s="171">
        <f>Lámpara!AV79</f>
        <v>32.860977023506976</v>
      </c>
      <c r="BB71" s="171">
        <f>Lámpara!AW79</f>
        <v>32.832615485967246</v>
      </c>
      <c r="BC71" s="171">
        <f>Lámpara!AX79</f>
        <v>32.97121060154339</v>
      </c>
      <c r="BD71" s="171">
        <f>Lámpara!AY79</f>
        <v>33.265570589319026</v>
      </c>
      <c r="BE71" s="171">
        <f>Lámpara!AZ79</f>
        <v>33.623220103749588</v>
      </c>
      <c r="BF71" s="171">
        <f>Lámpara!BA79</f>
        <v>33.913397814735028</v>
      </c>
      <c r="BG71" s="171">
        <f>Lámpara!BB79</f>
        <v>34.024622312709162</v>
      </c>
      <c r="BH71" s="171">
        <f>Lámpara!BC79</f>
        <v>33.913397814735006</v>
      </c>
      <c r="BI71" s="171">
        <f>Lámpara!BD79</f>
        <v>33.623220103749567</v>
      </c>
      <c r="BJ71" s="171">
        <f>Lámpara!BE79</f>
        <v>33.265570589318997</v>
      </c>
      <c r="BK71" s="171">
        <f>Lámpara!BF79</f>
        <v>32.971210601543383</v>
      </c>
      <c r="BL71" s="171">
        <f>Lámpara!BG79</f>
        <v>32.832615485967224</v>
      </c>
      <c r="BM71" s="171">
        <f>Lámpara!BH79</f>
        <v>32.860977023506997</v>
      </c>
      <c r="BN71" s="171">
        <f>Lámpara!BI79</f>
        <v>32.97349083480092</v>
      </c>
      <c r="BO71" s="171">
        <f>Lámpara!BJ79</f>
        <v>33.013372093679727</v>
      </c>
      <c r="BP71" s="171">
        <f>Lámpara!BK79</f>
        <v>32.792819161672654</v>
      </c>
      <c r="BQ71" s="171">
        <f>Lámpara!BL79</f>
        <v>32.14280007683962</v>
      </c>
      <c r="BR71" s="171">
        <f>Lámpara!BM79</f>
        <v>30.954237078993355</v>
      </c>
      <c r="BS71" s="171">
        <f>Lámpara!BN79</f>
        <v>29.20086982634777</v>
      </c>
      <c r="BT71" s="171">
        <f>Lámpara!BO79</f>
        <v>26.941391496998627</v>
      </c>
      <c r="BU71" s="171">
        <f>Lámpara!BP79</f>
        <v>24.304462265767668</v>
      </c>
      <c r="BV71" s="171">
        <f>Lámpara!BQ79</f>
        <v>21.463448460765626</v>
      </c>
      <c r="BW71" s="171">
        <f>Lámpara!BR79</f>
        <v>18.608192533338649</v>
      </c>
      <c r="BX71" s="171">
        <f>Lámpara!BS79</f>
        <v>15.919647067312834</v>
      </c>
      <c r="BY71" s="171">
        <f>Lámpara!BT79</f>
        <v>13.550896271217008</v>
      </c>
      <c r="BZ71" s="171">
        <f>Lámpara!BU79</f>
        <v>11.615823878586266</v>
      </c>
      <c r="CA71" s="171">
        <f>Lámpara!BV79</f>
        <v>10.184972325300032</v>
      </c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10"/>
        <v>0.30000000000000004</v>
      </c>
      <c r="G72" s="172"/>
      <c r="H72" s="175">
        <f t="shared" si="11"/>
        <v>-3.2000000000000037</v>
      </c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>
        <f>Lámpara!N80</f>
        <v>0.1454084184900814</v>
      </c>
      <c r="T72" s="171">
        <f>Lámpara!O80</f>
        <v>0.15651539009450019</v>
      </c>
      <c r="U72" s="171">
        <f>Lámpara!P80</f>
        <v>0.1694416371148677</v>
      </c>
      <c r="V72" s="171">
        <f>Lámpara!Q80</f>
        <v>0.18463860848094937</v>
      </c>
      <c r="W72" s="171">
        <f>Lámpara!R80</f>
        <v>0.20268853958869865</v>
      </c>
      <c r="X72" s="171">
        <f>Lámpara!S80</f>
        <v>0.22434530167909222</v>
      </c>
      <c r="Y72" s="171">
        <f>Lámpara!T80</f>
        <v>0.25058871611817907</v>
      </c>
      <c r="Z72" s="171">
        <f>Lámpara!U80</f>
        <v>0.28269697329925531</v>
      </c>
      <c r="AA72" s="171">
        <f>Lámpara!V80</f>
        <v>0.32234345273050197</v>
      </c>
      <c r="AB72" s="171">
        <f>Lámpara!W80</f>
        <v>0.3717265042380028</v>
      </c>
      <c r="AC72" s="171">
        <f>Lámpara!X80</f>
        <v>0.4337438442737131</v>
      </c>
      <c r="AD72" s="171">
        <f>Lámpara!Y80</f>
        <v>0.5122274519258353</v>
      </c>
      <c r="AE72" s="171">
        <f>Lámpara!Z80</f>
        <v>0.61226063202649861</v>
      </c>
      <c r="AF72" s="171">
        <f>Lámpara!AA80</f>
        <v>0.74060680948473012</v>
      </c>
      <c r="AG72" s="171">
        <f>Lámpara!AB80</f>
        <v>0.90629038328605016</v>
      </c>
      <c r="AH72" s="171">
        <f>Lámpara!AC80</f>
        <v>1.121384601760435</v>
      </c>
      <c r="AI72" s="171">
        <f>Lámpara!AD80</f>
        <v>1.4020812358571582</v>
      </c>
      <c r="AJ72" s="171">
        <f>Lámpara!AE80</f>
        <v>1.7701435168797623</v>
      </c>
      <c r="AK72" s="171">
        <f>Lámpara!AF80</f>
        <v>2.2548795005669007</v>
      </c>
      <c r="AL72" s="171">
        <f>Lámpara!AG80</f>
        <v>8.7797387368617201</v>
      </c>
      <c r="AM72" s="171">
        <f>Lámpara!AH80</f>
        <v>9.6210697805281971</v>
      </c>
      <c r="AN72" s="171">
        <f>Lámpara!AI80</f>
        <v>10.966366307671525</v>
      </c>
      <c r="AO72" s="171">
        <f>Lámpara!AJ80</f>
        <v>12.786751889380584</v>
      </c>
      <c r="AP72" s="171">
        <f>Lámpara!AK80</f>
        <v>15.014003472798715</v>
      </c>
      <c r="AQ72" s="171">
        <f>Lámpara!AL80</f>
        <v>17.539278987614214</v>
      </c>
      <c r="AR72" s="171">
        <f>Lámpara!AM80</f>
        <v>20.217248934163614</v>
      </c>
      <c r="AS72" s="171">
        <f>Lámpara!AN80</f>
        <v>22.876966638211023</v>
      </c>
      <c r="AT72" s="171">
        <f>Lámpara!AO80</f>
        <v>25.339855032650657</v>
      </c>
      <c r="AU72" s="171">
        <f>Lámpara!AP80</f>
        <v>27.443578989629792</v>
      </c>
      <c r="AV72" s="171">
        <f>Lámpara!AQ80</f>
        <v>29.068462203794052</v>
      </c>
      <c r="AW72" s="171">
        <f>Lámpara!AR80</f>
        <v>30.160972133103122</v>
      </c>
      <c r="AX72" s="171">
        <f>Lámpara!AS80</f>
        <v>30.747459076155753</v>
      </c>
      <c r="AY72" s="171">
        <f>Lámpara!AT80</f>
        <v>30.931806156662219</v>
      </c>
      <c r="AZ72" s="171">
        <f>Lámpara!AU80</f>
        <v>30.873711703241177</v>
      </c>
      <c r="BA72" s="171">
        <f>Lámpara!AV80</f>
        <v>30.749947767289072</v>
      </c>
      <c r="BB72" s="171">
        <f>Lámpara!AW80</f>
        <v>30.707741843145623</v>
      </c>
      <c r="BC72" s="171">
        <f>Lámpara!AX80</f>
        <v>30.824700573520445</v>
      </c>
      <c r="BD72" s="171">
        <f>Lámpara!AY80</f>
        <v>31.09028562827789</v>
      </c>
      <c r="BE72" s="171">
        <f>Lámpara!AZ80</f>
        <v>31.417889403997137</v>
      </c>
      <c r="BF72" s="171">
        <f>Lámpara!BA80</f>
        <v>31.68515012827703</v>
      </c>
      <c r="BG72" s="171">
        <f>Lámpara!BB80</f>
        <v>31.787795200023087</v>
      </c>
      <c r="BH72" s="171">
        <f>Lámpara!BC80</f>
        <v>31.685150128277023</v>
      </c>
      <c r="BI72" s="171">
        <f>Lámpara!BD80</f>
        <v>31.417889403997126</v>
      </c>
      <c r="BJ72" s="171">
        <f>Lámpara!BE80</f>
        <v>31.090285628277869</v>
      </c>
      <c r="BK72" s="171">
        <f>Lámpara!BF80</f>
        <v>30.824700573520442</v>
      </c>
      <c r="BL72" s="171">
        <f>Lámpara!BG80</f>
        <v>30.707741843145612</v>
      </c>
      <c r="BM72" s="171">
        <f>Lámpara!BH80</f>
        <v>30.74994776728909</v>
      </c>
      <c r="BN72" s="171">
        <f>Lámpara!BI80</f>
        <v>30.873711703241185</v>
      </c>
      <c r="BO72" s="171">
        <f>Lámpara!BJ80</f>
        <v>30.931806156662212</v>
      </c>
      <c r="BP72" s="171">
        <f>Lámpara!BK80</f>
        <v>30.747459076155746</v>
      </c>
      <c r="BQ72" s="171">
        <f>Lámpara!BL80</f>
        <v>30.160972133103069</v>
      </c>
      <c r="BR72" s="171">
        <f>Lámpara!BM80</f>
        <v>29.068462203793981</v>
      </c>
      <c r="BS72" s="171">
        <f>Lámpara!BN80</f>
        <v>27.443578989629692</v>
      </c>
      <c r="BT72" s="171">
        <f>Lámpara!BO80</f>
        <v>25.339855032650529</v>
      </c>
      <c r="BU72" s="171">
        <f>Lámpara!BP80</f>
        <v>22.876966638210849</v>
      </c>
      <c r="BV72" s="171">
        <f>Lámpara!BQ80</f>
        <v>20.217248934163496</v>
      </c>
      <c r="BW72" s="171">
        <f>Lámpara!BR80</f>
        <v>17.539278987614086</v>
      </c>
      <c r="BX72" s="171">
        <f>Lámpara!BS80</f>
        <v>15.014003472798601</v>
      </c>
      <c r="BY72" s="171">
        <f>Lámpara!BT80</f>
        <v>12.786751889380508</v>
      </c>
      <c r="BZ72" s="171">
        <f>Lámpara!BU80</f>
        <v>10.966366307671429</v>
      </c>
      <c r="CA72" s="171">
        <f>Lámpara!BV80</f>
        <v>9.6210697805281651</v>
      </c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10"/>
        <v>0.2</v>
      </c>
      <c r="G73" s="172"/>
      <c r="H73" s="175">
        <f t="shared" si="11"/>
        <v>-3.3000000000000038</v>
      </c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>
        <f>Lámpara!N81</f>
        <v>0.12065627930475244</v>
      </c>
      <c r="T73" s="171">
        <f>Lámpara!O81</f>
        <v>0.13050605973411092</v>
      </c>
      <c r="U73" s="171">
        <f>Lámpara!P81</f>
        <v>0.14206429946479465</v>
      </c>
      <c r="V73" s="171">
        <f>Lámpara!Q81</f>
        <v>0.15576159599792572</v>
      </c>
      <c r="W73" s="171">
        <f>Lámpara!R81</f>
        <v>0.17215321739651476</v>
      </c>
      <c r="X73" s="171">
        <f>Lámpara!S81</f>
        <v>0.19195789017994586</v>
      </c>
      <c r="Y73" s="171">
        <f>Lámpara!T81</f>
        <v>0.21610932077736719</v>
      </c>
      <c r="Z73" s="171">
        <f>Lámpara!U81</f>
        <v>0.24582482216063298</v>
      </c>
      <c r="AA73" s="171">
        <f>Lámpara!V81</f>
        <v>0.28269697329925558</v>
      </c>
      <c r="AB73" s="171">
        <f>Lámpara!W81</f>
        <v>0.32881636307234152</v>
      </c>
      <c r="AC73" s="171">
        <f>Lámpara!X81</f>
        <v>0.38693637161837252</v>
      </c>
      <c r="AD73" s="171">
        <f>Lámpara!Y81</f>
        <v>0.46069490631274496</v>
      </c>
      <c r="AE73" s="171">
        <f>Lámpara!Z81</f>
        <v>0.55491342440949842</v>
      </c>
      <c r="AF73" s="171">
        <f>Lámpara!AA81</f>
        <v>0.67600096367703577</v>
      </c>
      <c r="AG73" s="171">
        <f>Lámpara!AB81</f>
        <v>0.83250096851303723</v>
      </c>
      <c r="AH73" s="171">
        <f>Lámpara!AC81</f>
        <v>1.0358323748589637</v>
      </c>
      <c r="AI73" s="171">
        <f>Lámpara!AD81</f>
        <v>1.3012949256931152</v>
      </c>
      <c r="AJ73" s="171">
        <f>Lámpara!AE81</f>
        <v>1.6494336059320045</v>
      </c>
      <c r="AK73" s="171">
        <f>Lámpara!AF81</f>
        <v>2.1078903952829364</v>
      </c>
      <c r="AL73" s="171">
        <f>Lámpara!AG81</f>
        <v>8.3104061345983524</v>
      </c>
      <c r="AM73" s="171">
        <f>Lámpara!AH81</f>
        <v>9.099492708519664</v>
      </c>
      <c r="AN73" s="171">
        <f>Lámpara!AI81</f>
        <v>10.365269863039847</v>
      </c>
      <c r="AO73" s="171">
        <f>Lámpara!AJ81</f>
        <v>12.078916765720884</v>
      </c>
      <c r="AP73" s="171">
        <f>Lámpara!AK81</f>
        <v>14.174528222636047</v>
      </c>
      <c r="AQ73" s="171">
        <f>Lámpara!AL81</f>
        <v>16.548116256807987</v>
      </c>
      <c r="AR73" s="171">
        <f>Lámpara!AM81</f>
        <v>19.061710150847606</v>
      </c>
      <c r="AS73" s="171">
        <f>Lámpara!AN81</f>
        <v>21.55377333234717</v>
      </c>
      <c r="AT73" s="171">
        <f>Lámpara!AO81</f>
        <v>23.856248123604836</v>
      </c>
      <c r="AU73" s="171">
        <f>Lámpara!AP81</f>
        <v>25.817028904412609</v>
      </c>
      <c r="AV73" s="171">
        <f>Lámpara!AQ81</f>
        <v>27.324696752182376</v>
      </c>
      <c r="AW73" s="171">
        <f>Lámpara!AR81</f>
        <v>28.33037207179558</v>
      </c>
      <c r="AX73" s="171">
        <f>Lámpara!AS81</f>
        <v>28.860324629834004</v>
      </c>
      <c r="AY73" s="171">
        <f>Lámpara!AT81</f>
        <v>29.013459099927122</v>
      </c>
      <c r="AZ73" s="171">
        <f>Lámpara!AU81</f>
        <v>28.940689588877465</v>
      </c>
      <c r="BA73" s="171">
        <f>Lámpara!AV81</f>
        <v>28.80847945339011</v>
      </c>
      <c r="BB73" s="171">
        <f>Lámpara!AW81</f>
        <v>28.755157922282702</v>
      </c>
      <c r="BC73" s="171">
        <f>Lámpara!AX81</f>
        <v>28.85350265708103</v>
      </c>
      <c r="BD73" s="171">
        <f>Lámpara!AY81</f>
        <v>29.093575242343789</v>
      </c>
      <c r="BE73" s="171">
        <f>Lámpara!AZ81</f>
        <v>29.394190626062137</v>
      </c>
      <c r="BF73" s="171">
        <f>Lámpara!BA81</f>
        <v>29.640744783456139</v>
      </c>
      <c r="BG73" s="171">
        <f>Lámpara!BB81</f>
        <v>29.735619756744118</v>
      </c>
      <c r="BH73" s="171">
        <f>Lámpara!BC81</f>
        <v>29.640744783456139</v>
      </c>
      <c r="BI73" s="171">
        <f>Lámpara!BD81</f>
        <v>29.394190626062123</v>
      </c>
      <c r="BJ73" s="171">
        <f>Lámpara!BE81</f>
        <v>29.093575242343789</v>
      </c>
      <c r="BK73" s="171">
        <f>Lámpara!BF81</f>
        <v>28.853502657081005</v>
      </c>
      <c r="BL73" s="171">
        <f>Lámpara!BG81</f>
        <v>28.755157922282685</v>
      </c>
      <c r="BM73" s="171">
        <f>Lámpara!BH81</f>
        <v>28.808479453390127</v>
      </c>
      <c r="BN73" s="171">
        <f>Lámpara!BI81</f>
        <v>28.940689588877465</v>
      </c>
      <c r="BO73" s="171">
        <f>Lámpara!BJ81</f>
        <v>29.013459099927136</v>
      </c>
      <c r="BP73" s="171">
        <f>Lámpara!BK81</f>
        <v>28.860324629834</v>
      </c>
      <c r="BQ73" s="171">
        <f>Lámpara!BL81</f>
        <v>28.330372071795555</v>
      </c>
      <c r="BR73" s="171">
        <f>Lámpara!BM81</f>
        <v>27.324696752182309</v>
      </c>
      <c r="BS73" s="171">
        <f>Lámpara!BN81</f>
        <v>25.817028904412535</v>
      </c>
      <c r="BT73" s="171">
        <f>Lámpara!BO81</f>
        <v>23.856248123604708</v>
      </c>
      <c r="BU73" s="171">
        <f>Lámpara!BP81</f>
        <v>21.553773332347017</v>
      </c>
      <c r="BV73" s="171">
        <f>Lámpara!BQ81</f>
        <v>19.061710150847471</v>
      </c>
      <c r="BW73" s="171">
        <f>Lámpara!BR81</f>
        <v>16.548116256807873</v>
      </c>
      <c r="BX73" s="171">
        <f>Lámpara!BS81</f>
        <v>14.174528222635937</v>
      </c>
      <c r="BY73" s="171">
        <f>Lámpara!BT81</f>
        <v>12.078916765720807</v>
      </c>
      <c r="BZ73" s="171">
        <f>Lámpara!BU81</f>
        <v>10.365269863039762</v>
      </c>
      <c r="CA73" s="171">
        <f>Lámpara!BV81</f>
        <v>9.099492708519632</v>
      </c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10"/>
        <v>0.1</v>
      </c>
      <c r="G74" s="172"/>
      <c r="H74" s="175">
        <f t="shared" si="11"/>
        <v>-3.4000000000000039</v>
      </c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>
        <f>Lámpara!N82</f>
        <v>0.10101441970344897</v>
      </c>
      <c r="T74" s="171">
        <f>Lámpara!O82</f>
        <v>0.1098490765732706</v>
      </c>
      <c r="U74" s="171">
        <f>Lámpara!P82</f>
        <v>0.12029543425480048</v>
      </c>
      <c r="V74" s="171">
        <f>Lámpara!Q82</f>
        <v>0.13276450616580554</v>
      </c>
      <c r="W74" s="171">
        <f>Lámpara!R82</f>
        <v>0.14778614126512166</v>
      </c>
      <c r="X74" s="171">
        <f>Lámpara!S82</f>
        <v>0.16604585458758189</v>
      </c>
      <c r="Y74" s="171">
        <f>Lámpara!T82</f>
        <v>0.18843370213159896</v>
      </c>
      <c r="Z74" s="171">
        <f>Lámpara!U82</f>
        <v>0.21610932077736747</v>
      </c>
      <c r="AA74" s="171">
        <f>Lámpara!V82</f>
        <v>0.25058871611817946</v>
      </c>
      <c r="AB74" s="171">
        <f>Lámpara!W82</f>
        <v>0.29386037557106115</v>
      </c>
      <c r="AC74" s="171">
        <f>Lámpara!X82</f>
        <v>0.34854100665267657</v>
      </c>
      <c r="AD74" s="171">
        <f>Lámpara!Y82</f>
        <v>0.41808491764460715</v>
      </c>
      <c r="AE74" s="171">
        <f>Lámpara!Z82</f>
        <v>0.50706613217985008</v>
      </c>
      <c r="AF74" s="171">
        <f>Lámpara!AA82</f>
        <v>0.62155924952278263</v>
      </c>
      <c r="AG74" s="171">
        <f>Lámpara!AB82</f>
        <v>0.76965448389160152</v>
      </c>
      <c r="AH74" s="171">
        <f>Lámpara!AC82</f>
        <v>0.96215510914452707</v>
      </c>
      <c r="AI74" s="171">
        <f>Lámpara!AD82</f>
        <v>1.2135228398374456</v>
      </c>
      <c r="AJ74" s="171">
        <f>Lámpara!AE82</f>
        <v>1.5431599652431434</v>
      </c>
      <c r="AK74" s="171">
        <f>Lámpara!AF82</f>
        <v>1.9771481688783781</v>
      </c>
      <c r="AL74" s="171">
        <f>Lámpara!AG82</f>
        <v>7.8745158174624486</v>
      </c>
      <c r="AM74" s="171">
        <f>Lámpara!AH82</f>
        <v>8.6152263988761035</v>
      </c>
      <c r="AN74" s="171">
        <f>Lámpara!AI82</f>
        <v>9.8070175976858796</v>
      </c>
      <c r="AO74" s="171">
        <f>Lámpara!AJ82</f>
        <v>11.421246556334081</v>
      </c>
      <c r="AP74" s="171">
        <f>Lámpara!AK82</f>
        <v>13.3943097237737</v>
      </c>
      <c r="AQ74" s="171">
        <f>Lámpara!AL82</f>
        <v>15.626882461568728</v>
      </c>
      <c r="AR74" s="171">
        <f>Lámpara!AM82</f>
        <v>17.987969237834708</v>
      </c>
      <c r="AS74" s="171">
        <f>Lámpara!AN82</f>
        <v>20.324877823671539</v>
      </c>
      <c r="AT74" s="171">
        <f>Lámpara!AO82</f>
        <v>22.479370796624558</v>
      </c>
      <c r="AU74" s="171">
        <f>Lámpara!AP82</f>
        <v>24.308829037597093</v>
      </c>
      <c r="AV74" s="171">
        <f>Lámpara!AQ82</f>
        <v>25.70942590868389</v>
      </c>
      <c r="AW74" s="171">
        <f>Lámpara!AR82</f>
        <v>26.636479259752186</v>
      </c>
      <c r="AX74" s="171">
        <f>Lámpara!AS82</f>
        <v>27.116039074932583</v>
      </c>
      <c r="AY74" s="171">
        <f>Lámpara!AT82</f>
        <v>27.242250482658349</v>
      </c>
      <c r="AZ74" s="171">
        <f>Lámpara!AU82</f>
        <v>27.157767370675174</v>
      </c>
      <c r="BA74" s="171">
        <f>Lámpara!AV82</f>
        <v>27.019421804230142</v>
      </c>
      <c r="BB74" s="171">
        <f>Lámpara!AW82</f>
        <v>26.95725991349703</v>
      </c>
      <c r="BC74" s="171">
        <f>Lámpara!AX82</f>
        <v>27.03957408613676</v>
      </c>
      <c r="BD74" s="171">
        <f>Lámpara!AY82</f>
        <v>27.256978766559406</v>
      </c>
      <c r="BE74" s="171">
        <f>Lámpara!AZ82</f>
        <v>27.533303760833046</v>
      </c>
      <c r="BF74" s="171">
        <f>Lámpara!BA82</f>
        <v>27.761114625375129</v>
      </c>
      <c r="BG74" s="171">
        <f>Lámpara!BB82</f>
        <v>27.848940349002056</v>
      </c>
      <c r="BH74" s="171">
        <f>Lámpara!BC82</f>
        <v>27.761114625375122</v>
      </c>
      <c r="BI74" s="171">
        <f>Lámpara!BD82</f>
        <v>27.53330376083305</v>
      </c>
      <c r="BJ74" s="171">
        <f>Lámpara!BE82</f>
        <v>27.256978766559381</v>
      </c>
      <c r="BK74" s="171">
        <f>Lámpara!BF82</f>
        <v>27.039574086136739</v>
      </c>
      <c r="BL74" s="171">
        <f>Lámpara!BG82</f>
        <v>26.957259913497012</v>
      </c>
      <c r="BM74" s="171">
        <f>Lámpara!BH82</f>
        <v>27.019421804230156</v>
      </c>
      <c r="BN74" s="171">
        <f>Lámpara!BI82</f>
        <v>27.157767370675181</v>
      </c>
      <c r="BO74" s="171">
        <f>Lámpara!BJ82</f>
        <v>27.242250482658363</v>
      </c>
      <c r="BP74" s="171">
        <f>Lámpara!BK82</f>
        <v>27.11603907493258</v>
      </c>
      <c r="BQ74" s="171">
        <f>Lámpara!BL82</f>
        <v>26.636479259752146</v>
      </c>
      <c r="BR74" s="171">
        <f>Lámpara!BM82</f>
        <v>25.70942590868383</v>
      </c>
      <c r="BS74" s="171">
        <f>Lámpara!BN82</f>
        <v>24.308829037597022</v>
      </c>
      <c r="BT74" s="171">
        <f>Lámpara!BO82</f>
        <v>22.479370796624458</v>
      </c>
      <c r="BU74" s="171">
        <f>Lámpara!BP82</f>
        <v>20.324877823671383</v>
      </c>
      <c r="BV74" s="171">
        <f>Lámpara!BQ82</f>
        <v>17.987969237834601</v>
      </c>
      <c r="BW74" s="171">
        <f>Lámpara!BR82</f>
        <v>15.62688246156862</v>
      </c>
      <c r="BX74" s="171">
        <f>Lámpara!BS82</f>
        <v>13.394309723773604</v>
      </c>
      <c r="BY74" s="171">
        <f>Lámpara!BT82</f>
        <v>11.421246556334015</v>
      </c>
      <c r="BZ74" s="171">
        <f>Lámpara!BU82</f>
        <v>9.8070175976857961</v>
      </c>
      <c r="CA74" s="171">
        <f>Lámpara!BV82</f>
        <v>8.6152263988760769</v>
      </c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 t="shared" si="11"/>
        <v>-3.500000000000004</v>
      </c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>
        <f>Lámpara!N83</f>
        <v>8.5349744300002597E-2</v>
      </c>
      <c r="T75" s="171">
        <f>Lámpara!O83</f>
        <v>9.3355726002094977E-2</v>
      </c>
      <c r="U75" s="171">
        <f>Lámpara!P83</f>
        <v>0.10288764949677011</v>
      </c>
      <c r="V75" s="171">
        <f>Lámpara!Q83</f>
        <v>0.11433805256007851</v>
      </c>
      <c r="W75" s="171">
        <f>Lámpara!R83</f>
        <v>0.12821274597506468</v>
      </c>
      <c r="X75" s="171">
        <f>Lámpara!S83</f>
        <v>0.14516578805116501</v>
      </c>
      <c r="Y75" s="171">
        <f>Lámpara!T83</f>
        <v>0.16604585458758203</v>
      </c>
      <c r="Z75" s="171">
        <f>Lámpara!U83</f>
        <v>0.19195789017994611</v>
      </c>
      <c r="AA75" s="171">
        <f>Lámpara!V83</f>
        <v>0.22434530167909278</v>
      </c>
      <c r="AB75" s="171">
        <f>Lámpara!W83</f>
        <v>0.26509982874859944</v>
      </c>
      <c r="AC75" s="171">
        <f>Lámpara!X83</f>
        <v>0.3167087830269909</v>
      </c>
      <c r="AD75" s="171">
        <f>Lámpara!Y83</f>
        <v>0.38245283591402529</v>
      </c>
      <c r="AE75" s="171">
        <f>Lámpara!Z83</f>
        <v>0.4666722940417346</v>
      </c>
      <c r="AF75" s="171">
        <f>Lámpara!AA83</f>
        <v>0.57512628798834509</v>
      </c>
      <c r="AG75" s="171">
        <f>Lámpara!AB83</f>
        <v>0.7154781259699543</v>
      </c>
      <c r="AH75" s="171">
        <f>Lámpara!AC83</f>
        <v>0.89795204256053252</v>
      </c>
      <c r="AI75" s="171">
        <f>Lámpara!AD83</f>
        <v>1.1362227674833865</v>
      </c>
      <c r="AJ75" s="171">
        <f>Lámpara!AE83</f>
        <v>1.4486211224820127</v>
      </c>
      <c r="AK75" s="171">
        <f>Lámpara!AF83</f>
        <v>1.8597679513653624</v>
      </c>
      <c r="AL75" s="171">
        <f>Lámpara!AG83</f>
        <v>7.4683559570336273</v>
      </c>
      <c r="AM75" s="171">
        <f>Lámpara!AH83</f>
        <v>8.1642146658140184</v>
      </c>
      <c r="AN75" s="171">
        <f>Lámpara!AI83</f>
        <v>9.2871093750898908</v>
      </c>
      <c r="AO75" s="171">
        <f>Lámpara!AJ83</f>
        <v>10.808678262420086</v>
      </c>
      <c r="AP75" s="171">
        <f>Lámpara!AK83</f>
        <v>12.667590960106972</v>
      </c>
      <c r="AQ75" s="171">
        <f>Lámpara!AL83</f>
        <v>14.768994391506867</v>
      </c>
      <c r="AR75" s="171">
        <f>Lámpara!AM83</f>
        <v>16.988498294507977</v>
      </c>
      <c r="AS75" s="171">
        <f>Lámpara!AN83</f>
        <v>19.181719097600421</v>
      </c>
      <c r="AT75" s="171">
        <f>Lámpara!AO83</f>
        <v>21.199585695649496</v>
      </c>
      <c r="AU75" s="171">
        <f>Lámpara!AP83</f>
        <v>22.908277759272263</v>
      </c>
      <c r="AV75" s="171">
        <f>Lámpara!AQ83</f>
        <v>24.210952504802879</v>
      </c>
      <c r="AW75" s="171">
        <f>Lámpara!AR83</f>
        <v>25.06671669268508</v>
      </c>
      <c r="AX75" s="171">
        <f>Lámpara!AS83</f>
        <v>25.501287887083613</v>
      </c>
      <c r="AY75" s="171">
        <f>Lámpara!AT83</f>
        <v>25.604270274930123</v>
      </c>
      <c r="AZ75" s="171">
        <f>Lámpara!AU83</f>
        <v>25.5105552181981</v>
      </c>
      <c r="BA75" s="171">
        <f>Lámpara!AV83</f>
        <v>25.367978328213031</v>
      </c>
      <c r="BB75" s="171">
        <f>Lámpara!AW83</f>
        <v>25.29887554829449</v>
      </c>
      <c r="BC75" s="171">
        <f>Lámpara!AX83</f>
        <v>25.36737351334266</v>
      </c>
      <c r="BD75" s="171">
        <f>Lámpara!AY83</f>
        <v>25.56459783703993</v>
      </c>
      <c r="BE75" s="171">
        <f>Lámpara!AZ83</f>
        <v>25.819019676460776</v>
      </c>
      <c r="BF75" s="171">
        <f>Lámpara!BA83</f>
        <v>26.029835148059689</v>
      </c>
      <c r="BG75" s="171">
        <f>Lámpara!BB83</f>
        <v>26.111255090050008</v>
      </c>
      <c r="BH75" s="171">
        <f>Lámpara!BC83</f>
        <v>26.029835148059686</v>
      </c>
      <c r="BI75" s="171">
        <f>Lámpara!BD83</f>
        <v>25.81901967646078</v>
      </c>
      <c r="BJ75" s="171">
        <f>Lámpara!BE83</f>
        <v>25.564597837039926</v>
      </c>
      <c r="BK75" s="171">
        <f>Lámpara!BF83</f>
        <v>25.367373513342638</v>
      </c>
      <c r="BL75" s="171">
        <f>Lámpara!BG83</f>
        <v>25.298875548294479</v>
      </c>
      <c r="BM75" s="171">
        <f>Lámpara!BH83</f>
        <v>25.367978328213042</v>
      </c>
      <c r="BN75" s="171">
        <f>Lámpara!BI83</f>
        <v>25.510555218198107</v>
      </c>
      <c r="BO75" s="171">
        <f>Lámpara!BJ83</f>
        <v>25.604270274930126</v>
      </c>
      <c r="BP75" s="171">
        <f>Lámpara!BK83</f>
        <v>25.501287887083606</v>
      </c>
      <c r="BQ75" s="171">
        <f>Lámpara!BL83</f>
        <v>25.066716692685052</v>
      </c>
      <c r="BR75" s="171">
        <f>Lámpara!BM83</f>
        <v>24.210952504802833</v>
      </c>
      <c r="BS75" s="171">
        <f>Lámpara!BN83</f>
        <v>22.908277759272178</v>
      </c>
      <c r="BT75" s="171">
        <f>Lámpara!BO83</f>
        <v>21.199585695649393</v>
      </c>
      <c r="BU75" s="171">
        <f>Lámpara!BP83</f>
        <v>19.181719097600276</v>
      </c>
      <c r="BV75" s="171">
        <f>Lámpara!BQ83</f>
        <v>16.988498294507874</v>
      </c>
      <c r="BW75" s="171">
        <f>Lámpara!BR83</f>
        <v>14.768994391506761</v>
      </c>
      <c r="BX75" s="171">
        <f>Lámpara!BS83</f>
        <v>12.66759096010688</v>
      </c>
      <c r="BY75" s="171">
        <f>Lámpara!BT83</f>
        <v>10.80867826242001</v>
      </c>
      <c r="BZ75" s="171">
        <f>Lámpara!BU83</f>
        <v>9.2871093750898197</v>
      </c>
      <c r="CA75" s="171">
        <f>Lámpara!BV83</f>
        <v>8.1642146658139954</v>
      </c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11" priority="1" stopIfTrue="1" operator="greaterThanOrEqual">
      <formula>402</formula>
    </cfRule>
    <cfRule type="cellIs" dxfId="10" priority="2" stopIfTrue="1" operator="between">
      <formula>268</formula>
      <formula>402</formula>
    </cfRule>
    <cfRule type="cellIs" dxfId="9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H153"/>
  <sheetViews>
    <sheetView zoomScale="25" workbookViewId="0"/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 t="shared" ref="J2:AO2" si="0">I2+0.1</f>
        <v>0.1</v>
      </c>
      <c r="K2" s="172">
        <f t="shared" si="0"/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ref="AP2:BU2" si="1">AO2+0.1</f>
        <v>3.3000000000000016</v>
      </c>
      <c r="AQ2" s="172">
        <f t="shared" si="1"/>
        <v>3.4000000000000017</v>
      </c>
      <c r="AR2" s="172">
        <f t="shared" si="1"/>
        <v>3.5000000000000018</v>
      </c>
      <c r="AS2" s="172">
        <f t="shared" si="1"/>
        <v>3.6000000000000019</v>
      </c>
      <c r="AT2" s="172">
        <f t="shared" si="1"/>
        <v>3.700000000000002</v>
      </c>
      <c r="AU2" s="172">
        <f t="shared" si="1"/>
        <v>3.800000000000002</v>
      </c>
      <c r="AV2" s="172">
        <f t="shared" si="1"/>
        <v>3.9000000000000021</v>
      </c>
      <c r="AW2" s="172">
        <f t="shared" si="1"/>
        <v>4.0000000000000018</v>
      </c>
      <c r="AX2" s="172">
        <f t="shared" si="1"/>
        <v>4.1000000000000014</v>
      </c>
      <c r="AY2" s="172">
        <f t="shared" si="1"/>
        <v>4.2000000000000011</v>
      </c>
      <c r="AZ2" s="172">
        <f t="shared" si="1"/>
        <v>4.3000000000000007</v>
      </c>
      <c r="BA2" s="172">
        <f t="shared" si="1"/>
        <v>4.4000000000000004</v>
      </c>
      <c r="BB2" s="172">
        <f t="shared" si="1"/>
        <v>4.5</v>
      </c>
      <c r="BC2" s="172">
        <f t="shared" si="1"/>
        <v>4.5999999999999996</v>
      </c>
      <c r="BD2" s="172">
        <f t="shared" si="1"/>
        <v>4.6999999999999993</v>
      </c>
      <c r="BE2" s="172">
        <f t="shared" si="1"/>
        <v>4.7999999999999989</v>
      </c>
      <c r="BF2" s="172">
        <f t="shared" si="1"/>
        <v>4.8999999999999986</v>
      </c>
      <c r="BG2" s="172">
        <f t="shared" si="1"/>
        <v>4.9999999999999982</v>
      </c>
      <c r="BH2" s="172">
        <f t="shared" si="1"/>
        <v>5.0999999999999979</v>
      </c>
      <c r="BI2" s="172">
        <f t="shared" si="1"/>
        <v>5.1999999999999975</v>
      </c>
      <c r="BJ2" s="172">
        <f t="shared" si="1"/>
        <v>5.2999999999999972</v>
      </c>
      <c r="BK2" s="172">
        <f t="shared" si="1"/>
        <v>5.3999999999999968</v>
      </c>
      <c r="BL2" s="172">
        <f t="shared" si="1"/>
        <v>5.4999999999999964</v>
      </c>
      <c r="BM2" s="172">
        <f t="shared" si="1"/>
        <v>5.5999999999999961</v>
      </c>
      <c r="BN2" s="172">
        <f t="shared" si="1"/>
        <v>5.6999999999999957</v>
      </c>
      <c r="BO2" s="172">
        <f t="shared" si="1"/>
        <v>5.7999999999999954</v>
      </c>
      <c r="BP2" s="172">
        <f t="shared" si="1"/>
        <v>5.899999999999995</v>
      </c>
      <c r="BQ2" s="172">
        <f t="shared" si="1"/>
        <v>5.9999999999999947</v>
      </c>
      <c r="BR2" s="172">
        <f t="shared" si="1"/>
        <v>6.0999999999999943</v>
      </c>
      <c r="BS2" s="172">
        <f t="shared" si="1"/>
        <v>6.199999999999994</v>
      </c>
      <c r="BT2" s="172">
        <f t="shared" si="1"/>
        <v>6.2999999999999936</v>
      </c>
      <c r="BU2" s="172">
        <f t="shared" si="1"/>
        <v>6.3999999999999932</v>
      </c>
      <c r="BV2" s="172">
        <f t="shared" ref="BV2:CA2" si="2">BU2+0.1</f>
        <v>6.4999999999999929</v>
      </c>
      <c r="BW2" s="172">
        <f t="shared" si="2"/>
        <v>6.5999999999999925</v>
      </c>
      <c r="BX2" s="172">
        <f t="shared" si="2"/>
        <v>6.6999999999999922</v>
      </c>
      <c r="BY2" s="172">
        <f t="shared" si="2"/>
        <v>6.7999999999999918</v>
      </c>
      <c r="BZ2" s="172">
        <f t="shared" si="2"/>
        <v>6.8999999999999915</v>
      </c>
      <c r="CA2" s="172">
        <f t="shared" si="2"/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 t="shared" ref="J4:AO4" si="3">I4+0.1</f>
        <v>-3.4</v>
      </c>
      <c r="K4" s="173">
        <f t="shared" si="3"/>
        <v>-3.3</v>
      </c>
      <c r="L4" s="173">
        <f t="shared" si="3"/>
        <v>-3.1999999999999997</v>
      </c>
      <c r="M4" s="173">
        <f t="shared" si="3"/>
        <v>-3.0999999999999996</v>
      </c>
      <c r="N4" s="173">
        <f t="shared" si="3"/>
        <v>-2.9999999999999996</v>
      </c>
      <c r="O4" s="173">
        <f t="shared" si="3"/>
        <v>-2.8999999999999995</v>
      </c>
      <c r="P4" s="173">
        <f t="shared" si="3"/>
        <v>-2.7999999999999994</v>
      </c>
      <c r="Q4" s="173">
        <f t="shared" si="3"/>
        <v>-2.6999999999999993</v>
      </c>
      <c r="R4" s="173">
        <f t="shared" si="3"/>
        <v>-2.5999999999999992</v>
      </c>
      <c r="S4" s="173">
        <f t="shared" si="3"/>
        <v>-2.4999999999999991</v>
      </c>
      <c r="T4" s="173">
        <f t="shared" si="3"/>
        <v>-2.399999999999999</v>
      </c>
      <c r="U4" s="173">
        <f t="shared" si="3"/>
        <v>-2.2999999999999989</v>
      </c>
      <c r="V4" s="173">
        <f t="shared" si="3"/>
        <v>-2.1999999999999988</v>
      </c>
      <c r="W4" s="173">
        <f t="shared" si="3"/>
        <v>-2.0999999999999988</v>
      </c>
      <c r="X4" s="173">
        <f t="shared" si="3"/>
        <v>-1.9999999999999987</v>
      </c>
      <c r="Y4" s="173">
        <f t="shared" si="3"/>
        <v>-1.8999999999999986</v>
      </c>
      <c r="Z4" s="173">
        <f t="shared" si="3"/>
        <v>-1.7999999999999985</v>
      </c>
      <c r="AA4" s="173">
        <f t="shared" si="3"/>
        <v>-1.6999999999999984</v>
      </c>
      <c r="AB4" s="173">
        <f t="shared" si="3"/>
        <v>-1.5999999999999983</v>
      </c>
      <c r="AC4" s="173">
        <f t="shared" si="3"/>
        <v>-1.4999999999999982</v>
      </c>
      <c r="AD4" s="173">
        <f t="shared" si="3"/>
        <v>-1.3999999999999981</v>
      </c>
      <c r="AE4" s="173">
        <f t="shared" si="3"/>
        <v>-1.299999999999998</v>
      </c>
      <c r="AF4" s="173">
        <f t="shared" si="3"/>
        <v>-1.199999999999998</v>
      </c>
      <c r="AG4" s="173">
        <f t="shared" si="3"/>
        <v>-1.0999999999999979</v>
      </c>
      <c r="AH4" s="173">
        <f t="shared" si="3"/>
        <v>-0.99999999999999789</v>
      </c>
      <c r="AI4" s="173">
        <f t="shared" si="3"/>
        <v>-0.89999999999999791</v>
      </c>
      <c r="AJ4" s="173">
        <f t="shared" si="3"/>
        <v>-0.79999999999999793</v>
      </c>
      <c r="AK4" s="173">
        <f t="shared" si="3"/>
        <v>-0.69999999999999796</v>
      </c>
      <c r="AL4" s="173">
        <f t="shared" si="3"/>
        <v>-0.59999999999999798</v>
      </c>
      <c r="AM4" s="173">
        <f t="shared" si="3"/>
        <v>-0.499999999999998</v>
      </c>
      <c r="AN4" s="173">
        <f t="shared" si="3"/>
        <v>-0.39999999999999802</v>
      </c>
      <c r="AO4" s="173">
        <f t="shared" si="3"/>
        <v>-0.29999999999999805</v>
      </c>
      <c r="AP4" s="173">
        <f t="shared" ref="AP4:BU4" si="4">AO4+0.1</f>
        <v>-0.19999999999999804</v>
      </c>
      <c r="AQ4" s="173">
        <f t="shared" si="4"/>
        <v>-9.9999999999998035E-2</v>
      </c>
      <c r="AR4" s="173">
        <f t="shared" si="4"/>
        <v>1.9706458687096529E-15</v>
      </c>
      <c r="AS4" s="173">
        <f t="shared" si="4"/>
        <v>0.10000000000000198</v>
      </c>
      <c r="AT4" s="173">
        <f t="shared" si="4"/>
        <v>0.20000000000000198</v>
      </c>
      <c r="AU4" s="173">
        <f t="shared" si="4"/>
        <v>0.30000000000000199</v>
      </c>
      <c r="AV4" s="173">
        <f t="shared" si="4"/>
        <v>0.40000000000000202</v>
      </c>
      <c r="AW4" s="173">
        <f t="shared" si="4"/>
        <v>0.500000000000002</v>
      </c>
      <c r="AX4" s="173">
        <f t="shared" si="4"/>
        <v>0.60000000000000198</v>
      </c>
      <c r="AY4" s="173">
        <f t="shared" si="4"/>
        <v>0.70000000000000195</v>
      </c>
      <c r="AZ4" s="173">
        <f t="shared" si="4"/>
        <v>0.80000000000000193</v>
      </c>
      <c r="BA4" s="173">
        <f t="shared" si="4"/>
        <v>0.90000000000000191</v>
      </c>
      <c r="BB4" s="173">
        <f t="shared" si="4"/>
        <v>1.000000000000002</v>
      </c>
      <c r="BC4" s="173">
        <f t="shared" si="4"/>
        <v>1.1000000000000021</v>
      </c>
      <c r="BD4" s="173">
        <f t="shared" si="4"/>
        <v>1.2000000000000022</v>
      </c>
      <c r="BE4" s="173">
        <f t="shared" si="4"/>
        <v>1.3000000000000023</v>
      </c>
      <c r="BF4" s="173">
        <f t="shared" si="4"/>
        <v>1.4000000000000024</v>
      </c>
      <c r="BG4" s="173">
        <f t="shared" si="4"/>
        <v>1.5000000000000024</v>
      </c>
      <c r="BH4" s="173">
        <f t="shared" si="4"/>
        <v>1.6000000000000025</v>
      </c>
      <c r="BI4" s="173">
        <f t="shared" si="4"/>
        <v>1.7000000000000026</v>
      </c>
      <c r="BJ4" s="173">
        <f t="shared" si="4"/>
        <v>1.8000000000000027</v>
      </c>
      <c r="BK4" s="173">
        <f t="shared" si="4"/>
        <v>1.9000000000000028</v>
      </c>
      <c r="BL4" s="173">
        <f t="shared" si="4"/>
        <v>2.0000000000000027</v>
      </c>
      <c r="BM4" s="173">
        <f t="shared" si="4"/>
        <v>2.1000000000000028</v>
      </c>
      <c r="BN4" s="173">
        <f t="shared" si="4"/>
        <v>2.2000000000000028</v>
      </c>
      <c r="BO4" s="173">
        <f t="shared" si="4"/>
        <v>2.3000000000000029</v>
      </c>
      <c r="BP4" s="173">
        <f t="shared" si="4"/>
        <v>2.400000000000003</v>
      </c>
      <c r="BQ4" s="173">
        <f t="shared" si="4"/>
        <v>2.5000000000000031</v>
      </c>
      <c r="BR4" s="173">
        <f t="shared" si="4"/>
        <v>2.6000000000000032</v>
      </c>
      <c r="BS4" s="173">
        <f t="shared" si="4"/>
        <v>2.7000000000000033</v>
      </c>
      <c r="BT4" s="173">
        <f t="shared" si="4"/>
        <v>2.8000000000000034</v>
      </c>
      <c r="BU4" s="173">
        <f t="shared" si="4"/>
        <v>2.9000000000000035</v>
      </c>
      <c r="BV4" s="173">
        <f t="shared" ref="BV4:CA4" si="5">BU4+0.1</f>
        <v>3.0000000000000036</v>
      </c>
      <c r="BW4" s="173">
        <f t="shared" si="5"/>
        <v>3.1000000000000036</v>
      </c>
      <c r="BX4" s="173">
        <f t="shared" si="5"/>
        <v>3.2000000000000037</v>
      </c>
      <c r="BY4" s="173">
        <f t="shared" si="5"/>
        <v>3.3000000000000038</v>
      </c>
      <c r="BZ4" s="173">
        <f t="shared" si="5"/>
        <v>3.4000000000000039</v>
      </c>
      <c r="CA4" s="173">
        <f t="shared" si="5"/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36" si="6">F6+0.1</f>
        <v>6.9999999999999911</v>
      </c>
      <c r="G5" s="172"/>
      <c r="H5" s="175">
        <v>3.5</v>
      </c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6"/>
        <v>6.8999999999999915</v>
      </c>
      <c r="G6" s="172"/>
      <c r="H6" s="175">
        <f t="shared" ref="H6:H37" si="7">H5-0.1</f>
        <v>3.4</v>
      </c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6"/>
        <v>6.7999999999999918</v>
      </c>
      <c r="G7" s="172"/>
      <c r="H7" s="175">
        <f t="shared" si="7"/>
        <v>3.3</v>
      </c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6"/>
        <v>6.6999999999999922</v>
      </c>
      <c r="G8" s="172"/>
      <c r="H8" s="175">
        <f t="shared" si="7"/>
        <v>3.1999999999999997</v>
      </c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6"/>
        <v>6.5999999999999925</v>
      </c>
      <c r="G9" s="172"/>
      <c r="H9" s="175">
        <f t="shared" si="7"/>
        <v>3.0999999999999996</v>
      </c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6"/>
        <v>6.4999999999999929</v>
      </c>
      <c r="G10" s="172"/>
      <c r="H10" s="175">
        <f t="shared" si="7"/>
        <v>2.9999999999999996</v>
      </c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6"/>
        <v>6.3999999999999932</v>
      </c>
      <c r="G11" s="172"/>
      <c r="H11" s="175">
        <f t="shared" si="7"/>
        <v>2.8999999999999995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6"/>
        <v>6.2999999999999936</v>
      </c>
      <c r="G12" s="172"/>
      <c r="H12" s="175">
        <f t="shared" si="7"/>
        <v>2.7999999999999994</v>
      </c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6"/>
        <v>6.199999999999994</v>
      </c>
      <c r="G13" s="172"/>
      <c r="H13" s="175">
        <f t="shared" si="7"/>
        <v>2.6999999999999993</v>
      </c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6"/>
        <v>6.0999999999999943</v>
      </c>
      <c r="G14" s="172"/>
      <c r="H14" s="175">
        <f t="shared" si="7"/>
        <v>2.5999999999999992</v>
      </c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6"/>
        <v>5.9999999999999947</v>
      </c>
      <c r="G15" s="172"/>
      <c r="H15" s="175">
        <f t="shared" si="7"/>
        <v>2.4999999999999991</v>
      </c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6"/>
        <v>5.899999999999995</v>
      </c>
      <c r="G16" s="172"/>
      <c r="H16" s="175">
        <f t="shared" si="7"/>
        <v>2.399999999999999</v>
      </c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6"/>
        <v>5.7999999999999954</v>
      </c>
      <c r="G17" s="172"/>
      <c r="H17" s="175">
        <f t="shared" si="7"/>
        <v>2.2999999999999989</v>
      </c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6"/>
        <v>5.6999999999999957</v>
      </c>
      <c r="G18" s="172"/>
      <c r="H18" s="175">
        <f t="shared" si="7"/>
        <v>2.1999999999999988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6"/>
        <v>5.5999999999999961</v>
      </c>
      <c r="G19" s="172"/>
      <c r="H19" s="175">
        <f t="shared" si="7"/>
        <v>2.0999999999999988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6"/>
        <v>5.4999999999999964</v>
      </c>
      <c r="G20" s="172"/>
      <c r="H20" s="175">
        <f t="shared" si="7"/>
        <v>1.9999999999999987</v>
      </c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6"/>
        <v>5.3999999999999968</v>
      </c>
      <c r="G21" s="172"/>
      <c r="H21" s="175">
        <f t="shared" si="7"/>
        <v>1.8999999999999986</v>
      </c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6"/>
        <v>5.2999999999999972</v>
      </c>
      <c r="G22" s="172"/>
      <c r="H22" s="175">
        <f t="shared" si="7"/>
        <v>1.7999999999999985</v>
      </c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6"/>
        <v>5.1999999999999975</v>
      </c>
      <c r="G23" s="172"/>
      <c r="H23" s="175">
        <f t="shared" si="7"/>
        <v>1.6999999999999984</v>
      </c>
      <c r="I23" s="171">
        <f>Lámpara!AH8</f>
        <v>6.308017607617173</v>
      </c>
      <c r="J23" s="171">
        <f>Lámpara!AI8</f>
        <v>7.1501094954218338</v>
      </c>
      <c r="K23" s="171">
        <f>Lámpara!AJ8</f>
        <v>8.2933655779748978</v>
      </c>
      <c r="L23" s="171">
        <f>Lámpara!AK8</f>
        <v>9.6871062669092485</v>
      </c>
      <c r="M23" s="171">
        <f>Lámpara!AL8</f>
        <v>11.256034020854576</v>
      </c>
      <c r="N23" s="171">
        <f>Lámpara!AM8</f>
        <v>12.903764454584611</v>
      </c>
      <c r="O23" s="171">
        <f>Lámpara!AN8</f>
        <v>14.520436070419105</v>
      </c>
      <c r="P23" s="171">
        <f>Lámpara!AO8</f>
        <v>15.994440918254014</v>
      </c>
      <c r="Q23" s="171">
        <f>Lámpara!AP8</f>
        <v>17.227334362307044</v>
      </c>
      <c r="R23" s="171">
        <f>Lámpara!AQ8</f>
        <v>18.149747488190183</v>
      </c>
      <c r="S23" s="171">
        <f>Lámpara!AR8</f>
        <v>18.734936850950234</v>
      </c>
      <c r="T23" s="171">
        <f>Lámpara!AS8</f>
        <v>19.005948301389811</v>
      </c>
      <c r="U23" s="171">
        <f>Lámpara!AT8</f>
        <v>19.032814464903147</v>
      </c>
      <c r="V23" s="171">
        <f>Lámpara!AU8</f>
        <v>18.918161679844182</v>
      </c>
      <c r="W23" s="171">
        <f>Lámpara!AV8</f>
        <v>18.772988825565488</v>
      </c>
      <c r="X23" s="171">
        <f>Lámpara!AW8</f>
        <v>18.688341902949201</v>
      </c>
      <c r="Y23" s="171">
        <f>Lámpara!AX8</f>
        <v>18.711548452180967</v>
      </c>
      <c r="Z23" s="171">
        <f>Lámpara!AY8</f>
        <v>18.835800192006758</v>
      </c>
      <c r="AA23" s="171">
        <f>Lámpara!AZ8</f>
        <v>19.008172156968509</v>
      </c>
      <c r="AB23" s="171">
        <f>Lámpara!BA8</f>
        <v>19.154373140508277</v>
      </c>
      <c r="AC23" s="171">
        <f>Lámpara!BB8</f>
        <v>19.211299823560257</v>
      </c>
      <c r="AD23" s="171">
        <f>Lámpara!BC8</f>
        <v>19.154373140508273</v>
      </c>
      <c r="AE23" s="171">
        <f>Lámpara!BD8</f>
        <v>19.008172156968506</v>
      </c>
      <c r="AF23" s="171">
        <f>Lámpara!BE8</f>
        <v>18.83580019200674</v>
      </c>
      <c r="AG23" s="171">
        <f>Lámpara!BF8</f>
        <v>18.711548452180956</v>
      </c>
      <c r="AH23" s="171">
        <f>Lámpara!BG8</f>
        <v>18.68834190294919</v>
      </c>
      <c r="AI23" s="171">
        <f>Lámpara!BH8</f>
        <v>18.772988825565495</v>
      </c>
      <c r="AJ23" s="171">
        <f>Lámpara!BI8</f>
        <v>18.918161679844182</v>
      </c>
      <c r="AK23" s="171">
        <f>Lámpara!BJ8</f>
        <v>19.032814464903154</v>
      </c>
      <c r="AL23" s="171">
        <f>Lámpara!BK8</f>
        <v>19.005948301389797</v>
      </c>
      <c r="AM23" s="171">
        <f>Lámpara!BL8</f>
        <v>18.734936850950209</v>
      </c>
      <c r="AN23" s="171">
        <f>Lámpara!BM8</f>
        <v>18.14974748819014</v>
      </c>
      <c r="AO23" s="171">
        <f>Lámpara!BN8</f>
        <v>17.227334362306987</v>
      </c>
      <c r="AP23" s="171">
        <f>Lámpara!BO8</f>
        <v>15.994440918253938</v>
      </c>
      <c r="AQ23" s="171">
        <f>Lámpara!BP8</f>
        <v>14.520436070418999</v>
      </c>
      <c r="AR23" s="171">
        <f>Lámpara!BQ8</f>
        <v>12.903764454584538</v>
      </c>
      <c r="AS23" s="171">
        <f>Lámpara!BR8</f>
        <v>11.256034020854495</v>
      </c>
      <c r="AT23" s="171">
        <f>Lámpara!BS8</f>
        <v>9.6871062669091792</v>
      </c>
      <c r="AU23" s="171">
        <f>Lámpara!BT8</f>
        <v>8.2933655779748481</v>
      </c>
      <c r="AV23" s="171">
        <f>Lámpara!BU8</f>
        <v>7.1501094954217779</v>
      </c>
      <c r="AW23" s="171">
        <f>Lámpara!BV8</f>
        <v>6.3080176076171544</v>
      </c>
      <c r="AX23" s="171">
        <f>Lámpara!BW8</f>
        <v>5.7930336824356603</v>
      </c>
      <c r="AY23" s="171">
        <f>Lámpara!BX8</f>
        <v>1.4102025037612615</v>
      </c>
      <c r="AZ23" s="171">
        <f>Lámpara!BY8</f>
        <v>1.0934251381587288</v>
      </c>
      <c r="BA23" s="171">
        <f>Lámpara!BZ8</f>
        <v>0.85210389535299069</v>
      </c>
      <c r="BB23" s="171">
        <f>Lámpara!CA8</f>
        <v>0.66763644413016021</v>
      </c>
      <c r="BC23" s="171">
        <f>Lámpara!CB8</f>
        <v>0.52612336841595886</v>
      </c>
      <c r="BD23" s="171">
        <f>Lámpara!CC8</f>
        <v>0.41715761677795216</v>
      </c>
      <c r="BE23" s="171">
        <f>Lámpara!CD8</f>
        <v>0.33292881836108051</v>
      </c>
      <c r="BF23" s="171">
        <f>Lámpara!CE8</f>
        <v>0.26756045862360456</v>
      </c>
      <c r="BG23" s="171">
        <f>Lámpara!CF8</f>
        <v>0.21661903748213507</v>
      </c>
      <c r="BH23" s="171">
        <f>Lámpara!CG8</f>
        <v>0.17675017386827854</v>
      </c>
      <c r="BI23" s="171">
        <f>Lámpara!CH8</f>
        <v>0.14540841849008143</v>
      </c>
      <c r="BJ23" s="171">
        <f>Lámpara!CI8</f>
        <v>0.12065627930475253</v>
      </c>
      <c r="BK23" s="171">
        <f>Lámpara!CJ8</f>
        <v>0.101014419703449</v>
      </c>
      <c r="BL23" s="171">
        <f>Lámpara!CK8</f>
        <v>8.5349744300002542E-2</v>
      </c>
      <c r="BM23" s="171">
        <f>Lámpara!CL8</f>
        <v>7.2791584114267241E-2</v>
      </c>
      <c r="BN23" s="171">
        <f>Lámpara!CM8</f>
        <v>6.2668762692197733E-2</v>
      </c>
      <c r="BO23" s="171">
        <f>Lámpara!CN8</f>
        <v>5.4462212880372965E-2</v>
      </c>
      <c r="BP23" s="171">
        <f>Lámpara!CO8</f>
        <v>4.7769201904433713E-2</v>
      </c>
      <c r="BQ23" s="171">
        <f>Lámpara!CP8</f>
        <v>4.2276243483982158E-2</v>
      </c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6"/>
        <v>5.0999999999999979</v>
      </c>
      <c r="G24" s="172"/>
      <c r="H24" s="175">
        <f t="shared" si="7"/>
        <v>1.5999999999999983</v>
      </c>
      <c r="I24" s="171">
        <f>Lámpara!AH9</f>
        <v>6.6335190191749236</v>
      </c>
      <c r="J24" s="171">
        <f>Lámpara!AI9</f>
        <v>7.5243254674739655</v>
      </c>
      <c r="K24" s="171">
        <f>Lámpara!AJ9</f>
        <v>8.7332797910656499</v>
      </c>
      <c r="L24" s="171">
        <f>Lámpara!AK9</f>
        <v>10.207686691089258</v>
      </c>
      <c r="M24" s="171">
        <f>Lámpara!AL9</f>
        <v>11.868698209438877</v>
      </c>
      <c r="N24" s="171">
        <f>Lámpara!AM9</f>
        <v>13.614946357356635</v>
      </c>
      <c r="O24" s="171">
        <f>Lámpara!AN9</f>
        <v>15.330509149641694</v>
      </c>
      <c r="P24" s="171">
        <f>Lámpara!AO9</f>
        <v>16.897275415322554</v>
      </c>
      <c r="Q24" s="171">
        <f>Lámpara!AP9</f>
        <v>18.210729353439362</v>
      </c>
      <c r="R24" s="171">
        <f>Lámpara!AQ9</f>
        <v>19.196859734919752</v>
      </c>
      <c r="S24" s="171">
        <f>Lámpara!AR9</f>
        <v>19.826624846407405</v>
      </c>
      <c r="T24" s="171">
        <f>Lámpara!AS9</f>
        <v>20.123689348606177</v>
      </c>
      <c r="U24" s="171">
        <f>Lámpara!AT9</f>
        <v>20.161602785408082</v>
      </c>
      <c r="V24" s="171">
        <f>Lámpara!AU9</f>
        <v>20.048656210983122</v>
      </c>
      <c r="W24" s="171">
        <f>Lámpara!AV9</f>
        <v>19.902251384894129</v>
      </c>
      <c r="X24" s="171">
        <f>Lámpara!AW9</f>
        <v>19.818839912422781</v>
      </c>
      <c r="Y24" s="171">
        <f>Lámpara!AX9</f>
        <v>19.848638032459586</v>
      </c>
      <c r="Z24" s="171">
        <f>Lámpara!AY9</f>
        <v>19.984479348859963</v>
      </c>
      <c r="AA24" s="171">
        <f>Lámpara!AZ9</f>
        <v>20.170248976588415</v>
      </c>
      <c r="AB24" s="171">
        <f>Lámpara!BA9</f>
        <v>20.327118411357375</v>
      </c>
      <c r="AC24" s="171">
        <f>Lámpara!BB9</f>
        <v>20.388106163034003</v>
      </c>
      <c r="AD24" s="171">
        <f>Lámpara!BC9</f>
        <v>20.327118411357372</v>
      </c>
      <c r="AE24" s="171">
        <f>Lámpara!BD9</f>
        <v>20.170248976588418</v>
      </c>
      <c r="AF24" s="171">
        <f>Lámpara!BE9</f>
        <v>19.984479348859949</v>
      </c>
      <c r="AG24" s="171">
        <f>Lámpara!BF9</f>
        <v>19.848638032459569</v>
      </c>
      <c r="AH24" s="171">
        <f>Lámpara!BG9</f>
        <v>19.818839912422767</v>
      </c>
      <c r="AI24" s="171">
        <f>Lámpara!BH9</f>
        <v>19.902251384894132</v>
      </c>
      <c r="AJ24" s="171">
        <f>Lámpara!BI9</f>
        <v>20.048656210983125</v>
      </c>
      <c r="AK24" s="171">
        <f>Lámpara!BJ9</f>
        <v>20.161602785408089</v>
      </c>
      <c r="AL24" s="171">
        <f>Lámpara!BK9</f>
        <v>20.123689348606177</v>
      </c>
      <c r="AM24" s="171">
        <f>Lámpara!BL9</f>
        <v>19.826624846407377</v>
      </c>
      <c r="AN24" s="171">
        <f>Lámpara!BM9</f>
        <v>19.196859734919713</v>
      </c>
      <c r="AO24" s="171">
        <f>Lámpara!BN9</f>
        <v>18.210729353439305</v>
      </c>
      <c r="AP24" s="171">
        <f>Lámpara!BO9</f>
        <v>16.897275415322476</v>
      </c>
      <c r="AQ24" s="171">
        <f>Lámpara!BP9</f>
        <v>15.330509149641591</v>
      </c>
      <c r="AR24" s="171">
        <f>Lámpara!BQ9</f>
        <v>13.614946357356553</v>
      </c>
      <c r="AS24" s="171">
        <f>Lámpara!BR9</f>
        <v>11.86869820943879</v>
      </c>
      <c r="AT24" s="171">
        <f>Lámpara!BS9</f>
        <v>10.207686691089181</v>
      </c>
      <c r="AU24" s="171">
        <f>Lámpara!BT9</f>
        <v>8.7332797910656002</v>
      </c>
      <c r="AV24" s="171">
        <f>Lámpara!BU9</f>
        <v>7.5243254674739024</v>
      </c>
      <c r="AW24" s="171">
        <f>Lámpara!BV9</f>
        <v>6.6335190191749049</v>
      </c>
      <c r="AX24" s="171">
        <f>Lámpara!BW9</f>
        <v>6.0873812079319647</v>
      </c>
      <c r="AY24" s="171">
        <f>Lámpara!BX9</f>
        <v>1.4859938927800131</v>
      </c>
      <c r="AZ24" s="171">
        <f>Lámpara!BY9</f>
        <v>1.1526421248047007</v>
      </c>
      <c r="BA24" s="171">
        <f>Lámpara!BZ9</f>
        <v>0.89884046314834753</v>
      </c>
      <c r="BB24" s="171">
        <f>Lámpara!CA9</f>
        <v>0.70493595494333727</v>
      </c>
      <c r="BC24" s="171">
        <f>Lámpara!CB9</f>
        <v>0.55625358325013052</v>
      </c>
      <c r="BD24" s="171">
        <f>Lámpara!CC9</f>
        <v>0.44181283654123865</v>
      </c>
      <c r="BE24" s="171">
        <f>Lámpara!CD9</f>
        <v>0.35337856375729115</v>
      </c>
      <c r="BF24" s="171">
        <f>Lámpara!CE9</f>
        <v>0.28475894893389997</v>
      </c>
      <c r="BG24" s="171">
        <f>Lámpara!CF9</f>
        <v>0.23128591957748212</v>
      </c>
      <c r="BH24" s="171">
        <f>Lámpara!CG9</f>
        <v>0.18943015299646745</v>
      </c>
      <c r="BI24" s="171">
        <f>Lámpara!CH9</f>
        <v>0.15651539009450019</v>
      </c>
      <c r="BJ24" s="171">
        <f>Lámpara!CI9</f>
        <v>0.130506059734111</v>
      </c>
      <c r="BK24" s="171">
        <f>Lámpara!CJ9</f>
        <v>0.1098490765732706</v>
      </c>
      <c r="BL24" s="171">
        <f>Lámpara!CK9</f>
        <v>9.3355726002094908E-2</v>
      </c>
      <c r="BM24" s="171">
        <f>Lámpara!CL9</f>
        <v>8.0113262737726482E-2</v>
      </c>
      <c r="BN24" s="171">
        <f>Lámpara!CM9</f>
        <v>6.9418576952715624E-2</v>
      </c>
      <c r="BO24" s="171">
        <f>Lámpara!CN9</f>
        <v>6.0728284847971346E-2</v>
      </c>
      <c r="BP24" s="171">
        <f>Lámpara!CO9</f>
        <v>5.3621072242960824E-2</v>
      </c>
      <c r="BQ24" s="171">
        <f>Lámpara!CP9</f>
        <v>4.776920190443374E-2</v>
      </c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6"/>
        <v>4.9999999999999982</v>
      </c>
      <c r="G25" s="172"/>
      <c r="H25" s="175">
        <f t="shared" si="7"/>
        <v>1.4999999999999982</v>
      </c>
      <c r="I25" s="171">
        <f>Lámpara!AH10</f>
        <v>6.9799755909960437</v>
      </c>
      <c r="J25" s="171">
        <f>Lámpara!AI10</f>
        <v>7.9229338497019812</v>
      </c>
      <c r="K25" s="171">
        <f>Lámpara!AJ10</f>
        <v>9.2021921604230581</v>
      </c>
      <c r="L25" s="171">
        <f>Lámpara!AK10</f>
        <v>10.762978010739497</v>
      </c>
      <c r="M25" s="171">
        <f>Lámpara!AL10</f>
        <v>12.522717483550345</v>
      </c>
      <c r="N25" s="171">
        <f>Lámpara!AM10</f>
        <v>14.37476581225158</v>
      </c>
      <c r="O25" s="171">
        <f>Lámpara!AN10</f>
        <v>16.196745192714047</v>
      </c>
      <c r="P25" s="171">
        <f>Lámpara!AO10</f>
        <v>17.863582229424374</v>
      </c>
      <c r="Q25" s="171">
        <f>Lámpara!AP10</f>
        <v>19.264228307853664</v>
      </c>
      <c r="R25" s="171">
        <f>Lámpara!AQ10</f>
        <v>20.319642027258602</v>
      </c>
      <c r="S25" s="171">
        <f>Lámpara!AR10</f>
        <v>20.998246348128905</v>
      </c>
      <c r="T25" s="171">
        <f>Lámpara!AS10</f>
        <v>21.324295047740041</v>
      </c>
      <c r="U25" s="171">
        <f>Lámpara!AT10</f>
        <v>21.375046254423253</v>
      </c>
      <c r="V25" s="171">
        <f>Lámpara!AU10</f>
        <v>21.264825253998605</v>
      </c>
      <c r="W25" s="171">
        <f>Lámpara!AV10</f>
        <v>21.11788446285518</v>
      </c>
      <c r="X25" s="171">
        <f>Lámpara!AW10</f>
        <v>21.036474820255407</v>
      </c>
      <c r="Y25" s="171">
        <f>Lámpara!AX10</f>
        <v>21.073918300777674</v>
      </c>
      <c r="Z25" s="171">
        <f>Lámpara!AY10</f>
        <v>21.222665461786047</v>
      </c>
      <c r="AA25" s="171">
        <f>Lámpara!AZ10</f>
        <v>21.423168680909662</v>
      </c>
      <c r="AB25" s="171">
        <f>Lámpara!BA10</f>
        <v>21.591712353177975</v>
      </c>
      <c r="AC25" s="171">
        <f>Lámpara!BB10</f>
        <v>21.657135757988872</v>
      </c>
      <c r="AD25" s="171">
        <f>Lámpara!BC10</f>
        <v>21.591712353177972</v>
      </c>
      <c r="AE25" s="171">
        <f>Lámpara!BD10</f>
        <v>21.423168680909665</v>
      </c>
      <c r="AF25" s="171">
        <f>Lámpara!BE10</f>
        <v>21.222665461786043</v>
      </c>
      <c r="AG25" s="171">
        <f>Lámpara!BF10</f>
        <v>21.07391830077767</v>
      </c>
      <c r="AH25" s="171">
        <f>Lámpara!BG10</f>
        <v>21.0364748202554</v>
      </c>
      <c r="AI25" s="171">
        <f>Lámpara!BH10</f>
        <v>21.117884462855198</v>
      </c>
      <c r="AJ25" s="171">
        <f>Lámpara!BI10</f>
        <v>21.264825253998605</v>
      </c>
      <c r="AK25" s="171">
        <f>Lámpara!BJ10</f>
        <v>21.375046254423264</v>
      </c>
      <c r="AL25" s="171">
        <f>Lámpara!BK10</f>
        <v>21.324295047740019</v>
      </c>
      <c r="AM25" s="171">
        <f>Lámpara!BL10</f>
        <v>20.99824634812888</v>
      </c>
      <c r="AN25" s="171">
        <f>Lámpara!BM10</f>
        <v>20.319642027258546</v>
      </c>
      <c r="AO25" s="171">
        <f>Lámpara!BN10</f>
        <v>19.264228307853614</v>
      </c>
      <c r="AP25" s="171">
        <f>Lámpara!BO10</f>
        <v>17.863582229424292</v>
      </c>
      <c r="AQ25" s="171">
        <f>Lámpara!BP10</f>
        <v>16.19674519271393</v>
      </c>
      <c r="AR25" s="171">
        <f>Lámpara!BQ10</f>
        <v>14.374765812251484</v>
      </c>
      <c r="AS25" s="171">
        <f>Lámpara!BR10</f>
        <v>12.522717483550256</v>
      </c>
      <c r="AT25" s="171">
        <f>Lámpara!BS10</f>
        <v>10.762978010739417</v>
      </c>
      <c r="AU25" s="171">
        <f>Lámpara!BT10</f>
        <v>9.2021921604229924</v>
      </c>
      <c r="AV25" s="171">
        <f>Lámpara!BU10</f>
        <v>7.9229338497019191</v>
      </c>
      <c r="AW25" s="171">
        <f>Lámpara!BV10</f>
        <v>6.9799755909960233</v>
      </c>
      <c r="AX25" s="171">
        <f>Lámpara!BW10</f>
        <v>6.4003792948372471</v>
      </c>
      <c r="AY25" s="171">
        <f>Lámpara!BX10</f>
        <v>1.5678604516633365</v>
      </c>
      <c r="AZ25" s="171">
        <f>Lámpara!BY10</f>
        <v>1.216874496622198</v>
      </c>
      <c r="BA25" s="171">
        <f>Lámpara!BZ10</f>
        <v>0.9497965194920599</v>
      </c>
      <c r="BB25" s="171">
        <f>Lámpara!CA10</f>
        <v>0.74585163145668099</v>
      </c>
      <c r="BC25" s="171">
        <f>Lámpara!CB10</f>
        <v>0.58953753282391563</v>
      </c>
      <c r="BD25" s="171">
        <f>Lámpara!CC10</f>
        <v>0.46926277209803841</v>
      </c>
      <c r="BE25" s="171">
        <f>Lámpara!CD10</f>
        <v>0.3763402095041114</v>
      </c>
      <c r="BF25" s="171">
        <f>Lámpara!CE10</f>
        <v>0.30424294901916676</v>
      </c>
      <c r="BG25" s="171">
        <f>Lámpara!CF10</f>
        <v>0.24805394430045336</v>
      </c>
      <c r="BH25" s="171">
        <f>Lámpara!CG10</f>
        <v>0.20405842428344392</v>
      </c>
      <c r="BI25" s="171">
        <f>Lámpara!CH10</f>
        <v>0.1694416371148677</v>
      </c>
      <c r="BJ25" s="171">
        <f>Lámpara!CI10</f>
        <v>0.14206429946479471</v>
      </c>
      <c r="BK25" s="171">
        <f>Lámpara!CJ10</f>
        <v>0.12029543425480048</v>
      </c>
      <c r="BL25" s="171">
        <f>Lámpara!CK10</f>
        <v>0.10288764949677005</v>
      </c>
      <c r="BM25" s="171">
        <f>Lámpara!CL10</f>
        <v>8.8883856580252385E-2</v>
      </c>
      <c r="BN25" s="171">
        <f>Lámpara!CM10</f>
        <v>7.7547323252397854E-2</v>
      </c>
      <c r="BO25" s="171">
        <f>Lámpara!CN10</f>
        <v>6.8309083085777378E-2</v>
      </c>
      <c r="BP25" s="171">
        <f>Lámpara!CO10</f>
        <v>6.0728284847971291E-2</v>
      </c>
      <c r="BQ25" s="171">
        <f>Lámpara!CP10</f>
        <v>5.4462212880372951E-2</v>
      </c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6"/>
        <v>4.8999999999999986</v>
      </c>
      <c r="G26" s="172"/>
      <c r="H26" s="175">
        <f t="shared" si="7"/>
        <v>1.3999999999999981</v>
      </c>
      <c r="I26" s="171">
        <f>Lámpara!AH11</f>
        <v>7.3491647080094831</v>
      </c>
      <c r="J26" s="171">
        <f>Lámpara!AI11</f>
        <v>8.3479851020971019</v>
      </c>
      <c r="K26" s="171">
        <f>Lámpara!AJ11</f>
        <v>9.7025138491874827</v>
      </c>
      <c r="L26" s="171">
        <f>Lámpara!AK11</f>
        <v>11.355843340607858</v>
      </c>
      <c r="M26" s="171">
        <f>Lámpara!AL11</f>
        <v>13.221492964975701</v>
      </c>
      <c r="N26" s="171">
        <f>Lámpara!AM11</f>
        <v>15.187232421965573</v>
      </c>
      <c r="O26" s="171">
        <f>Lámpara!AN11</f>
        <v>17.123806684151305</v>
      </c>
      <c r="P26" s="171">
        <f>Lámpara!AO11</f>
        <v>18.89868653757371</v>
      </c>
      <c r="Q26" s="171">
        <f>Lámpara!AP11</f>
        <v>20.393790128802966</v>
      </c>
      <c r="R26" s="171">
        <f>Lámpara!AQ11</f>
        <v>21.524621428898207</v>
      </c>
      <c r="S26" s="171">
        <f>Lámpara!AR11</f>
        <v>22.256803866709497</v>
      </c>
      <c r="T26" s="171">
        <f>Lámpara!AS11</f>
        <v>22.615139240400822</v>
      </c>
      <c r="U26" s="171">
        <f>Lámpara!AT11</f>
        <v>22.680793325827342</v>
      </c>
      <c r="V26" s="171">
        <f>Lámpara!AU11</f>
        <v>22.574519331471834</v>
      </c>
      <c r="W26" s="171">
        <f>Lámpara!AV11</f>
        <v>22.427901531092111</v>
      </c>
      <c r="X26" s="171">
        <f>Lámpara!AW11</f>
        <v>22.349415262769593</v>
      </c>
      <c r="Y26" s="171">
        <f>Lámpara!AX11</f>
        <v>22.395723133840878</v>
      </c>
      <c r="Z26" s="171">
        <f>Lámpara!AY11</f>
        <v>22.558865293300101</v>
      </c>
      <c r="AA26" s="171">
        <f>Lámpara!AZ11</f>
        <v>22.775597014817944</v>
      </c>
      <c r="AB26" s="171">
        <f>Lámpara!BA11</f>
        <v>22.956934499628733</v>
      </c>
      <c r="AC26" s="171">
        <f>Lámpara!BB11</f>
        <v>23.027209625234036</v>
      </c>
      <c r="AD26" s="171">
        <f>Lámpara!BC11</f>
        <v>22.95693449962873</v>
      </c>
      <c r="AE26" s="171">
        <f>Lámpara!BD11</f>
        <v>22.77559701481794</v>
      </c>
      <c r="AF26" s="171">
        <f>Lámpara!BE11</f>
        <v>22.558865293300084</v>
      </c>
      <c r="AG26" s="171">
        <f>Lámpara!BF11</f>
        <v>22.395723133840868</v>
      </c>
      <c r="AH26" s="171">
        <f>Lámpara!BG11</f>
        <v>22.349415262769583</v>
      </c>
      <c r="AI26" s="171">
        <f>Lámpara!BH11</f>
        <v>22.427901531092118</v>
      </c>
      <c r="AJ26" s="171">
        <f>Lámpara!BI11</f>
        <v>22.574519331471834</v>
      </c>
      <c r="AK26" s="171">
        <f>Lámpara!BJ11</f>
        <v>22.680793325827349</v>
      </c>
      <c r="AL26" s="171">
        <f>Lámpara!BK11</f>
        <v>22.615139240400804</v>
      </c>
      <c r="AM26" s="171">
        <f>Lámpara!BL11</f>
        <v>22.256803866709458</v>
      </c>
      <c r="AN26" s="171">
        <f>Lámpara!BM11</f>
        <v>21.524621428898165</v>
      </c>
      <c r="AO26" s="171">
        <f>Lámpara!BN11</f>
        <v>20.393790128802912</v>
      </c>
      <c r="AP26" s="171">
        <f>Lámpara!BO11</f>
        <v>18.898686537573624</v>
      </c>
      <c r="AQ26" s="171">
        <f>Lámpara!BP11</f>
        <v>17.12380668415117</v>
      </c>
      <c r="AR26" s="171">
        <f>Lámpara!BQ11</f>
        <v>15.187232421965483</v>
      </c>
      <c r="AS26" s="171">
        <f>Lámpara!BR11</f>
        <v>13.221492964975607</v>
      </c>
      <c r="AT26" s="171">
        <f>Lámpara!BS11</f>
        <v>11.35584334060777</v>
      </c>
      <c r="AU26" s="171">
        <f>Lámpara!BT11</f>
        <v>9.7025138491874152</v>
      </c>
      <c r="AV26" s="171">
        <f>Lámpara!BU11</f>
        <v>8.3479851020970379</v>
      </c>
      <c r="AW26" s="171">
        <f>Lámpara!BV11</f>
        <v>7.3491647080094635</v>
      </c>
      <c r="AX26" s="171">
        <f>Lámpara!BW11</f>
        <v>6.7336098121099504</v>
      </c>
      <c r="AY26" s="171">
        <f>Lámpara!BX11</f>
        <v>1.656674665009642</v>
      </c>
      <c r="AZ26" s="171">
        <f>Lámpara!BY11</f>
        <v>1.2869106097926506</v>
      </c>
      <c r="BA26" s="171">
        <f>Lámpara!BZ11</f>
        <v>1.0056941055896702</v>
      </c>
      <c r="BB26" s="171">
        <f>Lámpara!CA11</f>
        <v>0.79105192954628023</v>
      </c>
      <c r="BC26" s="171">
        <f>Lámpara!CB11</f>
        <v>0.62659925017393214</v>
      </c>
      <c r="BD26" s="171">
        <f>Lámpara!CC11</f>
        <v>0.50009369591034514</v>
      </c>
      <c r="BE26" s="171">
        <f>Lámpara!CD11</f>
        <v>0.40236717824431512</v>
      </c>
      <c r="BF26" s="171">
        <f>Lámpara!CE11</f>
        <v>0.32653671519878147</v>
      </c>
      <c r="BG26" s="171">
        <f>Lámpara!CF11</f>
        <v>0.26742102421853614</v>
      </c>
      <c r="BH26" s="171">
        <f>Lámpara!CG11</f>
        <v>0.22110877368878235</v>
      </c>
      <c r="BI26" s="171">
        <f>Lámpara!CH11</f>
        <v>0.18463860848094943</v>
      </c>
      <c r="BJ26" s="171">
        <f>Lámpara!CI11</f>
        <v>0.15576159599792586</v>
      </c>
      <c r="BK26" s="171">
        <f>Lámpara!CJ11</f>
        <v>0.1327645061658056</v>
      </c>
      <c r="BL26" s="171">
        <f>Lámpara!CK11</f>
        <v>0.11433805256007849</v>
      </c>
      <c r="BM26" s="171">
        <f>Lámpara!CL11</f>
        <v>9.947841834494657E-2</v>
      </c>
      <c r="BN26" s="171">
        <f>Lámpara!CM11</f>
        <v>8.7413470249713326E-2</v>
      </c>
      <c r="BO26" s="171">
        <f>Lámpara!CN11</f>
        <v>7.7547323252398118E-2</v>
      </c>
      <c r="BP26" s="171">
        <f>Lámpara!CO11</f>
        <v>6.9418576952715805E-2</v>
      </c>
      <c r="BQ26" s="171">
        <f>Lámpara!CP11</f>
        <v>6.2668762692197968E-2</v>
      </c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6"/>
        <v>4.7999999999999989</v>
      </c>
      <c r="G27" s="172"/>
      <c r="H27" s="175">
        <f t="shared" si="7"/>
        <v>1.299999999999998</v>
      </c>
      <c r="I27" s="171">
        <f>Lámpara!AH12</f>
        <v>7.743122845790225</v>
      </c>
      <c r="J27" s="171">
        <f>Lámpara!AI12</f>
        <v>8.8018134400842811</v>
      </c>
      <c r="K27" s="171">
        <f>Lámpara!AJ12</f>
        <v>10.23697047365302</v>
      </c>
      <c r="L27" s="171">
        <f>Lámpara!AK12</f>
        <v>11.989498257881573</v>
      </c>
      <c r="M27" s="171">
        <f>Lámpara!AL12</f>
        <v>13.968824294979861</v>
      </c>
      <c r="N27" s="171">
        <f>Lámpara!AM12</f>
        <v>16.056808314887672</v>
      </c>
      <c r="O27" s="171">
        <f>Lámpara!AN12</f>
        <v>18.116869447538246</v>
      </c>
      <c r="P27" s="171">
        <f>Lámpara!AO12</f>
        <v>20.008492253824731</v>
      </c>
      <c r="Q27" s="171">
        <f>Lámpara!AP12</f>
        <v>21.606019343743558</v>
      </c>
      <c r="R27" s="171">
        <f>Lámpara!AQ12</f>
        <v>22.819035511352109</v>
      </c>
      <c r="S27" s="171">
        <f>Lámpara!AR12</f>
        <v>23.610070091365337</v>
      </c>
      <c r="T27" s="171">
        <f>Lámpara!AS12</f>
        <v>24.00441820147639</v>
      </c>
      <c r="U27" s="171">
        <f>Lámpara!AT12</f>
        <v>24.087359051886146</v>
      </c>
      <c r="V27" s="171">
        <f>Lámpara!AU12</f>
        <v>23.986492581177096</v>
      </c>
      <c r="W27" s="171">
        <f>Lámpara!AV12</f>
        <v>23.841251618938447</v>
      </c>
      <c r="X27" s="171">
        <f>Lámpara!AW12</f>
        <v>23.766794550668124</v>
      </c>
      <c r="Y27" s="171">
        <f>Lámpara!AX12</f>
        <v>23.823378696900072</v>
      </c>
      <c r="Z27" s="171">
        <f>Lámpara!AY12</f>
        <v>24.002603640141505</v>
      </c>
      <c r="AA27" s="171">
        <f>Lámpara!AZ12</f>
        <v>24.237239552529566</v>
      </c>
      <c r="AB27" s="171">
        <f>Lámpara!BA12</f>
        <v>24.4326190611635</v>
      </c>
      <c r="AC27" s="171">
        <f>Lámpara!BB12</f>
        <v>24.508208750440787</v>
      </c>
      <c r="AD27" s="171">
        <f>Lámpara!BC12</f>
        <v>24.432619061163496</v>
      </c>
      <c r="AE27" s="171">
        <f>Lámpara!BD12</f>
        <v>24.237239552529569</v>
      </c>
      <c r="AF27" s="171">
        <f>Lámpara!BE12</f>
        <v>24.002603640141484</v>
      </c>
      <c r="AG27" s="171">
        <f>Lámpara!BF12</f>
        <v>23.823378696900054</v>
      </c>
      <c r="AH27" s="171">
        <f>Lámpara!BG12</f>
        <v>23.766794550668113</v>
      </c>
      <c r="AI27" s="171">
        <f>Lámpara!BH12</f>
        <v>23.841251618938472</v>
      </c>
      <c r="AJ27" s="171">
        <f>Lámpara!BI12</f>
        <v>23.986492581177099</v>
      </c>
      <c r="AK27" s="171">
        <f>Lámpara!BJ12</f>
        <v>24.087359051886164</v>
      </c>
      <c r="AL27" s="171">
        <f>Lámpara!BK12</f>
        <v>24.004418201476387</v>
      </c>
      <c r="AM27" s="171">
        <f>Lámpara!BL12</f>
        <v>23.610070091365312</v>
      </c>
      <c r="AN27" s="171">
        <f>Lámpara!BM12</f>
        <v>22.819035511352066</v>
      </c>
      <c r="AO27" s="171">
        <f>Lámpara!BN12</f>
        <v>21.606019343743501</v>
      </c>
      <c r="AP27" s="171">
        <f>Lámpara!BO12</f>
        <v>20.008492253824631</v>
      </c>
      <c r="AQ27" s="171">
        <f>Lámpara!BP12</f>
        <v>18.116869447538111</v>
      </c>
      <c r="AR27" s="171">
        <f>Lámpara!BQ12</f>
        <v>16.056808314887586</v>
      </c>
      <c r="AS27" s="171">
        <f>Lámpara!BR12</f>
        <v>13.968824294979761</v>
      </c>
      <c r="AT27" s="171">
        <f>Lámpara!BS12</f>
        <v>11.989498257881484</v>
      </c>
      <c r="AU27" s="171">
        <f>Lámpara!BT12</f>
        <v>10.236970473652949</v>
      </c>
      <c r="AV27" s="171">
        <f>Lámpara!BU12</f>
        <v>8.8018134400842136</v>
      </c>
      <c r="AW27" s="171">
        <f>Lámpara!BV12</f>
        <v>7.7431228457902019</v>
      </c>
      <c r="AX27" s="171">
        <f>Lámpara!BW12</f>
        <v>7.0888935656239633</v>
      </c>
      <c r="AY27" s="171">
        <f>Lámpara!BX12</f>
        <v>1.7535220085493486</v>
      </c>
      <c r="AZ27" s="171">
        <f>Lámpara!BY12</f>
        <v>1.3637407460953679</v>
      </c>
      <c r="BA27" s="171">
        <f>Lámpara!BZ12</f>
        <v>1.0674471940839285</v>
      </c>
      <c r="BB27" s="171">
        <f>Lámpara!CA12</f>
        <v>0.84138802706735771</v>
      </c>
      <c r="BC27" s="171">
        <f>Lámpara!CB12</f>
        <v>0.66823688136639936</v>
      </c>
      <c r="BD27" s="171">
        <f>Lámpara!CC12</f>
        <v>0.53505786788851917</v>
      </c>
      <c r="BE27" s="171">
        <f>Lámpara!CD12</f>
        <v>0.43217116394457344</v>
      </c>
      <c r="BF27" s="171">
        <f>Lámpara!CE12</f>
        <v>0.35231542190767284</v>
      </c>
      <c r="BG27" s="171">
        <f>Lámpara!CF12</f>
        <v>0.29002897011970385</v>
      </c>
      <c r="BH27" s="171">
        <f>Lámpara!CG12</f>
        <v>0.24119217937396603</v>
      </c>
      <c r="BI27" s="171">
        <f>Lámpara!CH12</f>
        <v>0.20268853958869879</v>
      </c>
      <c r="BJ27" s="171">
        <f>Lámpara!CI12</f>
        <v>0.17215321739651487</v>
      </c>
      <c r="BK27" s="171">
        <f>Lámpara!CJ12</f>
        <v>0.14778614126512166</v>
      </c>
      <c r="BL27" s="171">
        <f>Lámpara!CK12</f>
        <v>0.12821274597506463</v>
      </c>
      <c r="BM27" s="171">
        <f>Lámpara!CL12</f>
        <v>0.1123799753328445</v>
      </c>
      <c r="BN27" s="171">
        <f>Lámpara!CM12</f>
        <v>9.9478418344946778E-2</v>
      </c>
      <c r="BO27" s="171">
        <f>Lámpara!CN12</f>
        <v>8.8883856580252871E-2</v>
      </c>
      <c r="BP27" s="171">
        <f>Lámpara!CO12</f>
        <v>8.0113262737726884E-2</v>
      </c>
      <c r="BQ27" s="171">
        <f>Lámpara!CP12</f>
        <v>7.2791584114267671E-2</v>
      </c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6"/>
        <v>4.6999999999999993</v>
      </c>
      <c r="G28" s="172"/>
      <c r="H28" s="175">
        <f t="shared" si="7"/>
        <v>1.199999999999998</v>
      </c>
      <c r="I28" s="171">
        <f>Lámpara!AH13</f>
        <v>8.1642146658140451</v>
      </c>
      <c r="J28" s="171">
        <f>Lámpara!AI13</f>
        <v>9.287109375089921</v>
      </c>
      <c r="K28" s="171">
        <f>Lámpara!AJ13</f>
        <v>10.808678262420113</v>
      </c>
      <c r="L28" s="171">
        <f>Lámpara!AK13</f>
        <v>12.667590960107004</v>
      </c>
      <c r="M28" s="171">
        <f>Lámpara!AL13</f>
        <v>14.768994391506913</v>
      </c>
      <c r="N28" s="171">
        <f>Lámpara!AM13</f>
        <v>16.98849829450803</v>
      </c>
      <c r="O28" s="171">
        <f>Lámpara!AN13</f>
        <v>19.181719097600467</v>
      </c>
      <c r="P28" s="171">
        <f>Lámpara!AO13</f>
        <v>21.199585695649553</v>
      </c>
      <c r="Q28" s="171">
        <f>Lámpara!AP13</f>
        <v>22.908277759272334</v>
      </c>
      <c r="R28" s="171">
        <f>Lámpara!AQ13</f>
        <v>24.210952504802957</v>
      </c>
      <c r="S28" s="171">
        <f>Lámpara!AR13</f>
        <v>25.066716692685162</v>
      </c>
      <c r="T28" s="171">
        <f>Lámpara!AS13</f>
        <v>25.501287887083702</v>
      </c>
      <c r="U28" s="171">
        <f>Lámpara!AT13</f>
        <v>25.604270274930204</v>
      </c>
      <c r="V28" s="171">
        <f>Lámpara!AU13</f>
        <v>25.510555218198185</v>
      </c>
      <c r="W28" s="171">
        <f>Lámpara!AV13</f>
        <v>25.367978328213109</v>
      </c>
      <c r="X28" s="171">
        <f>Lámpara!AW13</f>
        <v>25.298875548294578</v>
      </c>
      <c r="Y28" s="171">
        <f>Lámpara!AX13</f>
        <v>25.367373513342741</v>
      </c>
      <c r="Z28" s="171">
        <f>Lámpara!AY13</f>
        <v>25.564597837040012</v>
      </c>
      <c r="AA28" s="171">
        <f>Lámpara!AZ13</f>
        <v>25.819019676460854</v>
      </c>
      <c r="AB28" s="171">
        <f>Lámpara!BA13</f>
        <v>26.029835148059771</v>
      </c>
      <c r="AC28" s="171">
        <f>Lámpara!BB13</f>
        <v>26.111255090050104</v>
      </c>
      <c r="AD28" s="171">
        <f>Lámpara!BC13</f>
        <v>26.029835148059767</v>
      </c>
      <c r="AE28" s="171">
        <f>Lámpara!BD13</f>
        <v>25.819019676460858</v>
      </c>
      <c r="AF28" s="171">
        <f>Lámpara!BE13</f>
        <v>25.564597837040008</v>
      </c>
      <c r="AG28" s="171">
        <f>Lámpara!BF13</f>
        <v>25.36737351334272</v>
      </c>
      <c r="AH28" s="171">
        <f>Lámpara!BG13</f>
        <v>25.298875548294568</v>
      </c>
      <c r="AI28" s="171">
        <f>Lámpara!BH13</f>
        <v>25.36797832821312</v>
      </c>
      <c r="AJ28" s="171">
        <f>Lámpara!BI13</f>
        <v>25.510555218198192</v>
      </c>
      <c r="AK28" s="171">
        <f>Lámpara!BJ13</f>
        <v>25.604270274930215</v>
      </c>
      <c r="AL28" s="171">
        <f>Lámpara!BK13</f>
        <v>25.501287887083695</v>
      </c>
      <c r="AM28" s="171">
        <f>Lámpara!BL13</f>
        <v>25.066716692685119</v>
      </c>
      <c r="AN28" s="171">
        <f>Lámpara!BM13</f>
        <v>24.210952504802897</v>
      </c>
      <c r="AO28" s="171">
        <f>Lámpara!BN13</f>
        <v>22.908277759272249</v>
      </c>
      <c r="AP28" s="171">
        <f>Lámpara!BO13</f>
        <v>21.199585695649457</v>
      </c>
      <c r="AQ28" s="171">
        <f>Lámpara!BP13</f>
        <v>19.181719097600332</v>
      </c>
      <c r="AR28" s="171">
        <f>Lámpara!BQ13</f>
        <v>16.988498294507927</v>
      </c>
      <c r="AS28" s="171">
        <f>Lámpara!BR13</f>
        <v>14.768994391506808</v>
      </c>
      <c r="AT28" s="171">
        <f>Lámpara!BS13</f>
        <v>12.667590960106915</v>
      </c>
      <c r="AU28" s="171">
        <f>Lámpara!BT13</f>
        <v>10.80867826242004</v>
      </c>
      <c r="AV28" s="171">
        <f>Lámpara!BU13</f>
        <v>9.2871093750898428</v>
      </c>
      <c r="AW28" s="171">
        <f>Lámpara!BV13</f>
        <v>8.1642146658140131</v>
      </c>
      <c r="AX28" s="171">
        <f>Lámpara!BW13</f>
        <v>7.4683559570336131</v>
      </c>
      <c r="AY28" s="171">
        <f>Lámpara!BX13</f>
        <v>1.8597679513653431</v>
      </c>
      <c r="AZ28" s="171">
        <f>Lámpara!BY13</f>
        <v>1.4486211224819985</v>
      </c>
      <c r="BA28" s="171">
        <f>Lámpara!BZ13</f>
        <v>1.1362227674833774</v>
      </c>
      <c r="BB28" s="171">
        <f>Lámpara!CA13</f>
        <v>0.89795204256052608</v>
      </c>
      <c r="BC28" s="171">
        <f>Lámpara!CB13</f>
        <v>0.71547812596994853</v>
      </c>
      <c r="BD28" s="171">
        <f>Lámpara!CC13</f>
        <v>0.57512628798834287</v>
      </c>
      <c r="BE28" s="171">
        <f>Lámpara!CD13</f>
        <v>0.46667229404173199</v>
      </c>
      <c r="BF28" s="171">
        <f>Lámpara!CE13</f>
        <v>0.38245283591402363</v>
      </c>
      <c r="BG28" s="171">
        <f>Lámpara!CF13</f>
        <v>0.31670878302698952</v>
      </c>
      <c r="BH28" s="171">
        <f>Lámpara!CG13</f>
        <v>0.26509982874859866</v>
      </c>
      <c r="BI28" s="171">
        <f>Lámpara!CH13</f>
        <v>0.22434530167909222</v>
      </c>
      <c r="BJ28" s="171">
        <f>Lámpara!CI13</f>
        <v>0.19195789017994597</v>
      </c>
      <c r="BK28" s="171">
        <f>Lámpara!CJ13</f>
        <v>0.16604585458758189</v>
      </c>
      <c r="BL28" s="171">
        <f>Lámpara!CK13</f>
        <v>0.14516578805116495</v>
      </c>
      <c r="BM28" s="171">
        <f>Lámpara!CL13</f>
        <v>0.12821274597506455</v>
      </c>
      <c r="BN28" s="171">
        <f>Lámpara!CM13</f>
        <v>0.11433805256007866</v>
      </c>
      <c r="BO28" s="171">
        <f>Lámpara!CN13</f>
        <v>0.10288764949677048</v>
      </c>
      <c r="BP28" s="171">
        <f>Lámpara!CO13</f>
        <v>9.3355726002095268E-2</v>
      </c>
      <c r="BQ28" s="171">
        <f>Lámpara!CP13</f>
        <v>8.5349744300002958E-2</v>
      </c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6"/>
        <v>4.5999999999999996</v>
      </c>
      <c r="G29" s="172"/>
      <c r="H29" s="175">
        <f t="shared" si="7"/>
        <v>1.0999999999999979</v>
      </c>
      <c r="I29" s="171">
        <f>Lámpara!AH14</f>
        <v>8.6152263988761213</v>
      </c>
      <c r="J29" s="171">
        <f>Lámpara!AI14</f>
        <v>9.8070175976858991</v>
      </c>
      <c r="K29" s="171">
        <f>Lámpara!AJ14</f>
        <v>11.421246556334115</v>
      </c>
      <c r="L29" s="171">
        <f>Lámpara!AK14</f>
        <v>13.394309723773741</v>
      </c>
      <c r="M29" s="171">
        <f>Lámpara!AL14</f>
        <v>15.626882461568782</v>
      </c>
      <c r="N29" s="171">
        <f>Lámpara!AM14</f>
        <v>17.987969237834758</v>
      </c>
      <c r="O29" s="171">
        <f>Lámpara!AN14</f>
        <v>20.324877823671589</v>
      </c>
      <c r="P29" s="171">
        <f>Lámpara!AO14</f>
        <v>22.479370796624636</v>
      </c>
      <c r="Q29" s="171">
        <f>Lámpara!AP14</f>
        <v>24.308829037597175</v>
      </c>
      <c r="R29" s="171">
        <f>Lámpara!AQ14</f>
        <v>25.709425908683965</v>
      </c>
      <c r="S29" s="171">
        <f>Lámpara!AR14</f>
        <v>26.636479259752257</v>
      </c>
      <c r="T29" s="171">
        <f>Lámpara!AS14</f>
        <v>27.116039074932655</v>
      </c>
      <c r="U29" s="171">
        <f>Lámpara!AT14</f>
        <v>27.24225048265842</v>
      </c>
      <c r="V29" s="171">
        <f>Lámpara!AU14</f>
        <v>27.157767370675245</v>
      </c>
      <c r="W29" s="171">
        <f>Lámpara!AV14</f>
        <v>27.01942180423023</v>
      </c>
      <c r="X29" s="171">
        <f>Lámpara!AW14</f>
        <v>26.957259913497101</v>
      </c>
      <c r="Y29" s="171">
        <f>Lámpara!AX14</f>
        <v>27.039574086136835</v>
      </c>
      <c r="Z29" s="171">
        <f>Lámpara!AY14</f>
        <v>27.256978766559477</v>
      </c>
      <c r="AA29" s="171">
        <f>Lámpara!AZ14</f>
        <v>27.533303760833117</v>
      </c>
      <c r="AB29" s="171">
        <f>Lámpara!BA14</f>
        <v>27.761114625375193</v>
      </c>
      <c r="AC29" s="171">
        <f>Lámpara!BB14</f>
        <v>27.848940349002167</v>
      </c>
      <c r="AD29" s="171">
        <f>Lámpara!BC14</f>
        <v>27.761114625375189</v>
      </c>
      <c r="AE29" s="171">
        <f>Lámpara!BD14</f>
        <v>27.533303760833121</v>
      </c>
      <c r="AF29" s="171">
        <f>Lámpara!BE14</f>
        <v>27.256978766559477</v>
      </c>
      <c r="AG29" s="171">
        <f>Lámpara!BF14</f>
        <v>27.039574086136831</v>
      </c>
      <c r="AH29" s="171">
        <f>Lámpara!BG14</f>
        <v>26.95725991349709</v>
      </c>
      <c r="AI29" s="171">
        <f>Lámpara!BH14</f>
        <v>27.019421804230245</v>
      </c>
      <c r="AJ29" s="171">
        <f>Lámpara!BI14</f>
        <v>27.157767370675248</v>
      </c>
      <c r="AK29" s="171">
        <f>Lámpara!BJ14</f>
        <v>27.242250482658431</v>
      </c>
      <c r="AL29" s="171">
        <f>Lámpara!BK14</f>
        <v>27.116039074932655</v>
      </c>
      <c r="AM29" s="171">
        <f>Lámpara!BL14</f>
        <v>26.636479259752232</v>
      </c>
      <c r="AN29" s="171">
        <f>Lámpara!BM14</f>
        <v>25.709425908683912</v>
      </c>
      <c r="AO29" s="171">
        <f>Lámpara!BN14</f>
        <v>24.308829037597089</v>
      </c>
      <c r="AP29" s="171">
        <f>Lámpara!BO14</f>
        <v>22.479370796624519</v>
      </c>
      <c r="AQ29" s="171">
        <f>Lámpara!BP14</f>
        <v>20.324877823671443</v>
      </c>
      <c r="AR29" s="171">
        <f>Lámpara!BQ14</f>
        <v>17.987969237834648</v>
      </c>
      <c r="AS29" s="171">
        <f>Lámpara!BR14</f>
        <v>15.626882461568666</v>
      </c>
      <c r="AT29" s="171">
        <f>Lámpara!BS14</f>
        <v>13.394309723773638</v>
      </c>
      <c r="AU29" s="171">
        <f>Lámpara!BT14</f>
        <v>11.421246556334037</v>
      </c>
      <c r="AV29" s="171">
        <f>Lámpara!BU14</f>
        <v>9.807017597685828</v>
      </c>
      <c r="AW29" s="171">
        <f>Lámpara!BV14</f>
        <v>8.6152263988760964</v>
      </c>
      <c r="AX29" s="171">
        <f>Lámpara!BW14</f>
        <v>7.8745158174624335</v>
      </c>
      <c r="AY29" s="171">
        <f>Lámpara!BX14</f>
        <v>1.977148168878357</v>
      </c>
      <c r="AZ29" s="171">
        <f>Lámpara!BY14</f>
        <v>1.5431599652431278</v>
      </c>
      <c r="BA29" s="171">
        <f>Lámpara!BZ14</f>
        <v>1.2135228398374358</v>
      </c>
      <c r="BB29" s="171">
        <f>Lámpara!CA14</f>
        <v>0.96215510914451952</v>
      </c>
      <c r="BC29" s="171">
        <f>Lámpara!CB14</f>
        <v>0.76965448389159563</v>
      </c>
      <c r="BD29" s="171">
        <f>Lámpara!CC14</f>
        <v>0.6215592495227803</v>
      </c>
      <c r="BE29" s="171">
        <f>Lámpara!CD14</f>
        <v>0.50706613217984708</v>
      </c>
      <c r="BF29" s="171">
        <f>Lámpara!CE14</f>
        <v>0.41808491764460537</v>
      </c>
      <c r="BG29" s="171">
        <f>Lámpara!CF14</f>
        <v>0.34854100665267512</v>
      </c>
      <c r="BH29" s="171">
        <f>Lámpara!CG14</f>
        <v>0.29386037557106026</v>
      </c>
      <c r="BI29" s="171">
        <f>Lámpara!CH14</f>
        <v>0.25058871611817884</v>
      </c>
      <c r="BJ29" s="171">
        <f>Lámpara!CI14</f>
        <v>0.21610932077736714</v>
      </c>
      <c r="BK29" s="171">
        <f>Lámpara!CJ14</f>
        <v>0.1884337021315988</v>
      </c>
      <c r="BL29" s="171">
        <f>Lámpara!CK14</f>
        <v>0.16604585458758178</v>
      </c>
      <c r="BM29" s="171">
        <f>Lámpara!CL14</f>
        <v>0.14778614126512146</v>
      </c>
      <c r="BN29" s="171">
        <f>Lámpara!CM14</f>
        <v>0.13276450616580557</v>
      </c>
      <c r="BO29" s="171">
        <f>Lámpara!CN14</f>
        <v>0.12029543425480077</v>
      </c>
      <c r="BP29" s="171">
        <f>Lámpara!CO14</f>
        <v>0.10984907657327087</v>
      </c>
      <c r="BQ29" s="171">
        <f>Lámpara!CP14</f>
        <v>0.10101441970344929</v>
      </c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6"/>
        <v>4.5</v>
      </c>
      <c r="G30" s="172"/>
      <c r="H30" s="175">
        <f t="shared" si="7"/>
        <v>0.99999999999999789</v>
      </c>
      <c r="I30" s="171">
        <f>Lámpara!AH15</f>
        <v>9.0994927085196871</v>
      </c>
      <c r="J30" s="171">
        <f>Lámpara!AI15</f>
        <v>10.365269863039877</v>
      </c>
      <c r="K30" s="171">
        <f>Lámpara!AJ15</f>
        <v>12.078916765720923</v>
      </c>
      <c r="L30" s="171">
        <f>Lámpara!AK15</f>
        <v>14.174528222636091</v>
      </c>
      <c r="M30" s="171">
        <f>Lámpara!AL15</f>
        <v>16.548116256808044</v>
      </c>
      <c r="N30" s="171">
        <f>Lámpara!AM15</f>
        <v>19.061710150847652</v>
      </c>
      <c r="O30" s="171">
        <f>Lámpara!AN15</f>
        <v>21.553773332347237</v>
      </c>
      <c r="P30" s="171">
        <f>Lámpara!AO15</f>
        <v>23.8562481236049</v>
      </c>
      <c r="Q30" s="171">
        <f>Lámpara!AP15</f>
        <v>25.817028904412691</v>
      </c>
      <c r="R30" s="171">
        <f>Lámpara!AQ15</f>
        <v>27.324696752182458</v>
      </c>
      <c r="S30" s="171">
        <f>Lámpara!AR15</f>
        <v>28.330372071795676</v>
      </c>
      <c r="T30" s="171">
        <f>Lámpara!AS15</f>
        <v>28.860324629834093</v>
      </c>
      <c r="U30" s="171">
        <f>Lámpara!AT15</f>
        <v>29.013459099927214</v>
      </c>
      <c r="V30" s="171">
        <f>Lámpara!AU15</f>
        <v>28.940689588877557</v>
      </c>
      <c r="W30" s="171">
        <f>Lámpara!AV15</f>
        <v>28.808479453390206</v>
      </c>
      <c r="X30" s="171">
        <f>Lámpara!AW15</f>
        <v>28.755157922282791</v>
      </c>
      <c r="Y30" s="171">
        <f>Lámpara!AX15</f>
        <v>28.853502657081119</v>
      </c>
      <c r="Z30" s="171">
        <f>Lámpara!AY15</f>
        <v>29.093575242343874</v>
      </c>
      <c r="AA30" s="171">
        <f>Lámpara!AZ15</f>
        <v>29.39419062606223</v>
      </c>
      <c r="AB30" s="171">
        <f>Lámpara!BA15</f>
        <v>29.640744783456249</v>
      </c>
      <c r="AC30" s="171">
        <f>Lámpara!BB15</f>
        <v>29.735619756744214</v>
      </c>
      <c r="AD30" s="171">
        <f>Lámpara!BC15</f>
        <v>29.640744783456249</v>
      </c>
      <c r="AE30" s="171">
        <f>Lámpara!BD15</f>
        <v>29.394190626062233</v>
      </c>
      <c r="AF30" s="171">
        <f>Lámpara!BE15</f>
        <v>29.093575242343874</v>
      </c>
      <c r="AG30" s="171">
        <f>Lámpara!BF15</f>
        <v>28.853502657081112</v>
      </c>
      <c r="AH30" s="171">
        <f>Lámpara!BG15</f>
        <v>28.755157922282777</v>
      </c>
      <c r="AI30" s="171">
        <f>Lámpara!BH15</f>
        <v>28.808479453390213</v>
      </c>
      <c r="AJ30" s="171">
        <f>Lámpara!BI15</f>
        <v>28.940689588877561</v>
      </c>
      <c r="AK30" s="171">
        <f>Lámpara!BJ15</f>
        <v>29.013459099927228</v>
      </c>
      <c r="AL30" s="171">
        <f>Lámpara!BK15</f>
        <v>28.860324629834071</v>
      </c>
      <c r="AM30" s="171">
        <f>Lámpara!BL15</f>
        <v>28.330372071795644</v>
      </c>
      <c r="AN30" s="171">
        <f>Lámpara!BM15</f>
        <v>27.324696752182394</v>
      </c>
      <c r="AO30" s="171">
        <f>Lámpara!BN15</f>
        <v>25.817028904412602</v>
      </c>
      <c r="AP30" s="171">
        <f>Lámpara!BO15</f>
        <v>23.856248123604789</v>
      </c>
      <c r="AQ30" s="171">
        <f>Lámpara!BP15</f>
        <v>21.55377333234707</v>
      </c>
      <c r="AR30" s="171">
        <f>Lámpara!BQ15</f>
        <v>19.061710150847539</v>
      </c>
      <c r="AS30" s="171">
        <f>Lámpara!BR15</f>
        <v>16.548116256807919</v>
      </c>
      <c r="AT30" s="171">
        <f>Lámpara!BS15</f>
        <v>14.174528222635971</v>
      </c>
      <c r="AU30" s="171">
        <f>Lámpara!BT15</f>
        <v>12.078916765720837</v>
      </c>
      <c r="AV30" s="171">
        <f>Lámpara!BU15</f>
        <v>10.365269863039796</v>
      </c>
      <c r="AW30" s="171">
        <f>Lámpara!BV15</f>
        <v>9.0994927085196604</v>
      </c>
      <c r="AX30" s="171">
        <f>Lámpara!BW15</f>
        <v>8.3104061345983418</v>
      </c>
      <c r="AY30" s="171">
        <f>Lámpara!BX15</f>
        <v>2.1078903952829156</v>
      </c>
      <c r="AZ30" s="171">
        <f>Lámpara!BY15</f>
        <v>1.6494336059319892</v>
      </c>
      <c r="BA30" s="171">
        <f>Lámpara!BZ15</f>
        <v>1.3012949256931055</v>
      </c>
      <c r="BB30" s="171">
        <f>Lámpara!CA15</f>
        <v>1.0358323748589569</v>
      </c>
      <c r="BC30" s="171">
        <f>Lámpara!CB15</f>
        <v>0.83250096851303179</v>
      </c>
      <c r="BD30" s="171">
        <f>Lámpara!CC15</f>
        <v>0.67600096367703377</v>
      </c>
      <c r="BE30" s="171">
        <f>Lámpara!CD15</f>
        <v>0.5549134244094962</v>
      </c>
      <c r="BF30" s="171">
        <f>Lámpara!CE15</f>
        <v>0.46069490631274368</v>
      </c>
      <c r="BG30" s="171">
        <f>Lámpara!CF15</f>
        <v>0.38693637161837136</v>
      </c>
      <c r="BH30" s="171">
        <f>Lámpara!CG15</f>
        <v>0.32881636307234113</v>
      </c>
      <c r="BI30" s="171">
        <f>Lámpara!CH15</f>
        <v>0.28269697329925531</v>
      </c>
      <c r="BJ30" s="171">
        <f>Lámpara!CI15</f>
        <v>0.24582482216063312</v>
      </c>
      <c r="BK30" s="171">
        <f>Lámpara!CJ15</f>
        <v>0.21610932077736747</v>
      </c>
      <c r="BL30" s="171">
        <f>Lámpara!CK15</f>
        <v>0.19195789017994605</v>
      </c>
      <c r="BM30" s="171">
        <f>Lámpara!CL15</f>
        <v>0.17215321739651487</v>
      </c>
      <c r="BN30" s="171">
        <f>Lámpara!CM15</f>
        <v>0.15576159599792602</v>
      </c>
      <c r="BO30" s="171">
        <f>Lámpara!CN15</f>
        <v>0.14206429946479521</v>
      </c>
      <c r="BP30" s="171">
        <f>Lámpara!CO15</f>
        <v>0.13050605973411147</v>
      </c>
      <c r="BQ30" s="171">
        <f>Lámpara!CP15</f>
        <v>0.12065627930475302</v>
      </c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6"/>
        <v>4.4000000000000004</v>
      </c>
      <c r="G31" s="172"/>
      <c r="H31" s="175">
        <f t="shared" si="7"/>
        <v>0.89999999999999791</v>
      </c>
      <c r="I31" s="171">
        <f>Lámpara!AH16</f>
        <v>9.621069780528229</v>
      </c>
      <c r="J31" s="171">
        <f>Lámpara!AI16</f>
        <v>10.966366307671551</v>
      </c>
      <c r="K31" s="171">
        <f>Lámpara!AJ16</f>
        <v>12.786751889380628</v>
      </c>
      <c r="L31" s="171">
        <f>Lámpara!AK16</f>
        <v>15.014003472798768</v>
      </c>
      <c r="M31" s="171">
        <f>Lámpara!AL16</f>
        <v>17.539278987614278</v>
      </c>
      <c r="N31" s="171">
        <f>Lámpara!AM16</f>
        <v>20.217248934163685</v>
      </c>
      <c r="O31" s="171">
        <f>Lámpara!AN16</f>
        <v>22.876966638211094</v>
      </c>
      <c r="P31" s="171">
        <f>Lámpara!AO16</f>
        <v>25.339855032650728</v>
      </c>
      <c r="Q31" s="171">
        <f>Lámpara!AP16</f>
        <v>27.44357898962987</v>
      </c>
      <c r="R31" s="171">
        <f>Lámpara!AQ16</f>
        <v>29.068462203794148</v>
      </c>
      <c r="S31" s="171">
        <f>Lámpara!AR16</f>
        <v>30.160972133103218</v>
      </c>
      <c r="T31" s="171">
        <f>Lámpara!AS16</f>
        <v>30.747459076155874</v>
      </c>
      <c r="U31" s="171">
        <f>Lámpara!AT16</f>
        <v>30.931806156662322</v>
      </c>
      <c r="V31" s="171">
        <f>Lámpara!AU16</f>
        <v>30.87371170324128</v>
      </c>
      <c r="W31" s="171">
        <f>Lámpara!AV16</f>
        <v>30.749947767289171</v>
      </c>
      <c r="X31" s="171">
        <f>Lámpara!AW16</f>
        <v>30.707741843145726</v>
      </c>
      <c r="Y31" s="171">
        <f>Lámpara!AX16</f>
        <v>30.824700573520541</v>
      </c>
      <c r="Z31" s="171">
        <f>Lámpara!AY16</f>
        <v>31.090285628278007</v>
      </c>
      <c r="AA31" s="171">
        <f>Lámpara!AZ16</f>
        <v>31.417889403997233</v>
      </c>
      <c r="AB31" s="171">
        <f>Lámpara!BA16</f>
        <v>31.685150128277147</v>
      </c>
      <c r="AC31" s="171">
        <f>Lámpara!BB16</f>
        <v>31.78779520002319</v>
      </c>
      <c r="AD31" s="171">
        <f>Lámpara!BC16</f>
        <v>31.685150128277144</v>
      </c>
      <c r="AE31" s="171">
        <f>Lámpara!BD16</f>
        <v>31.417889403997233</v>
      </c>
      <c r="AF31" s="171">
        <f>Lámpara!BE16</f>
        <v>31.090285628277982</v>
      </c>
      <c r="AG31" s="171">
        <f>Lámpara!BF16</f>
        <v>30.824700573520541</v>
      </c>
      <c r="AH31" s="171">
        <f>Lámpara!BG16</f>
        <v>30.707741843145705</v>
      </c>
      <c r="AI31" s="171">
        <f>Lámpara!BH16</f>
        <v>30.749947767289186</v>
      </c>
      <c r="AJ31" s="171">
        <f>Lámpara!BI16</f>
        <v>30.873711703241284</v>
      </c>
      <c r="AK31" s="171">
        <f>Lámpara!BJ16</f>
        <v>30.931806156662315</v>
      </c>
      <c r="AL31" s="171">
        <f>Lámpara!BK16</f>
        <v>30.747459076155842</v>
      </c>
      <c r="AM31" s="171">
        <f>Lámpara!BL16</f>
        <v>30.160972133103169</v>
      </c>
      <c r="AN31" s="171">
        <f>Lámpara!BM16</f>
        <v>29.068462203794084</v>
      </c>
      <c r="AO31" s="171">
        <f>Lámpara!BN16</f>
        <v>27.443578989629781</v>
      </c>
      <c r="AP31" s="171">
        <f>Lámpara!BO16</f>
        <v>25.339855032650618</v>
      </c>
      <c r="AQ31" s="171">
        <f>Lámpara!BP16</f>
        <v>22.876966638210924</v>
      </c>
      <c r="AR31" s="171">
        <f>Lámpara!BQ16</f>
        <v>20.217248934163564</v>
      </c>
      <c r="AS31" s="171">
        <f>Lámpara!BR16</f>
        <v>17.539278987614146</v>
      </c>
      <c r="AT31" s="171">
        <f>Lámpara!BS16</f>
        <v>15.014003472798644</v>
      </c>
      <c r="AU31" s="171">
        <f>Lámpara!BT16</f>
        <v>12.786751889380536</v>
      </c>
      <c r="AV31" s="171">
        <f>Lámpara!BU16</f>
        <v>10.966366307671468</v>
      </c>
      <c r="AW31" s="171">
        <f>Lámpara!BV16</f>
        <v>9.6210697805281917</v>
      </c>
      <c r="AX31" s="171">
        <f>Lámpara!BW16</f>
        <v>8.7797387368617024</v>
      </c>
      <c r="AY31" s="171">
        <f>Lámpara!BX16</f>
        <v>2.254879500566878</v>
      </c>
      <c r="AZ31" s="171">
        <f>Lámpara!BY16</f>
        <v>1.7701435168797475</v>
      </c>
      <c r="BA31" s="171">
        <f>Lámpara!BZ16</f>
        <v>1.4020812358571477</v>
      </c>
      <c r="BB31" s="171">
        <f>Lámpara!CA16</f>
        <v>1.1213846017604285</v>
      </c>
      <c r="BC31" s="171">
        <f>Lámpara!CB16</f>
        <v>0.90629038328604505</v>
      </c>
      <c r="BD31" s="171">
        <f>Lámpara!CC16</f>
        <v>0.74060680948472823</v>
      </c>
      <c r="BE31" s="171">
        <f>Lámpara!CD16</f>
        <v>0.61226063202649617</v>
      </c>
      <c r="BF31" s="171">
        <f>Lámpara!CE16</f>
        <v>0.51222745192583374</v>
      </c>
      <c r="BG31" s="171">
        <f>Lámpara!CF16</f>
        <v>0.43374384427371215</v>
      </c>
      <c r="BH31" s="171">
        <f>Lámpara!CG16</f>
        <v>0.37172650423800252</v>
      </c>
      <c r="BI31" s="171">
        <f>Lámpara!CH16</f>
        <v>0.32234345273050197</v>
      </c>
      <c r="BJ31" s="171">
        <f>Lámpara!CI16</f>
        <v>0.28269697329925569</v>
      </c>
      <c r="BK31" s="171">
        <f>Lámpara!CJ16</f>
        <v>0.25058871611817946</v>
      </c>
      <c r="BL31" s="171">
        <f>Lámpara!CK16</f>
        <v>0.22434530167909267</v>
      </c>
      <c r="BM31" s="171">
        <f>Lámpara!CL16</f>
        <v>0.20268853958869901</v>
      </c>
      <c r="BN31" s="171">
        <f>Lámpara!CM16</f>
        <v>0.18463860848095007</v>
      </c>
      <c r="BO31" s="171">
        <f>Lámpara!CN16</f>
        <v>0.16944163711486859</v>
      </c>
      <c r="BP31" s="171">
        <f>Lámpara!CO16</f>
        <v>0.15651539009450099</v>
      </c>
      <c r="BQ31" s="171">
        <f>Lámpara!CP16</f>
        <v>0.14540841849008221</v>
      </c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6"/>
        <v>4.3000000000000007</v>
      </c>
      <c r="G32" s="172"/>
      <c r="H32" s="175">
        <f t="shared" si="7"/>
        <v>0.79999999999999793</v>
      </c>
      <c r="I32" s="171">
        <f>Lámpara!AH17</f>
        <v>10.184972325300096</v>
      </c>
      <c r="J32" s="171">
        <f>Lámpara!AI17</f>
        <v>11.615823878586397</v>
      </c>
      <c r="K32" s="171">
        <f>Lámpara!AJ17</f>
        <v>13.550896271217134</v>
      </c>
      <c r="L32" s="171">
        <f>Lámpara!AK17</f>
        <v>15.919647067313003</v>
      </c>
      <c r="M32" s="171">
        <f>Lámpara!AL17</f>
        <v>18.608192533338851</v>
      </c>
      <c r="N32" s="171">
        <f>Lámpara!AM17</f>
        <v>21.463448460765825</v>
      </c>
      <c r="O32" s="171">
        <f>Lámpara!AN17</f>
        <v>24.304462265767913</v>
      </c>
      <c r="P32" s="171">
        <f>Lámpara!AO17</f>
        <v>26.94139149699884</v>
      </c>
      <c r="Q32" s="171">
        <f>Lámpara!AP17</f>
        <v>29.200869826347969</v>
      </c>
      <c r="R32" s="171">
        <f>Lámpara!AQ17</f>
        <v>30.954237078993511</v>
      </c>
      <c r="S32" s="171">
        <f>Lámpara!AR17</f>
        <v>32.142800076839769</v>
      </c>
      <c r="T32" s="171">
        <f>Lámpara!AS17</f>
        <v>32.792819161672753</v>
      </c>
      <c r="U32" s="171">
        <f>Lámpara!AT17</f>
        <v>33.013372093679848</v>
      </c>
      <c r="V32" s="171">
        <f>Lámpara!AU17</f>
        <v>32.973490834801034</v>
      </c>
      <c r="W32" s="171">
        <f>Lámpara!AV17</f>
        <v>32.860977023507061</v>
      </c>
      <c r="X32" s="171">
        <f>Lámpara!AW17</f>
        <v>32.832615485967366</v>
      </c>
      <c r="Y32" s="171">
        <f>Lámpara!AX17</f>
        <v>32.971210601543511</v>
      </c>
      <c r="Z32" s="171">
        <f>Lámpara!AY17</f>
        <v>33.265570589319132</v>
      </c>
      <c r="AA32" s="171">
        <f>Lámpara!AZ17</f>
        <v>33.623220103749688</v>
      </c>
      <c r="AB32" s="171">
        <f>Lámpara!BA17</f>
        <v>33.913397814735134</v>
      </c>
      <c r="AC32" s="171">
        <f>Lámpara!BB17</f>
        <v>34.024622312709262</v>
      </c>
      <c r="AD32" s="171">
        <f>Lámpara!BC17</f>
        <v>33.913397814735127</v>
      </c>
      <c r="AE32" s="171">
        <f>Lámpara!BD17</f>
        <v>33.623220103749695</v>
      </c>
      <c r="AF32" s="171">
        <f>Lámpara!BE17</f>
        <v>33.265570589319125</v>
      </c>
      <c r="AG32" s="171">
        <f>Lámpara!BF17</f>
        <v>32.971210601543483</v>
      </c>
      <c r="AH32" s="171">
        <f>Lámpara!BG17</f>
        <v>32.832615485967345</v>
      </c>
      <c r="AI32" s="171">
        <f>Lámpara!BH17</f>
        <v>32.860977023507097</v>
      </c>
      <c r="AJ32" s="171">
        <f>Lámpara!BI17</f>
        <v>32.973490834801041</v>
      </c>
      <c r="AK32" s="171">
        <f>Lámpara!BJ17</f>
        <v>33.013372093679841</v>
      </c>
      <c r="AL32" s="171">
        <f>Lámpara!BK17</f>
        <v>32.792819161672753</v>
      </c>
      <c r="AM32" s="171">
        <f>Lámpara!BL17</f>
        <v>32.142800076839727</v>
      </c>
      <c r="AN32" s="171">
        <f>Lámpara!BM17</f>
        <v>30.954237078993437</v>
      </c>
      <c r="AO32" s="171">
        <f>Lámpara!BN17</f>
        <v>29.200869826347848</v>
      </c>
      <c r="AP32" s="171">
        <f>Lámpara!BO17</f>
        <v>26.941391496998715</v>
      </c>
      <c r="AQ32" s="171">
        <f>Lámpara!BP17</f>
        <v>24.304462265767725</v>
      </c>
      <c r="AR32" s="171">
        <f>Lámpara!BQ17</f>
        <v>21.463448460765694</v>
      </c>
      <c r="AS32" s="171">
        <f>Lámpara!BR17</f>
        <v>18.608192533338702</v>
      </c>
      <c r="AT32" s="171">
        <f>Lámpara!BS17</f>
        <v>15.919647067312884</v>
      </c>
      <c r="AU32" s="171">
        <f>Lámpara!BT17</f>
        <v>13.550896271217038</v>
      </c>
      <c r="AV32" s="171">
        <f>Lámpara!BU17</f>
        <v>11.615823878586298</v>
      </c>
      <c r="AW32" s="171">
        <f>Lámpara!BV17</f>
        <v>10.184972325300059</v>
      </c>
      <c r="AX32" s="171">
        <f>Lámpara!BW17</f>
        <v>9.2871296387140632</v>
      </c>
      <c r="AY32" s="171">
        <f>Lámpara!BX17</f>
        <v>2.4218817393449341</v>
      </c>
      <c r="AZ32" s="171">
        <f>Lámpara!BY17</f>
        <v>1.9088292892040633</v>
      </c>
      <c r="BA32" s="171">
        <f>Lámpara!BZ17</f>
        <v>1.5192207034650742</v>
      </c>
      <c r="BB32" s="171">
        <f>Lámpara!CA17</f>
        <v>1.2219696148705044</v>
      </c>
      <c r="BC32" s="171">
        <f>Lámpara!CB17</f>
        <v>0.99401460814587217</v>
      </c>
      <c r="BD32" s="171">
        <f>Lámpara!CC17</f>
        <v>0.81821489819673765</v>
      </c>
      <c r="BE32" s="171">
        <f>Lámpara!CD17</f>
        <v>0.68180222879653218</v>
      </c>
      <c r="BF32" s="171">
        <f>Lámpara!CE17</f>
        <v>0.57524210541013299</v>
      </c>
      <c r="BG32" s="171">
        <f>Lámpara!CF17</f>
        <v>0.49139576762588066</v>
      </c>
      <c r="BH32" s="171">
        <f>Lámpara!CG17</f>
        <v>0.42490292372463601</v>
      </c>
      <c r="BI32" s="171">
        <f>Lámpara!CH17</f>
        <v>0.37172650423800302</v>
      </c>
      <c r="BJ32" s="171">
        <f>Lámpara!CI17</f>
        <v>0.3288163630723418</v>
      </c>
      <c r="BK32" s="171">
        <f>Lámpara!CJ17</f>
        <v>0.29386037557106132</v>
      </c>
      <c r="BL32" s="171">
        <f>Lámpara!CK17</f>
        <v>0.26509982874859933</v>
      </c>
      <c r="BM32" s="171">
        <f>Lámpara!CL17</f>
        <v>0.24119217937396667</v>
      </c>
      <c r="BN32" s="171">
        <f>Lámpara!CM17</f>
        <v>0.22110877368878326</v>
      </c>
      <c r="BO32" s="171">
        <f>Lámpara!CN17</f>
        <v>0.20405842428344503</v>
      </c>
      <c r="BP32" s="171">
        <f>Lámpara!CO17</f>
        <v>0.18943015299646843</v>
      </c>
      <c r="BQ32" s="171">
        <f>Lámpara!CP17</f>
        <v>0.17675017386827965</v>
      </c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6"/>
        <v>4.2000000000000011</v>
      </c>
      <c r="G33" s="172"/>
      <c r="H33" s="175">
        <f t="shared" si="7"/>
        <v>0.69999999999999796</v>
      </c>
      <c r="I33" s="171">
        <f>Lámpara!AH18</f>
        <v>10.797499047380381</v>
      </c>
      <c r="J33" s="171">
        <f>Lámpara!AI18</f>
        <v>12.320517872610649</v>
      </c>
      <c r="K33" s="171">
        <f>Lámpara!AJ18</f>
        <v>14.378933051669424</v>
      </c>
      <c r="L33" s="171">
        <f>Lámpara!AK18</f>
        <v>16.899898620053694</v>
      </c>
      <c r="M33" s="171">
        <f>Lámpara!AL18</f>
        <v>19.764307326089142</v>
      </c>
      <c r="N33" s="171">
        <f>Lámpara!AM18</f>
        <v>22.81091379423426</v>
      </c>
      <c r="O33" s="171">
        <f>Lámpara!AN18</f>
        <v>25.84813414033982</v>
      </c>
      <c r="P33" s="171">
        <f>Lámpara!AO18</f>
        <v>28.674066343303384</v>
      </c>
      <c r="Q33" s="171">
        <f>Lámpara!AP18</f>
        <v>31.103449224849843</v>
      </c>
      <c r="R33" s="171">
        <f>Lámpara!AQ18</f>
        <v>32.997845975063633</v>
      </c>
      <c r="S33" s="171">
        <f>Lámpara!AR18</f>
        <v>34.292837210950985</v>
      </c>
      <c r="T33" s="171">
        <f>Lámpara!AS18</f>
        <v>35.014386247699491</v>
      </c>
      <c r="U33" s="171">
        <f>Lámpara!AT18</f>
        <v>35.276975089907346</v>
      </c>
      <c r="V33" s="171">
        <f>Lámpara!AU18</f>
        <v>35.259542432399179</v>
      </c>
      <c r="W33" s="171">
        <f>Lámpara!AV18</f>
        <v>35.161684118799556</v>
      </c>
      <c r="X33" s="171">
        <f>Lámpara!AW18</f>
        <v>35.15044640300826</v>
      </c>
      <c r="Y33" s="171">
        <f>Lámpara!AX18</f>
        <v>35.314225685818442</v>
      </c>
      <c r="Z33" s="171">
        <f>Lámpara!AY18</f>
        <v>35.641115273466056</v>
      </c>
      <c r="AA33" s="171">
        <f>Lámpara!AZ18</f>
        <v>36.032285744715018</v>
      </c>
      <c r="AB33" s="171">
        <f>Lámpara!BA18</f>
        <v>36.347875926175682</v>
      </c>
      <c r="AC33" s="171">
        <f>Lámpara!BB18</f>
        <v>36.468590837307111</v>
      </c>
      <c r="AD33" s="171">
        <f>Lámpara!BC18</f>
        <v>36.347875926175654</v>
      </c>
      <c r="AE33" s="171">
        <f>Lámpara!BD18</f>
        <v>36.032285744715004</v>
      </c>
      <c r="AF33" s="171">
        <f>Lámpara!BE18</f>
        <v>35.641115273466028</v>
      </c>
      <c r="AG33" s="171">
        <f>Lámpara!BF18</f>
        <v>35.314225685818421</v>
      </c>
      <c r="AH33" s="171">
        <f>Lámpara!BG18</f>
        <v>35.150446403008225</v>
      </c>
      <c r="AI33" s="171">
        <f>Lámpara!BH18</f>
        <v>35.161684118799549</v>
      </c>
      <c r="AJ33" s="171">
        <f>Lámpara!BI18</f>
        <v>35.259542432399165</v>
      </c>
      <c r="AK33" s="171">
        <f>Lámpara!BJ18</f>
        <v>35.276975089907353</v>
      </c>
      <c r="AL33" s="171">
        <f>Lámpara!BK18</f>
        <v>35.014386247699491</v>
      </c>
      <c r="AM33" s="171">
        <f>Lámpara!BL18</f>
        <v>34.292837210950943</v>
      </c>
      <c r="AN33" s="171">
        <f>Lámpara!BM18</f>
        <v>32.997845975063555</v>
      </c>
      <c r="AO33" s="171">
        <f>Lámpara!BN18</f>
        <v>31.103449224849729</v>
      </c>
      <c r="AP33" s="171">
        <f>Lámpara!BO18</f>
        <v>28.674066343303238</v>
      </c>
      <c r="AQ33" s="171">
        <f>Lámpara!BP18</f>
        <v>25.848134140339628</v>
      </c>
      <c r="AR33" s="171">
        <f>Lámpara!BQ18</f>
        <v>22.810913794234118</v>
      </c>
      <c r="AS33" s="171">
        <f>Lámpara!BR18</f>
        <v>19.764307326088996</v>
      </c>
      <c r="AT33" s="171">
        <f>Lámpara!BS18</f>
        <v>16.899898620053563</v>
      </c>
      <c r="AU33" s="171">
        <f>Lámpara!BT18</f>
        <v>14.378933051669318</v>
      </c>
      <c r="AV33" s="171">
        <f>Lámpara!BU18</f>
        <v>12.320517872610546</v>
      </c>
      <c r="AW33" s="171">
        <f>Lámpara!BV18</f>
        <v>10.797499047380347</v>
      </c>
      <c r="AX33" s="171">
        <f>Lámpara!BW18</f>
        <v>9.8384081881131884</v>
      </c>
      <c r="AY33" s="171">
        <f>Lámpara!BX18</f>
        <v>2.6138501495799873</v>
      </c>
      <c r="AZ33" s="171">
        <f>Lámpara!BY18</f>
        <v>2.0701581953236801</v>
      </c>
      <c r="BA33" s="171">
        <f>Lámpara!BZ18</f>
        <v>1.6571232150338355</v>
      </c>
      <c r="BB33" s="171">
        <f>Lámpara!CA18</f>
        <v>1.3417617787690375</v>
      </c>
      <c r="BC33" s="171">
        <f>Lámpara!CB18</f>
        <v>1.0996299470797779</v>
      </c>
      <c r="BD33" s="171">
        <f>Lámpara!CC18</f>
        <v>0.91257794607925757</v>
      </c>
      <c r="BE33" s="171">
        <f>Lámpara!CD18</f>
        <v>0.76709976631975962</v>
      </c>
      <c r="BF33" s="171">
        <f>Lámpara!CE18</f>
        <v>0.65312024462773133</v>
      </c>
      <c r="BG33" s="171">
        <f>Lámpara!CF18</f>
        <v>0.5631033074018289</v>
      </c>
      <c r="BH33" s="171">
        <f>Lámpara!CG18</f>
        <v>0.49139576762588122</v>
      </c>
      <c r="BI33" s="171">
        <f>Lámpara!CH18</f>
        <v>0.4337438442737131</v>
      </c>
      <c r="BJ33" s="171">
        <f>Lámpara!CI18</f>
        <v>0.38693637161837263</v>
      </c>
      <c r="BK33" s="171">
        <f>Lámpara!CJ18</f>
        <v>0.34854100665267657</v>
      </c>
      <c r="BL33" s="171">
        <f>Lámpara!CK18</f>
        <v>0.31670878302699074</v>
      </c>
      <c r="BM33" s="171">
        <f>Lámpara!CL18</f>
        <v>0.29002897011970502</v>
      </c>
      <c r="BN33" s="171">
        <f>Lámpara!CM18</f>
        <v>0.26742102421853742</v>
      </c>
      <c r="BO33" s="171">
        <f>Lámpara!CN18</f>
        <v>0.24805394430045494</v>
      </c>
      <c r="BP33" s="171">
        <f>Lámpara!CO18</f>
        <v>0.23128591957748357</v>
      </c>
      <c r="BQ33" s="171">
        <f>Lámpara!CP18</f>
        <v>0.21661903748213662</v>
      </c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6"/>
        <v>4.1000000000000014</v>
      </c>
      <c r="G34" s="172"/>
      <c r="H34" s="175">
        <f t="shared" si="7"/>
        <v>0.59999999999999798</v>
      </c>
      <c r="I34" s="171">
        <f>Lámpara!AH19</f>
        <v>11.466680676777678</v>
      </c>
      <c r="J34" s="171">
        <f>Lámpara!AI19</f>
        <v>13.089152770537744</v>
      </c>
      <c r="K34" s="171">
        <f>Lámpara!AJ19</f>
        <v>15.280377630982226</v>
      </c>
      <c r="L34" s="171">
        <f>Lámpara!AK19</f>
        <v>17.96524189310804</v>
      </c>
      <c r="M34" s="171">
        <f>Lámpara!AL19</f>
        <v>21.019241550564377</v>
      </c>
      <c r="N34" s="171">
        <f>Lámpara!AM19</f>
        <v>24.272555362057972</v>
      </c>
      <c r="O34" s="171">
        <f>Lámpara!AN19</f>
        <v>27.52231415923632</v>
      </c>
      <c r="P34" s="171">
        <f>Lámpara!AO19</f>
        <v>30.553713076493253</v>
      </c>
      <c r="Q34" s="171">
        <f>Lámpara!AP19</f>
        <v>33.16866741419409</v>
      </c>
      <c r="R34" s="171">
        <f>Lámpara!AQ19</f>
        <v>35.218099668855871</v>
      </c>
      <c r="S34" s="171">
        <f>Lámpara!AR19</f>
        <v>36.631234613149402</v>
      </c>
      <c r="T34" s="171">
        <f>Lámpara!AS19</f>
        <v>37.433488711466204</v>
      </c>
      <c r="U34" s="171">
        <f>Lámpara!AT19</f>
        <v>37.744946342895439</v>
      </c>
      <c r="V34" s="171">
        <f>Lámpara!AU19</f>
        <v>37.755046922532799</v>
      </c>
      <c r="W34" s="171">
        <f>Lámpara!AV19</f>
        <v>37.67598811339063</v>
      </c>
      <c r="X34" s="171">
        <f>Lámpara!AW19</f>
        <v>37.685827084504012</v>
      </c>
      <c r="Y34" s="171">
        <f>Lámpara!AX19</f>
        <v>37.878971978170796</v>
      </c>
      <c r="Z34" s="171">
        <f>Lámpara!AY19</f>
        <v>38.242729907053267</v>
      </c>
      <c r="AA34" s="171">
        <f>Lámpara!AZ19</f>
        <v>38.671385864826824</v>
      </c>
      <c r="AB34" s="171">
        <f>Lámpara!BA19</f>
        <v>39.015214899800426</v>
      </c>
      <c r="AC34" s="171">
        <f>Lámpara!BB19</f>
        <v>39.146448720706154</v>
      </c>
      <c r="AD34" s="171">
        <f>Lámpara!BC19</f>
        <v>39.015214899800419</v>
      </c>
      <c r="AE34" s="171">
        <f>Lámpara!BD19</f>
        <v>38.671385864826831</v>
      </c>
      <c r="AF34" s="171">
        <f>Lámpara!BE19</f>
        <v>38.24272990705326</v>
      </c>
      <c r="AG34" s="171">
        <f>Lámpara!BF19</f>
        <v>37.87897197817076</v>
      </c>
      <c r="AH34" s="171">
        <f>Lámpara!BG19</f>
        <v>37.685827084503991</v>
      </c>
      <c r="AI34" s="171">
        <f>Lámpara!BH19</f>
        <v>37.675988113390645</v>
      </c>
      <c r="AJ34" s="171">
        <f>Lámpara!BI19</f>
        <v>37.755046922532806</v>
      </c>
      <c r="AK34" s="171">
        <f>Lámpara!BJ19</f>
        <v>37.74494634289546</v>
      </c>
      <c r="AL34" s="171">
        <f>Lámpara!BK19</f>
        <v>37.433488711466175</v>
      </c>
      <c r="AM34" s="171">
        <f>Lámpara!BL19</f>
        <v>36.631234613149346</v>
      </c>
      <c r="AN34" s="171">
        <f>Lámpara!BM19</f>
        <v>35.218099668855785</v>
      </c>
      <c r="AO34" s="171">
        <f>Lámpara!BN19</f>
        <v>33.168667414193976</v>
      </c>
      <c r="AP34" s="171">
        <f>Lámpara!BO19</f>
        <v>30.553713076493121</v>
      </c>
      <c r="AQ34" s="171">
        <f>Lámpara!BP19</f>
        <v>27.522314159236096</v>
      </c>
      <c r="AR34" s="171">
        <f>Lámpara!BQ19</f>
        <v>24.272555362057815</v>
      </c>
      <c r="AS34" s="171">
        <f>Lámpara!BR19</f>
        <v>21.019241550564224</v>
      </c>
      <c r="AT34" s="171">
        <f>Lámpara!BS19</f>
        <v>17.965241893107898</v>
      </c>
      <c r="AU34" s="171">
        <f>Lámpara!BT19</f>
        <v>15.280377630982125</v>
      </c>
      <c r="AV34" s="171">
        <f>Lámpara!BU19</f>
        <v>13.089152770537629</v>
      </c>
      <c r="AW34" s="171">
        <f>Lámpara!BV19</f>
        <v>11.466680676777635</v>
      </c>
      <c r="AX34" s="171">
        <f>Lámpara!BW19</f>
        <v>10.441042081872061</v>
      </c>
      <c r="AY34" s="171">
        <f>Lámpara!BX19</f>
        <v>2.8373414167976518</v>
      </c>
      <c r="AZ34" s="171">
        <f>Lámpara!BY19</f>
        <v>2.2603197622161924</v>
      </c>
      <c r="BA34" s="171">
        <f>Lámpara!BZ19</f>
        <v>1.8216426873794713</v>
      </c>
      <c r="BB34" s="171">
        <f>Lámpara!CA19</f>
        <v>1.486304462220388</v>
      </c>
      <c r="BC34" s="171">
        <f>Lámpara!CB19</f>
        <v>1.2283899202920512</v>
      </c>
      <c r="BD34" s="171">
        <f>Lámpara!CC19</f>
        <v>1.0286773628558772</v>
      </c>
      <c r="BE34" s="171">
        <f>Lámpara!CD19</f>
        <v>0.87287823539583043</v>
      </c>
      <c r="BF34" s="171">
        <f>Lámpara!CE19</f>
        <v>0.75034467716305198</v>
      </c>
      <c r="BG34" s="171">
        <f>Lámpara!CF19</f>
        <v>0.65312024462773155</v>
      </c>
      <c r="BH34" s="171">
        <f>Lámpara!CG19</f>
        <v>0.57524210541013354</v>
      </c>
      <c r="BI34" s="171">
        <f>Lámpara!CH19</f>
        <v>0.5122274519258353</v>
      </c>
      <c r="BJ34" s="171">
        <f>Lámpara!CI19</f>
        <v>0.46069490631274512</v>
      </c>
      <c r="BK34" s="171">
        <f>Lámpara!CJ19</f>
        <v>0.41808491764460715</v>
      </c>
      <c r="BL34" s="171">
        <f>Lámpara!CK19</f>
        <v>0.38245283591402524</v>
      </c>
      <c r="BM34" s="171">
        <f>Lámpara!CL19</f>
        <v>0.35231542190767434</v>
      </c>
      <c r="BN34" s="171">
        <f>Lámpara!CM19</f>
        <v>0.3265367151987833</v>
      </c>
      <c r="BO34" s="171">
        <f>Lámpara!CN19</f>
        <v>0.3042429490191686</v>
      </c>
      <c r="BP34" s="171">
        <f>Lámpara!CO19</f>
        <v>0.28475894893390175</v>
      </c>
      <c r="BQ34" s="171">
        <f>Lámpara!CP19</f>
        <v>0.26756045862360639</v>
      </c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6"/>
        <v>4.0000000000000018</v>
      </c>
      <c r="G35" s="172"/>
      <c r="H35" s="175">
        <f t="shared" si="7"/>
        <v>0.499999999999998</v>
      </c>
      <c r="I35" s="171">
        <f>Lámpara!AH20</f>
        <v>12.202897896193985</v>
      </c>
      <c r="J35" s="171">
        <f>Lámpara!AI20</f>
        <v>13.932912717077247</v>
      </c>
      <c r="K35" s="171">
        <f>Lámpara!AJ20</f>
        <v>16.267360598989157</v>
      </c>
      <c r="L35" s="171">
        <f>Lámpara!AK20</f>
        <v>19.128920228795103</v>
      </c>
      <c r="M35" s="171">
        <f>Lámpara!AL20</f>
        <v>22.387529489065265</v>
      </c>
      <c r="N35" s="171">
        <f>Lámpara!AM20</f>
        <v>25.864371147803308</v>
      </c>
      <c r="O35" s="171">
        <f>Lámpara!AN20</f>
        <v>29.344609761712757</v>
      </c>
      <c r="P35" s="171">
        <f>Lámpara!AO20</f>
        <v>32.59964488806758</v>
      </c>
      <c r="Q35" s="171">
        <f>Lámpara!AP20</f>
        <v>35.417571849804268</v>
      </c>
      <c r="R35" s="171">
        <f>Lámpara!AQ20</f>
        <v>37.637732009478221</v>
      </c>
      <c r="S35" s="171">
        <f>Lámpara!AR20</f>
        <v>39.182293861182266</v>
      </c>
      <c r="T35" s="171">
        <f>Lámpara!AS20</f>
        <v>40.075827291547725</v>
      </c>
      <c r="U35" s="171">
        <f>Lámpara!AT20</f>
        <v>40.444199512818265</v>
      </c>
      <c r="V35" s="171">
        <f>Lámpara!AU20</f>
        <v>40.487961317080334</v>
      </c>
      <c r="W35" s="171">
        <f>Lámpara!AV20</f>
        <v>40.432760729009878</v>
      </c>
      <c r="X35" s="171">
        <f>Lámpara!AW20</f>
        <v>40.468459958288861</v>
      </c>
      <c r="Y35" s="171">
        <f>Lámpara!AX20</f>
        <v>40.695923102873707</v>
      </c>
      <c r="Z35" s="171">
        <f>Lámpara!AY20</f>
        <v>41.101587469680716</v>
      </c>
      <c r="AA35" s="171">
        <f>Lámpara!AZ20</f>
        <v>41.572271283870109</v>
      </c>
      <c r="AB35" s="171">
        <f>Lámpara!BA20</f>
        <v>41.947552702419429</v>
      </c>
      <c r="AC35" s="171">
        <f>Lámpara!BB20</f>
        <v>42.090470789173331</v>
      </c>
      <c r="AD35" s="171">
        <f>Lámpara!BC20</f>
        <v>41.947552702419422</v>
      </c>
      <c r="AE35" s="171">
        <f>Lámpara!BD20</f>
        <v>41.572271283870116</v>
      </c>
      <c r="AF35" s="171">
        <f>Lámpara!BE20</f>
        <v>41.101587469680688</v>
      </c>
      <c r="AG35" s="171">
        <f>Lámpara!BF20</f>
        <v>40.695923102873685</v>
      </c>
      <c r="AH35" s="171">
        <f>Lámpara!BG20</f>
        <v>40.468459958288847</v>
      </c>
      <c r="AI35" s="171">
        <f>Lámpara!BH20</f>
        <v>40.4327607290099</v>
      </c>
      <c r="AJ35" s="171">
        <f>Lámpara!BI20</f>
        <v>40.487961317080355</v>
      </c>
      <c r="AK35" s="171">
        <f>Lámpara!BJ20</f>
        <v>40.444199512818265</v>
      </c>
      <c r="AL35" s="171">
        <f>Lámpara!BK20</f>
        <v>40.075827291547725</v>
      </c>
      <c r="AM35" s="171">
        <f>Lámpara!BL20</f>
        <v>39.182293861182181</v>
      </c>
      <c r="AN35" s="171">
        <f>Lámpara!BM20</f>
        <v>37.637732009478128</v>
      </c>
      <c r="AO35" s="171">
        <f>Lámpara!BN20</f>
        <v>35.417571849804126</v>
      </c>
      <c r="AP35" s="171">
        <f>Lámpara!BO20</f>
        <v>32.599644888067395</v>
      </c>
      <c r="AQ35" s="171">
        <f>Lámpara!BP20</f>
        <v>29.34460976171254</v>
      </c>
      <c r="AR35" s="171">
        <f>Lámpara!BQ20</f>
        <v>25.864371147803144</v>
      </c>
      <c r="AS35" s="171">
        <f>Lámpara!BR20</f>
        <v>22.387529489065088</v>
      </c>
      <c r="AT35" s="171">
        <f>Lámpara!BS20</f>
        <v>19.128920228794954</v>
      </c>
      <c r="AU35" s="171">
        <f>Lámpara!BT20</f>
        <v>16.267360598989043</v>
      </c>
      <c r="AV35" s="171">
        <f>Lámpara!BU20</f>
        <v>13.932912717077143</v>
      </c>
      <c r="AW35" s="171">
        <f>Lámpara!BV20</f>
        <v>12.202897896193942</v>
      </c>
      <c r="AX35" s="171">
        <f>Lámpara!BW20</f>
        <v>11.104722676402139</v>
      </c>
      <c r="AY35" s="171">
        <f>Lámpara!BX20</f>
        <v>3.1010860385909069</v>
      </c>
      <c r="AZ35" s="171">
        <f>Lámpara!BY20</f>
        <v>2.4875645206212584</v>
      </c>
      <c r="BA35" s="171">
        <f>Lámpara!BZ20</f>
        <v>2.0205856420119042</v>
      </c>
      <c r="BB35" s="171">
        <f>Lámpara!CA20</f>
        <v>1.6629897839488479</v>
      </c>
      <c r="BC35" s="171">
        <f>Lámpara!CB20</f>
        <v>1.3872975871240123</v>
      </c>
      <c r="BD35" s="171">
        <f>Lámpara!CC20</f>
        <v>1.173149581173067</v>
      </c>
      <c r="BE35" s="171">
        <f>Lámpara!CD20</f>
        <v>1.0054278276346404</v>
      </c>
      <c r="BF35" s="171">
        <f>Lámpara!CE20</f>
        <v>0.87287823539583176</v>
      </c>
      <c r="BG35" s="171">
        <f>Lámpara!CF20</f>
        <v>0.76709976631976118</v>
      </c>
      <c r="BH35" s="171">
        <f>Lámpara!CG20</f>
        <v>0.68180222879653429</v>
      </c>
      <c r="BI35" s="171">
        <f>Lámpara!CH20</f>
        <v>0.61226063202649861</v>
      </c>
      <c r="BJ35" s="171">
        <f>Lámpara!CI20</f>
        <v>0.55491342440949853</v>
      </c>
      <c r="BK35" s="171">
        <f>Lámpara!CJ20</f>
        <v>0.50706613217985008</v>
      </c>
      <c r="BL35" s="171">
        <f>Lámpara!CK20</f>
        <v>0.46667229404173455</v>
      </c>
      <c r="BM35" s="171">
        <f>Lámpara!CL20</f>
        <v>0.43217116394457578</v>
      </c>
      <c r="BN35" s="171">
        <f>Lámpara!CM20</f>
        <v>0.40236717824431756</v>
      </c>
      <c r="BO35" s="171">
        <f>Lámpara!CN20</f>
        <v>0.37634020950411418</v>
      </c>
      <c r="BP35" s="171">
        <f>Lámpara!CO20</f>
        <v>0.35337856375729371</v>
      </c>
      <c r="BQ35" s="171">
        <f>Lámpara!CP20</f>
        <v>0.33292881836108318</v>
      </c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6"/>
        <v>3.9000000000000021</v>
      </c>
      <c r="G36" s="172"/>
      <c r="H36" s="175">
        <f t="shared" si="7"/>
        <v>0.39999999999999802</v>
      </c>
      <c r="I36" s="171">
        <f>Lámpara!AH21</f>
        <v>13.019734839815467</v>
      </c>
      <c r="J36" s="171">
        <f>Lámpara!AI21</f>
        <v>14.866361662929586</v>
      </c>
      <c r="K36" s="171">
        <f>Lámpara!AJ21</f>
        <v>17.355574646635812</v>
      </c>
      <c r="L36" s="171">
        <f>Lámpara!AK21</f>
        <v>20.407930427018808</v>
      </c>
      <c r="M36" s="171">
        <f>Lámpara!AL21</f>
        <v>23.88766287351487</v>
      </c>
      <c r="N36" s="171">
        <f>Lámpara!AM21</f>
        <v>27.606536554840382</v>
      </c>
      <c r="O36" s="171">
        <f>Lámpara!AN21</f>
        <v>31.337043993176447</v>
      </c>
      <c r="P36" s="171">
        <f>Lámpara!AO21</f>
        <v>34.835847228613368</v>
      </c>
      <c r="Q36" s="171">
        <f>Lámpara!AP21</f>
        <v>37.876154991295806</v>
      </c>
      <c r="R36" s="171">
        <f>Lámpara!AQ21</f>
        <v>40.284705564254338</v>
      </c>
      <c r="S36" s="171">
        <f>Lámpara!AR21</f>
        <v>41.975832619982555</v>
      </c>
      <c r="T36" s="171">
        <f>Lámpara!AS21</f>
        <v>42.972901523991432</v>
      </c>
      <c r="U36" s="171">
        <f>Lámpara!AT21</f>
        <v>43.407717288538173</v>
      </c>
      <c r="V36" s="171">
        <f>Lámpara!AU21</f>
        <v>43.492563325252704</v>
      </c>
      <c r="W36" s="171">
        <f>Lámpara!AV21</f>
        <v>43.467423584260537</v>
      </c>
      <c r="X36" s="171">
        <f>Lámpara!AW21</f>
        <v>43.534801735157309</v>
      </c>
      <c r="Y36" s="171">
        <f>Lámpara!AX21</f>
        <v>43.802484369278332</v>
      </c>
      <c r="Z36" s="171">
        <f>Lámpara!AY21</f>
        <v>44.255939661806657</v>
      </c>
      <c r="AA36" s="171">
        <f>Lámpara!AZ21</f>
        <v>44.773883129876658</v>
      </c>
      <c r="AB36" s="171">
        <f>Lámpara!BA21</f>
        <v>45.184287839931315</v>
      </c>
      <c r="AC36" s="171">
        <f>Lámpara!BB21</f>
        <v>45.340216443604021</v>
      </c>
      <c r="AD36" s="171">
        <f>Lámpara!BC21</f>
        <v>45.184287839931315</v>
      </c>
      <c r="AE36" s="171">
        <f>Lámpara!BD21</f>
        <v>44.773883129876666</v>
      </c>
      <c r="AF36" s="171">
        <f>Lámpara!BE21</f>
        <v>44.255939661806629</v>
      </c>
      <c r="AG36" s="171">
        <f>Lámpara!BF21</f>
        <v>43.802484369278311</v>
      </c>
      <c r="AH36" s="171">
        <f>Lámpara!BG21</f>
        <v>43.534801735157295</v>
      </c>
      <c r="AI36" s="171">
        <f>Lámpara!BH21</f>
        <v>43.467423584260558</v>
      </c>
      <c r="AJ36" s="171">
        <f>Lámpara!BI21</f>
        <v>43.492563325252689</v>
      </c>
      <c r="AK36" s="171">
        <f>Lámpara!BJ21</f>
        <v>43.407717288538173</v>
      </c>
      <c r="AL36" s="171">
        <f>Lámpara!BK21</f>
        <v>42.972901523991403</v>
      </c>
      <c r="AM36" s="171">
        <f>Lámpara!BL21</f>
        <v>41.975832619982491</v>
      </c>
      <c r="AN36" s="171">
        <f>Lámpara!BM21</f>
        <v>40.284705564254246</v>
      </c>
      <c r="AO36" s="171">
        <f>Lámpara!BN21</f>
        <v>37.876154991295657</v>
      </c>
      <c r="AP36" s="171">
        <f>Lámpara!BO21</f>
        <v>34.835847228613197</v>
      </c>
      <c r="AQ36" s="171">
        <f>Lámpara!BP21</f>
        <v>31.337043993176191</v>
      </c>
      <c r="AR36" s="171">
        <f>Lámpara!BQ21</f>
        <v>27.606536554840204</v>
      </c>
      <c r="AS36" s="171">
        <f>Lámpara!BR21</f>
        <v>23.887662873514685</v>
      </c>
      <c r="AT36" s="171">
        <f>Lámpara!BS21</f>
        <v>20.407930427018648</v>
      </c>
      <c r="AU36" s="171">
        <f>Lámpara!BT21</f>
        <v>17.355574646635699</v>
      </c>
      <c r="AV36" s="171">
        <f>Lámpara!BU21</f>
        <v>14.866361662929458</v>
      </c>
      <c r="AW36" s="171">
        <f>Lámpara!BV21</f>
        <v>13.01973483981541</v>
      </c>
      <c r="AX36" s="171">
        <f>Lámpara!BW21</f>
        <v>11.842172115455448</v>
      </c>
      <c r="AY36" s="171">
        <f>Lámpara!BX21</f>
        <v>3.4167695180599886</v>
      </c>
      <c r="AZ36" s="171">
        <f>Lámpara!BY21</f>
        <v>2.7629408915999614</v>
      </c>
      <c r="BA36" s="171">
        <f>Lámpara!BZ21</f>
        <v>2.264405703313384</v>
      </c>
      <c r="BB36" s="171">
        <f>Lámpara!CA21</f>
        <v>1.8817127588080196</v>
      </c>
      <c r="BC36" s="171">
        <f>Lámpara!CB21</f>
        <v>1.5857214326810141</v>
      </c>
      <c r="BD36" s="171">
        <f>Lámpara!CC21</f>
        <v>1.3548657851392574</v>
      </c>
      <c r="BE36" s="171">
        <f>Lámpara!CD21</f>
        <v>1.1731495811730668</v>
      </c>
      <c r="BF36" s="171">
        <f>Lámpara!CE21</f>
        <v>1.0286773628558783</v>
      </c>
      <c r="BG36" s="171">
        <f>Lámpara!CF21</f>
        <v>0.91257794607925902</v>
      </c>
      <c r="BH36" s="171">
        <f>Lámpara!CG21</f>
        <v>0.81821489819673965</v>
      </c>
      <c r="BI36" s="171">
        <f>Lámpara!CH21</f>
        <v>0.74060680948473012</v>
      </c>
      <c r="BJ36" s="171">
        <f>Lámpara!CI21</f>
        <v>0.67600096367703588</v>
      </c>
      <c r="BK36" s="171">
        <f>Lámpara!CJ21</f>
        <v>0.62155924952278263</v>
      </c>
      <c r="BL36" s="171">
        <f>Lámpara!CK21</f>
        <v>0.57512628798834498</v>
      </c>
      <c r="BM36" s="171">
        <f>Lámpara!CL21</f>
        <v>0.53505786788852161</v>
      </c>
      <c r="BN36" s="171">
        <f>Lámpara!CM21</f>
        <v>0.50009369591034736</v>
      </c>
      <c r="BO36" s="171">
        <f>Lámpara!CN21</f>
        <v>0.46926277209804079</v>
      </c>
      <c r="BP36" s="171">
        <f>Lámpara!CO21</f>
        <v>0.44181283654124109</v>
      </c>
      <c r="BQ36" s="171">
        <f>Lámpara!CP21</f>
        <v>0.41715761677795477</v>
      </c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ref="F37:F68" si="8">F38+0.1</f>
        <v>3.800000000000002</v>
      </c>
      <c r="G37" s="172"/>
      <c r="H37" s="175">
        <f t="shared" si="7"/>
        <v>0.29999999999999805</v>
      </c>
      <c r="I37" s="171">
        <f>Lámpara!AH22</f>
        <v>13.935159185238955</v>
      </c>
      <c r="J37" s="171">
        <f>Lámpara!AI22</f>
        <v>15.908690413348506</v>
      </c>
      <c r="K37" s="171">
        <f>Lámpara!AJ22</f>
        <v>18.565589196629315</v>
      </c>
      <c r="L37" s="171">
        <f>Lámpara!AK22</f>
        <v>21.824405528317456</v>
      </c>
      <c r="M37" s="171">
        <f>Lámpara!AL22</f>
        <v>25.543542614668269</v>
      </c>
      <c r="N37" s="171">
        <f>Lámpara!AM22</f>
        <v>29.524926367515192</v>
      </c>
      <c r="O37" s="171">
        <f>Lámpara!AN22</f>
        <v>33.527649656581865</v>
      </c>
      <c r="P37" s="171">
        <f>Lámpara!AO22</f>
        <v>37.292646789158539</v>
      </c>
      <c r="Q37" s="171">
        <f>Lámpara!AP22</f>
        <v>40.577101209384743</v>
      </c>
      <c r="R37" s="171">
        <f>Lámpara!AQ22</f>
        <v>43.194039527689661</v>
      </c>
      <c r="S37" s="171">
        <f>Lámpara!AR22</f>
        <v>45.049095940520068</v>
      </c>
      <c r="T37" s="171">
        <f>Lámpara!AS22</f>
        <v>46.164005390734744</v>
      </c>
      <c r="U37" s="171">
        <f>Lámpara!AT22</f>
        <v>46.676630274266586</v>
      </c>
      <c r="V37" s="171">
        <f>Lámpara!AU22</f>
        <v>46.811609905343026</v>
      </c>
      <c r="W37" s="171">
        <f>Lámpara!AV22</f>
        <v>46.824180323940318</v>
      </c>
      <c r="X37" s="171">
        <f>Lámpara!AW22</f>
        <v>46.930360781971046</v>
      </c>
      <c r="Y37" s="171">
        <f>Lámpara!AX22</f>
        <v>47.245345285918397</v>
      </c>
      <c r="Z37" s="171">
        <f>Lámpara!AY22</f>
        <v>47.753513222220739</v>
      </c>
      <c r="AA37" s="171">
        <f>Lámpara!AZ22</f>
        <v>48.324780852397943</v>
      </c>
      <c r="AB37" s="171">
        <f>Lámpara!BA22</f>
        <v>48.774526527045715</v>
      </c>
      <c r="AC37" s="171">
        <f>Lámpara!BB22</f>
        <v>48.944983235554048</v>
      </c>
      <c r="AD37" s="171">
        <f>Lámpara!BC22</f>
        <v>48.774526527045715</v>
      </c>
      <c r="AE37" s="171">
        <f>Lámpara!BD22</f>
        <v>48.324780852397915</v>
      </c>
      <c r="AF37" s="171">
        <f>Lámpara!BE22</f>
        <v>47.753513222220718</v>
      </c>
      <c r="AG37" s="171">
        <f>Lámpara!BF22</f>
        <v>47.24534528591839</v>
      </c>
      <c r="AH37" s="171">
        <f>Lámpara!BG22</f>
        <v>46.930360781971039</v>
      </c>
      <c r="AI37" s="171">
        <f>Lámpara!BH22</f>
        <v>46.824180323940347</v>
      </c>
      <c r="AJ37" s="171">
        <f>Lámpara!BI22</f>
        <v>46.811609905343005</v>
      </c>
      <c r="AK37" s="171">
        <f>Lámpara!BJ22</f>
        <v>46.6766302742666</v>
      </c>
      <c r="AL37" s="171">
        <f>Lámpara!BK22</f>
        <v>46.16400539073468</v>
      </c>
      <c r="AM37" s="171">
        <f>Lámpara!BL22</f>
        <v>45.04909594051999</v>
      </c>
      <c r="AN37" s="171">
        <f>Lámpara!BM22</f>
        <v>43.194039527689554</v>
      </c>
      <c r="AO37" s="171">
        <f>Lámpara!BN22</f>
        <v>40.57710120938458</v>
      </c>
      <c r="AP37" s="171">
        <f>Lámpara!BO22</f>
        <v>37.292646789158333</v>
      </c>
      <c r="AQ37" s="171">
        <f>Lámpara!BP22</f>
        <v>33.527649656581616</v>
      </c>
      <c r="AR37" s="171">
        <f>Lámpara!BQ22</f>
        <v>29.524926367514986</v>
      </c>
      <c r="AS37" s="171">
        <f>Lámpara!BR22</f>
        <v>25.543542614668095</v>
      </c>
      <c r="AT37" s="171">
        <f>Lámpara!BS22</f>
        <v>21.824405528317282</v>
      </c>
      <c r="AU37" s="171">
        <f>Lámpara!BT22</f>
        <v>18.565589196629194</v>
      </c>
      <c r="AV37" s="171">
        <f>Lámpara!BU22</f>
        <v>15.908690413348378</v>
      </c>
      <c r="AW37" s="171">
        <f>Lámpara!BV22</f>
        <v>13.935159185238897</v>
      </c>
      <c r="AX37" s="171">
        <f>Lámpara!BW22</f>
        <v>12.670257377071772</v>
      </c>
      <c r="AY37" s="171">
        <f>Lámpara!BX22</f>
        <v>3.800104197172093</v>
      </c>
      <c r="AZ37" s="171">
        <f>Lámpara!BY22</f>
        <v>3.1013045149204146</v>
      </c>
      <c r="BA37" s="171">
        <f>Lámpara!BZ22</f>
        <v>2.5671533613130224</v>
      </c>
      <c r="BB37" s="171">
        <f>Lámpara!CA22</f>
        <v>2.1557645548754247</v>
      </c>
      <c r="BC37" s="171">
        <f>Lámpara!CB22</f>
        <v>1.8362352185497643</v>
      </c>
      <c r="BD37" s="171">
        <f>Lámpara!CC22</f>
        <v>1.5857214326810183</v>
      </c>
      <c r="BE37" s="171">
        <f>Lámpara!CD22</f>
        <v>1.3872975871240163</v>
      </c>
      <c r="BF37" s="171">
        <f>Lámpara!CE22</f>
        <v>1.2283899202920561</v>
      </c>
      <c r="BG37" s="171">
        <f>Lámpara!CF22</f>
        <v>1.0996299470797823</v>
      </c>
      <c r="BH37" s="171">
        <f>Lámpara!CG22</f>
        <v>0.99401460814587772</v>
      </c>
      <c r="BI37" s="171">
        <f>Lámpara!CH22</f>
        <v>0.90629038328605016</v>
      </c>
      <c r="BJ37" s="171">
        <f>Lámpara!CI22</f>
        <v>0.83250096851303745</v>
      </c>
      <c r="BK37" s="171">
        <f>Lámpara!CJ22</f>
        <v>0.76965448389160152</v>
      </c>
      <c r="BL37" s="171">
        <f>Lámpara!CK22</f>
        <v>0.71547812596995364</v>
      </c>
      <c r="BM37" s="171">
        <f>Lámpara!CL22</f>
        <v>0.66823688136640469</v>
      </c>
      <c r="BN37" s="171">
        <f>Lámpara!CM22</f>
        <v>0.62659925017393703</v>
      </c>
      <c r="BO37" s="171">
        <f>Lámpara!CN22</f>
        <v>0.58953753282392096</v>
      </c>
      <c r="BP37" s="171">
        <f>Lámpara!CO22</f>
        <v>0.5562535832501353</v>
      </c>
      <c r="BQ37" s="171">
        <f>Lámpara!CP22</f>
        <v>0.52612336841596374</v>
      </c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8"/>
        <v>3.700000000000002</v>
      </c>
      <c r="G38" s="172"/>
      <c r="H38" s="175">
        <f t="shared" ref="H38:H69" si="9">H37-0.1</f>
        <v>0.19999999999999804</v>
      </c>
      <c r="I38" s="171">
        <f>Lámpara!AH23</f>
        <v>14.97315476310167</v>
      </c>
      <c r="J38" s="171">
        <f>Lámpara!AI23</f>
        <v>17.085445391865481</v>
      </c>
      <c r="K38" s="171">
        <f>Lámpara!AJ23</f>
        <v>19.924676888278306</v>
      </c>
      <c r="L38" s="171">
        <f>Lámpara!AK23</f>
        <v>23.407540356984093</v>
      </c>
      <c r="M38" s="171">
        <f>Lámpara!AL23</f>
        <v>27.386504817286575</v>
      </c>
      <c r="N38" s="171">
        <f>Lámpara!AM23</f>
        <v>31.653243047300332</v>
      </c>
      <c r="O38" s="171">
        <f>Lámpara!AN23</f>
        <v>35.9527023333073</v>
      </c>
      <c r="P38" s="171">
        <f>Lámpara!AO23</f>
        <v>40.00905238111492</v>
      </c>
      <c r="Q38" s="171">
        <f>Lámpara!AP23</f>
        <v>43.562239131193301</v>
      </c>
      <c r="R38" s="171">
        <f>Lámpara!AQ23</f>
        <v>46.410377077680849</v>
      </c>
      <c r="S38" s="171">
        <f>Lámpara!AR23</f>
        <v>48.449441307611472</v>
      </c>
      <c r="T38" s="171">
        <f>Lámpara!AS23</f>
        <v>49.699030934700033</v>
      </c>
      <c r="U38" s="171">
        <f>Lámpara!AT23</f>
        <v>50.303137369936785</v>
      </c>
      <c r="V38" s="171">
        <f>Lámpara!AU23</f>
        <v>50.499369338037702</v>
      </c>
      <c r="W38" s="171">
        <f>Lámpara!AV23</f>
        <v>50.559151876142394</v>
      </c>
      <c r="X38" s="171">
        <f>Lámpara!AW23</f>
        <v>50.712923898227984</v>
      </c>
      <c r="Y38" s="171">
        <f>Lámpara!AX23</f>
        <v>51.083783656007881</v>
      </c>
      <c r="Z38" s="171">
        <f>Lámpara!AY23</f>
        <v>51.654875367442926</v>
      </c>
      <c r="AA38" s="171">
        <f>Lámpara!AZ23</f>
        <v>52.28655196452074</v>
      </c>
      <c r="AB38" s="171">
        <f>Lámpara!BA23</f>
        <v>52.780519152632493</v>
      </c>
      <c r="AC38" s="171">
        <f>Lámpara!BB23</f>
        <v>52.967252258360737</v>
      </c>
      <c r="AD38" s="171">
        <f>Lámpara!BC23</f>
        <v>52.780519152632486</v>
      </c>
      <c r="AE38" s="171">
        <f>Lámpara!BD23</f>
        <v>52.286551964520747</v>
      </c>
      <c r="AF38" s="171">
        <f>Lámpara!BE23</f>
        <v>51.654875367442905</v>
      </c>
      <c r="AG38" s="171">
        <f>Lámpara!BF23</f>
        <v>51.083783656007874</v>
      </c>
      <c r="AH38" s="171">
        <f>Lámpara!BG23</f>
        <v>50.712923898227956</v>
      </c>
      <c r="AI38" s="171">
        <f>Lámpara!BH23</f>
        <v>50.559151876142423</v>
      </c>
      <c r="AJ38" s="171">
        <f>Lámpara!BI23</f>
        <v>50.499369338037702</v>
      </c>
      <c r="AK38" s="171">
        <f>Lámpara!BJ23</f>
        <v>50.303137369936778</v>
      </c>
      <c r="AL38" s="171">
        <f>Lámpara!BK23</f>
        <v>49.699030934700012</v>
      </c>
      <c r="AM38" s="171">
        <f>Lámpara!BL23</f>
        <v>48.44944130761138</v>
      </c>
      <c r="AN38" s="171">
        <f>Lámpara!BM23</f>
        <v>46.410377077680749</v>
      </c>
      <c r="AO38" s="171">
        <f>Lámpara!BN23</f>
        <v>43.562239131193131</v>
      </c>
      <c r="AP38" s="171">
        <f>Lámpara!BO23</f>
        <v>40.009052381114721</v>
      </c>
      <c r="AQ38" s="171">
        <f>Lámpara!BP23</f>
        <v>35.952702333307037</v>
      </c>
      <c r="AR38" s="171">
        <f>Lámpara!BQ23</f>
        <v>31.653243047300137</v>
      </c>
      <c r="AS38" s="171">
        <f>Lámpara!BR23</f>
        <v>27.386504817286365</v>
      </c>
      <c r="AT38" s="171">
        <f>Lámpara!BS23</f>
        <v>23.407540356983912</v>
      </c>
      <c r="AU38" s="171">
        <f>Lámpara!BT23</f>
        <v>19.924676888278153</v>
      </c>
      <c r="AV38" s="171">
        <f>Lámpara!BU23</f>
        <v>17.085445391865353</v>
      </c>
      <c r="AW38" s="171">
        <f>Lámpara!BV23</f>
        <v>14.973154763101615</v>
      </c>
      <c r="AX38" s="171">
        <f>Lámpara!BW23</f>
        <v>13.611528759205074</v>
      </c>
      <c r="AY38" s="171">
        <f>Lámpara!BX23</f>
        <v>4.272301372352568</v>
      </c>
      <c r="AZ38" s="171">
        <f>Lámpara!BY23</f>
        <v>3.5227022055386734</v>
      </c>
      <c r="BA38" s="171">
        <f>Lámpara!BZ23</f>
        <v>2.9477762320352117</v>
      </c>
      <c r="BB38" s="171">
        <f>Lámpara!CA23</f>
        <v>2.5030536256481621</v>
      </c>
      <c r="BC38" s="171">
        <f>Lámpara!CB23</f>
        <v>2.1557645548754265</v>
      </c>
      <c r="BD38" s="171">
        <f>Lámpara!CC23</f>
        <v>1.8817127588080258</v>
      </c>
      <c r="BE38" s="171">
        <f>Lámpara!CD23</f>
        <v>1.6629897839488537</v>
      </c>
      <c r="BF38" s="171">
        <f>Lámpara!CE23</f>
        <v>1.4863044622203947</v>
      </c>
      <c r="BG38" s="171">
        <f>Lámpara!CF23</f>
        <v>1.3417617787690443</v>
      </c>
      <c r="BH38" s="171">
        <f>Lámpara!CG23</f>
        <v>1.2219696148705108</v>
      </c>
      <c r="BI38" s="171">
        <f>Lámpara!CH23</f>
        <v>1.121384601760435</v>
      </c>
      <c r="BJ38" s="171">
        <f>Lámpara!CI23</f>
        <v>1.035832374858964</v>
      </c>
      <c r="BK38" s="171">
        <f>Lámpara!CJ23</f>
        <v>0.96215510914452707</v>
      </c>
      <c r="BL38" s="171">
        <f>Lámpara!CK23</f>
        <v>0.89795204256053229</v>
      </c>
      <c r="BM38" s="171">
        <f>Lámpara!CL23</f>
        <v>0.84138802706736315</v>
      </c>
      <c r="BN38" s="171">
        <f>Lámpara!CM23</f>
        <v>0.79105192954628589</v>
      </c>
      <c r="BO38" s="171">
        <f>Lámpara!CN23</f>
        <v>0.74585163145668754</v>
      </c>
      <c r="BP38" s="171">
        <f>Lámpara!CO23</f>
        <v>0.70493595494334349</v>
      </c>
      <c r="BQ38" s="171">
        <f>Lámpara!CP23</f>
        <v>0.6676364441301661</v>
      </c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8"/>
        <v>3.6000000000000019</v>
      </c>
      <c r="G39" s="172"/>
      <c r="H39" s="175">
        <f t="shared" si="9"/>
        <v>9.9999999999998035E-2</v>
      </c>
      <c r="I39" s="171">
        <f>Lámpara!AH24</f>
        <v>16.165980446809108</v>
      </c>
      <c r="J39" s="171">
        <f>Lámpara!AI24</f>
        <v>18.430925504033379</v>
      </c>
      <c r="K39" s="171">
        <f>Lámpara!AJ24</f>
        <v>21.4693516255753</v>
      </c>
      <c r="L39" s="171">
        <f>Lámpara!AK24</f>
        <v>25.196273501497721</v>
      </c>
      <c r="M39" s="171">
        <f>Lámpara!AL24</f>
        <v>29.458149296075518</v>
      </c>
      <c r="N39" s="171">
        <f>Lámpara!AM24</f>
        <v>34.035994599756947</v>
      </c>
      <c r="O39" s="171">
        <f>Lámpara!AN24</f>
        <v>38.659850922809859</v>
      </c>
      <c r="P39" s="171">
        <f>Lámpara!AO24</f>
        <v>43.036042077792168</v>
      </c>
      <c r="Q39" s="171">
        <f>Lámpara!AP24</f>
        <v>46.885989706160238</v>
      </c>
      <c r="R39" s="171">
        <f>Lámpara!AQ24</f>
        <v>49.991598480114014</v>
      </c>
      <c r="S39" s="171">
        <f>Lámpara!AR24</f>
        <v>52.238119723655224</v>
      </c>
      <c r="T39" s="171">
        <f>Lámpara!AS24</f>
        <v>53.642417902408425</v>
      </c>
      <c r="U39" s="171">
        <f>Lámpara!AT24</f>
        <v>54.354621028429548</v>
      </c>
      <c r="V39" s="171">
        <f>Lámpara!AU24</f>
        <v>54.625894772636684</v>
      </c>
      <c r="W39" s="171">
        <f>Lámpara!AV24</f>
        <v>54.744796253660496</v>
      </c>
      <c r="X39" s="171">
        <f>Lámpara!AW24</f>
        <v>54.957105913514418</v>
      </c>
      <c r="Y39" s="171">
        <f>Lámpara!AX24</f>
        <v>55.394324877536199</v>
      </c>
      <c r="Z39" s="171">
        <f>Lámpara!AY24</f>
        <v>56.038180123402519</v>
      </c>
      <c r="AA39" s="171">
        <f>Lámpara!AZ24</f>
        <v>56.73862119414332</v>
      </c>
      <c r="AB39" s="171">
        <f>Lámpara!BA24</f>
        <v>57.282507295222885</v>
      </c>
      <c r="AC39" s="171">
        <f>Lámpara!BB24</f>
        <v>57.487547802840552</v>
      </c>
      <c r="AD39" s="171">
        <f>Lámpara!BC24</f>
        <v>57.282507295222885</v>
      </c>
      <c r="AE39" s="171">
        <f>Lámpara!BD24</f>
        <v>56.738621194143299</v>
      </c>
      <c r="AF39" s="171">
        <f>Lámpara!BE24</f>
        <v>56.038180123402483</v>
      </c>
      <c r="AG39" s="171">
        <f>Lámpara!BF24</f>
        <v>55.39432487753615</v>
      </c>
      <c r="AH39" s="171">
        <f>Lámpara!BG24</f>
        <v>54.957105913514383</v>
      </c>
      <c r="AI39" s="171">
        <f>Lámpara!BH24</f>
        <v>54.744796253660532</v>
      </c>
      <c r="AJ39" s="171">
        <f>Lámpara!BI24</f>
        <v>54.625894772636656</v>
      </c>
      <c r="AK39" s="171">
        <f>Lámpara!BJ24</f>
        <v>54.354621028429534</v>
      </c>
      <c r="AL39" s="171">
        <f>Lámpara!BK24</f>
        <v>53.642417902408397</v>
      </c>
      <c r="AM39" s="171">
        <f>Lámpara!BL24</f>
        <v>52.238119723655139</v>
      </c>
      <c r="AN39" s="171">
        <f>Lámpara!BM24</f>
        <v>49.991598480113865</v>
      </c>
      <c r="AO39" s="171">
        <f>Lámpara!BN24</f>
        <v>46.885989706160025</v>
      </c>
      <c r="AP39" s="171">
        <f>Lámpara!BO24</f>
        <v>43.036042077791926</v>
      </c>
      <c r="AQ39" s="171">
        <f>Lámpara!BP24</f>
        <v>38.659850922809539</v>
      </c>
      <c r="AR39" s="171">
        <f>Lámpara!BQ24</f>
        <v>34.035994599756719</v>
      </c>
      <c r="AS39" s="171">
        <f>Lámpara!BR24</f>
        <v>29.458149296075298</v>
      </c>
      <c r="AT39" s="171">
        <f>Lámpara!BS24</f>
        <v>25.196273501497526</v>
      </c>
      <c r="AU39" s="171">
        <f>Lámpara!BT24</f>
        <v>21.46935162557515</v>
      </c>
      <c r="AV39" s="171">
        <f>Lámpara!BU24</f>
        <v>18.430925504033212</v>
      </c>
      <c r="AW39" s="171">
        <f>Lámpara!BV24</f>
        <v>16.165980446809048</v>
      </c>
      <c r="AX39" s="171">
        <f>Lámpara!BW24</f>
        <v>14.69634468312073</v>
      </c>
      <c r="AY39" s="171">
        <f>Lámpara!BX24</f>
        <v>4.8620943676733113</v>
      </c>
      <c r="AZ39" s="171">
        <f>Lámpara!BY24</f>
        <v>4.0542707722677473</v>
      </c>
      <c r="BA39" s="171">
        <f>Lámpara!BZ24</f>
        <v>3.4319003400005297</v>
      </c>
      <c r="BB39" s="171">
        <f>Lámpara!CA24</f>
        <v>2.9477762320352161</v>
      </c>
      <c r="BC39" s="171">
        <f>Lámpara!CB24</f>
        <v>2.5671533613130286</v>
      </c>
      <c r="BD39" s="171">
        <f>Lámpara!CC24</f>
        <v>2.2644057033133929</v>
      </c>
      <c r="BE39" s="171">
        <f>Lámpara!CD24</f>
        <v>2.0205856420119144</v>
      </c>
      <c r="BF39" s="171">
        <f>Lámpara!CE24</f>
        <v>1.8216426873794804</v>
      </c>
      <c r="BG39" s="171">
        <f>Lámpara!CF24</f>
        <v>1.6571232150338444</v>
      </c>
      <c r="BH39" s="171">
        <f>Lámpara!CG24</f>
        <v>1.5192207034650849</v>
      </c>
      <c r="BI39" s="171">
        <f>Lámpara!CH24</f>
        <v>1.4020812358571582</v>
      </c>
      <c r="BJ39" s="171">
        <f>Lámpara!CI24</f>
        <v>1.3012949256931154</v>
      </c>
      <c r="BK39" s="171">
        <f>Lámpara!CJ24</f>
        <v>1.2135228398374456</v>
      </c>
      <c r="BL39" s="171">
        <f>Lámpara!CK24</f>
        <v>1.1362227674833862</v>
      </c>
      <c r="BM39" s="171">
        <f>Lámpara!CL24</f>
        <v>1.0674471940839374</v>
      </c>
      <c r="BN39" s="171">
        <f>Lámpara!CM24</f>
        <v>1.0056941055896789</v>
      </c>
      <c r="BO39" s="171">
        <f>Lámpara!CN24</f>
        <v>0.94979651949206867</v>
      </c>
      <c r="BP39" s="171">
        <f>Lámpara!CO24</f>
        <v>0.89884046314835553</v>
      </c>
      <c r="BQ39" s="171">
        <f>Lámpara!CP24</f>
        <v>0.85210389535299813</v>
      </c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8"/>
        <v>3.5000000000000018</v>
      </c>
      <c r="G40" s="172"/>
      <c r="H40" s="175">
        <f t="shared" si="9"/>
        <v>-1.9706458687096529E-15</v>
      </c>
      <c r="I40" s="171">
        <f>Lámpara!AH25</f>
        <v>17.557294244689277</v>
      </c>
      <c r="J40" s="171">
        <f>Lámpara!AI25</f>
        <v>19.991503854921849</v>
      </c>
      <c r="K40" s="171">
        <f>Lámpara!AJ25</f>
        <v>23.248893859892874</v>
      </c>
      <c r="L40" s="171">
        <f>Lámpara!AK25</f>
        <v>27.243021344175816</v>
      </c>
      <c r="M40" s="171">
        <f>Lámpara!AL25</f>
        <v>31.814287075435693</v>
      </c>
      <c r="N40" s="171">
        <f>Lámpara!AM25</f>
        <v>36.732660180571642</v>
      </c>
      <c r="O40" s="171">
        <f>Lámpara!AN25</f>
        <v>41.712506234247662</v>
      </c>
      <c r="P40" s="171">
        <f>Lámpara!AO25</f>
        <v>46.441180048110745</v>
      </c>
      <c r="Q40" s="171">
        <f>Lámpara!AP25</f>
        <v>50.620216693119147</v>
      </c>
      <c r="R40" s="171">
        <f>Lámpara!AQ25</f>
        <v>54.013910103822077</v>
      </c>
      <c r="S40" s="171">
        <f>Lámpara!AR25</f>
        <v>56.495606424296916</v>
      </c>
      <c r="T40" s="171">
        <f>Lámpara!AS25</f>
        <v>58.078726138530037</v>
      </c>
      <c r="U40" s="171">
        <f>Lámpara!AT25</f>
        <v>58.919456581270936</v>
      </c>
      <c r="V40" s="171">
        <f>Lámpara!AU25</f>
        <v>59.283059807293974</v>
      </c>
      <c r="W40" s="171">
        <f>Lámpara!AV25</f>
        <v>59.47615323413919</v>
      </c>
      <c r="X40" s="171">
        <f>Lámpara!AW25</f>
        <v>59.760780098951884</v>
      </c>
      <c r="Y40" s="171">
        <f>Lámpara!AX25</f>
        <v>60.277329501409554</v>
      </c>
      <c r="Z40" s="171">
        <f>Lámpara!AY25</f>
        <v>61.005880666188503</v>
      </c>
      <c r="AA40" s="171">
        <f>Lámpara!AZ25</f>
        <v>61.785052942173316</v>
      </c>
      <c r="AB40" s="171">
        <f>Lámpara!BA25</f>
        <v>62.385580511050051</v>
      </c>
      <c r="AC40" s="171">
        <f>Lámpara!BB25</f>
        <v>62.611312283051234</v>
      </c>
      <c r="AD40" s="171">
        <f>Lámpara!BC25</f>
        <v>62.385580511050009</v>
      </c>
      <c r="AE40" s="171">
        <f>Lámpara!BD25</f>
        <v>61.785052942173323</v>
      </c>
      <c r="AF40" s="171">
        <f>Lámpara!BE25</f>
        <v>61.00588066618846</v>
      </c>
      <c r="AG40" s="171">
        <f>Lámpara!BF25</f>
        <v>60.277329501409511</v>
      </c>
      <c r="AH40" s="171">
        <f>Lámpara!BG25</f>
        <v>59.760780098951841</v>
      </c>
      <c r="AI40" s="171">
        <f>Lámpara!BH25</f>
        <v>59.476153234139211</v>
      </c>
      <c r="AJ40" s="171">
        <f>Lámpara!BI25</f>
        <v>59.283059807293967</v>
      </c>
      <c r="AK40" s="171">
        <f>Lámpara!BJ25</f>
        <v>58.919456581270936</v>
      </c>
      <c r="AL40" s="171">
        <f>Lámpara!BK25</f>
        <v>58.078726138530008</v>
      </c>
      <c r="AM40" s="171">
        <f>Lámpara!BL25</f>
        <v>56.495606424296803</v>
      </c>
      <c r="AN40" s="171">
        <f>Lámpara!BM25</f>
        <v>54.013910103821928</v>
      </c>
      <c r="AO40" s="171">
        <f>Lámpara!BN25</f>
        <v>50.620216693118962</v>
      </c>
      <c r="AP40" s="171">
        <f>Lámpara!BO25</f>
        <v>46.441180048110503</v>
      </c>
      <c r="AQ40" s="171">
        <f>Lámpara!BP25</f>
        <v>41.712506234247329</v>
      </c>
      <c r="AR40" s="171">
        <f>Lámpara!BQ25</f>
        <v>36.732660180571401</v>
      </c>
      <c r="AS40" s="171">
        <f>Lámpara!BR25</f>
        <v>31.814287075435438</v>
      </c>
      <c r="AT40" s="171">
        <f>Lámpara!BS25</f>
        <v>27.243021344175599</v>
      </c>
      <c r="AU40" s="171">
        <f>Lámpara!BT25</f>
        <v>23.248893859892725</v>
      </c>
      <c r="AV40" s="171">
        <f>Lámpara!BU25</f>
        <v>19.991503854921696</v>
      </c>
      <c r="AW40" s="171">
        <f>Lámpara!BV25</f>
        <v>17.557294244689206</v>
      </c>
      <c r="AX40" s="171">
        <f>Lámpara!BW25</f>
        <v>15.965805024427953</v>
      </c>
      <c r="AY40" s="171">
        <f>Lámpara!BX25</f>
        <v>5.6085189739428474</v>
      </c>
      <c r="AZ40" s="171">
        <f>Lámpara!BY25</f>
        <v>4.73284254917513</v>
      </c>
      <c r="BA40" s="171">
        <f>Lámpara!BZ25</f>
        <v>4.0542707722677562</v>
      </c>
      <c r="BB40" s="171">
        <f>Lámpara!CA25</f>
        <v>3.522702205538685</v>
      </c>
      <c r="BC40" s="171">
        <f>Lámpara!CB25</f>
        <v>3.101304514920427</v>
      </c>
      <c r="BD40" s="171">
        <f>Lámpara!CC25</f>
        <v>2.7629408915999778</v>
      </c>
      <c r="BE40" s="171">
        <f>Lámpara!CD25</f>
        <v>2.487564520621274</v>
      </c>
      <c r="BF40" s="171">
        <f>Lámpara!CE25</f>
        <v>2.2603197622162088</v>
      </c>
      <c r="BG40" s="171">
        <f>Lámpara!CF25</f>
        <v>2.0701581953236965</v>
      </c>
      <c r="BH40" s="171">
        <f>Lámpara!CG25</f>
        <v>1.9088292892040792</v>
      </c>
      <c r="BI40" s="171">
        <f>Lámpara!CH25</f>
        <v>1.7701435168797623</v>
      </c>
      <c r="BJ40" s="171">
        <f>Lámpara!CI25</f>
        <v>1.6494336059320049</v>
      </c>
      <c r="BK40" s="171">
        <f>Lámpara!CJ25</f>
        <v>1.5431599652431434</v>
      </c>
      <c r="BL40" s="171">
        <f>Lámpara!CK25</f>
        <v>1.4486211224820127</v>
      </c>
      <c r="BM40" s="171">
        <f>Lámpara!CL25</f>
        <v>1.3637407460953812</v>
      </c>
      <c r="BN40" s="171">
        <f>Lámpara!CM25</f>
        <v>1.2869106097926637</v>
      </c>
      <c r="BO40" s="171">
        <f>Lámpara!CN25</f>
        <v>1.2168744966222116</v>
      </c>
      <c r="BP40" s="171">
        <f>Lámpara!CO25</f>
        <v>1.1526421248047132</v>
      </c>
      <c r="BQ40" s="171">
        <f>Lámpara!CP25</f>
        <v>1.0934251381587403</v>
      </c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8"/>
        <v>3.4000000000000017</v>
      </c>
      <c r="G41" s="172"/>
      <c r="H41" s="175">
        <f t="shared" si="9"/>
        <v>-0.10000000000000198</v>
      </c>
      <c r="I41" s="171">
        <f>Lámpara!AH26</f>
        <v>19.206469555286226</v>
      </c>
      <c r="J41" s="171">
        <f>Lámpara!AI26</f>
        <v>21.830226298157786</v>
      </c>
      <c r="K41" s="171">
        <f>Lámpara!AJ26</f>
        <v>25.330241748327605</v>
      </c>
      <c r="L41" s="171">
        <f>Lámpara!AK26</f>
        <v>29.618871027713055</v>
      </c>
      <c r="M41" s="171">
        <f>Lámpara!AL26</f>
        <v>34.53044348224207</v>
      </c>
      <c r="N41" s="171">
        <f>Lámpara!AM26</f>
        <v>39.823511094624713</v>
      </c>
      <c r="O41" s="171">
        <f>Lámpara!AN26</f>
        <v>45.195987462293751</v>
      </c>
      <c r="P41" s="171">
        <f>Lámpara!AO26</f>
        <v>50.315096004347325</v>
      </c>
      <c r="Q41" s="171">
        <f>Lámpara!AP26</f>
        <v>54.86104623771849</v>
      </c>
      <c r="R41" s="171">
        <f>Lámpara!AQ26</f>
        <v>58.579010127843333</v>
      </c>
      <c r="S41" s="171">
        <f>Lámpara!AR26</f>
        <v>61.329116137968164</v>
      </c>
      <c r="T41" s="171">
        <f>Lámpara!AS26</f>
        <v>63.120499363794501</v>
      </c>
      <c r="U41" s="171">
        <f>Lámpara!AT26</f>
        <v>64.115217045096827</v>
      </c>
      <c r="V41" s="171">
        <f>Lámpara!AU26</f>
        <v>64.593088724522971</v>
      </c>
      <c r="W41" s="171">
        <f>Lámpara!AV26</f>
        <v>64.879675460822668</v>
      </c>
      <c r="X41" s="171">
        <f>Lámpara!AW26</f>
        <v>65.254176818752683</v>
      </c>
      <c r="Y41" s="171">
        <f>Lámpara!AX26</f>
        <v>65.86631861246434</v>
      </c>
      <c r="Z41" s="171">
        <f>Lámpara!AY26</f>
        <v>66.694235027587908</v>
      </c>
      <c r="AA41" s="171">
        <f>Lámpara!AZ26</f>
        <v>67.564187394669062</v>
      </c>
      <c r="AB41" s="171">
        <f>Lámpara!BA26</f>
        <v>68.229391139866465</v>
      </c>
      <c r="AC41" s="171">
        <f>Lámpara!BB26</f>
        <v>68.478647326054386</v>
      </c>
      <c r="AD41" s="171">
        <f>Lámpara!BC26</f>
        <v>68.229391139866451</v>
      </c>
      <c r="AE41" s="171">
        <f>Lámpara!BD26</f>
        <v>67.564187394669077</v>
      </c>
      <c r="AF41" s="171">
        <f>Lámpara!BE26</f>
        <v>66.694235027587865</v>
      </c>
      <c r="AG41" s="171">
        <f>Lámpara!BF26</f>
        <v>65.866318612464298</v>
      </c>
      <c r="AH41" s="171">
        <f>Lámpara!BG26</f>
        <v>65.254176818752626</v>
      </c>
      <c r="AI41" s="171">
        <f>Lámpara!BH26</f>
        <v>64.879675460822696</v>
      </c>
      <c r="AJ41" s="171">
        <f>Lámpara!BI26</f>
        <v>64.5930887245229</v>
      </c>
      <c r="AK41" s="171">
        <f>Lámpara!BJ26</f>
        <v>64.115217045096827</v>
      </c>
      <c r="AL41" s="171">
        <f>Lámpara!BK26</f>
        <v>63.120499363794472</v>
      </c>
      <c r="AM41" s="171">
        <f>Lámpara!BL26</f>
        <v>61.329116137968008</v>
      </c>
      <c r="AN41" s="171">
        <f>Lámpara!BM26</f>
        <v>58.579010127843176</v>
      </c>
      <c r="AO41" s="171">
        <f>Lámpara!BN26</f>
        <v>54.861046237718284</v>
      </c>
      <c r="AP41" s="171">
        <f>Lámpara!BO26</f>
        <v>50.315096004347041</v>
      </c>
      <c r="AQ41" s="171">
        <f>Lámpara!BP26</f>
        <v>45.195987462293402</v>
      </c>
      <c r="AR41" s="171">
        <f>Lámpara!BQ26</f>
        <v>39.823511094624465</v>
      </c>
      <c r="AS41" s="171">
        <f>Lámpara!BR26</f>
        <v>34.530443482241807</v>
      </c>
      <c r="AT41" s="171">
        <f>Lámpara!BS26</f>
        <v>29.618871027712824</v>
      </c>
      <c r="AU41" s="171">
        <f>Lámpara!BT26</f>
        <v>25.330241748327449</v>
      </c>
      <c r="AV41" s="171">
        <f>Lámpara!BU26</f>
        <v>21.830226298157619</v>
      </c>
      <c r="AW41" s="171">
        <f>Lámpara!BV26</f>
        <v>19.206469555286152</v>
      </c>
      <c r="AX41" s="171">
        <f>Lámpara!BW26</f>
        <v>17.47579658022994</v>
      </c>
      <c r="AY41" s="171">
        <f>Lámpara!BX26</f>
        <v>6.5647327706611245</v>
      </c>
      <c r="AZ41" s="171">
        <f>Lámpara!BY26</f>
        <v>5.6085189739428571</v>
      </c>
      <c r="BA41" s="171">
        <f>Lámpara!BZ26</f>
        <v>4.8620943676733264</v>
      </c>
      <c r="BB41" s="171">
        <f>Lámpara!CA26</f>
        <v>4.2723013723525858</v>
      </c>
      <c r="BC41" s="171">
        <f>Lámpara!CB26</f>
        <v>3.8001041971721135</v>
      </c>
      <c r="BD41" s="171">
        <f>Lámpara!CC26</f>
        <v>3.4167695180600135</v>
      </c>
      <c r="BE41" s="171">
        <f>Lámpara!CD26</f>
        <v>3.10108603859093</v>
      </c>
      <c r="BF41" s="171">
        <f>Lámpara!CE26</f>
        <v>2.8373414167976754</v>
      </c>
      <c r="BG41" s="171">
        <f>Lámpara!CF26</f>
        <v>2.6138501495800104</v>
      </c>
      <c r="BH41" s="171">
        <f>Lámpara!CG26</f>
        <v>2.4218817393449545</v>
      </c>
      <c r="BI41" s="171">
        <f>Lámpara!CH26</f>
        <v>2.2548795005669007</v>
      </c>
      <c r="BJ41" s="171">
        <f>Lámpara!CI26</f>
        <v>2.1078903952829369</v>
      </c>
      <c r="BK41" s="171">
        <f>Lámpara!CJ26</f>
        <v>1.9771481688783781</v>
      </c>
      <c r="BL41" s="171">
        <f>Lámpara!CK26</f>
        <v>1.8597679513653624</v>
      </c>
      <c r="BM41" s="171">
        <f>Lámpara!CL26</f>
        <v>1.753522008549367</v>
      </c>
      <c r="BN41" s="171">
        <f>Lámpara!CM26</f>
        <v>1.6566746650096593</v>
      </c>
      <c r="BO41" s="171">
        <f>Lámpara!CN26</f>
        <v>1.5678604516633539</v>
      </c>
      <c r="BP41" s="171">
        <f>Lámpara!CO26</f>
        <v>1.4859938927800294</v>
      </c>
      <c r="BQ41" s="171">
        <f>Lámpara!CP26</f>
        <v>1.4102025037612784</v>
      </c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8"/>
        <v>3.3000000000000016</v>
      </c>
      <c r="G42" s="172"/>
      <c r="H42" s="175">
        <f t="shared" si="9"/>
        <v>-0.20000000000000198</v>
      </c>
      <c r="I42" s="171">
        <f>Lámpara!AH27</f>
        <v>31.741764433442629</v>
      </c>
      <c r="J42" s="171">
        <f>Lámpara!AI27</f>
        <v>35.077245781698288</v>
      </c>
      <c r="K42" s="171">
        <f>Lámpara!AJ27</f>
        <v>39.357384628568013</v>
      </c>
      <c r="L42" s="171">
        <f>Lámpara!AK27</f>
        <v>44.491442518632269</v>
      </c>
      <c r="M42" s="171">
        <f>Lámpara!AL27</f>
        <v>50.305077902991222</v>
      </c>
      <c r="N42" s="171">
        <f>Lámpara!AM27</f>
        <v>56.542002352372265</v>
      </c>
      <c r="O42" s="171">
        <f>Lámpara!AN27</f>
        <v>62.87936185541831</v>
      </c>
      <c r="P42" s="171">
        <f>Lámpara!AO27</f>
        <v>68.959054140990048</v>
      </c>
      <c r="Q42" s="171">
        <f>Lámpara!AP27</f>
        <v>74.434015549785599</v>
      </c>
      <c r="R42" s="171">
        <f>Lámpara!AQ27</f>
        <v>79.023841980777618</v>
      </c>
      <c r="S42" s="171">
        <f>Lámpara!AR27</f>
        <v>82.568827906525328</v>
      </c>
      <c r="T42" s="171">
        <f>Lámpara!AS27</f>
        <v>85.067420646562056</v>
      </c>
      <c r="U42" s="171">
        <f>Lámpara!AT27</f>
        <v>86.681668447475346</v>
      </c>
      <c r="V42" s="171">
        <f>Lámpara!AU27</f>
        <v>87.700734945316498</v>
      </c>
      <c r="W42" s="171">
        <f>Lámpara!AV27</f>
        <v>88.46449553109278</v>
      </c>
      <c r="X42" s="171">
        <f>Lámpara!AW27</f>
        <v>89.264990938526324</v>
      </c>
      <c r="Y42" s="171">
        <f>Lámpara!AX27</f>
        <v>90.256963743571873</v>
      </c>
      <c r="Z42" s="171">
        <f>Lámpara!AY27</f>
        <v>91.412112045271243</v>
      </c>
      <c r="AA42" s="171">
        <f>Lámpara!AZ27</f>
        <v>92.539831927126471</v>
      </c>
      <c r="AB42" s="171">
        <f>Lámpara!BA27</f>
        <v>93.371803233585069</v>
      </c>
      <c r="AC42" s="171">
        <f>Lámpara!BB27</f>
        <v>93.678954903668014</v>
      </c>
      <c r="AD42" s="171">
        <f>Lámpara!BC27</f>
        <v>93.371803233585041</v>
      </c>
      <c r="AE42" s="171">
        <f>Lámpara!BD27</f>
        <v>92.539831927126471</v>
      </c>
      <c r="AF42" s="171">
        <f>Lámpara!BE27</f>
        <v>91.412112045271144</v>
      </c>
      <c r="AG42" s="171">
        <f>Lámpara!BF27</f>
        <v>90.256963743571788</v>
      </c>
      <c r="AH42" s="171">
        <f>Lámpara!BG27</f>
        <v>89.264990938526282</v>
      </c>
      <c r="AI42" s="171">
        <f>Lámpara!BH27</f>
        <v>88.464495531092751</v>
      </c>
      <c r="AJ42" s="171">
        <f>Lámpara!BI27</f>
        <v>87.700734945316469</v>
      </c>
      <c r="AK42" s="171">
        <f>Lámpara!BJ27</f>
        <v>86.681668447475275</v>
      </c>
      <c r="AL42" s="171">
        <f>Lámpara!BK27</f>
        <v>85.067420646561956</v>
      </c>
      <c r="AM42" s="171">
        <f>Lámpara!BL27</f>
        <v>82.568827906525186</v>
      </c>
      <c r="AN42" s="171">
        <f>Lámpara!BM27</f>
        <v>79.023841980777377</v>
      </c>
      <c r="AO42" s="171">
        <f>Lámpara!BN27</f>
        <v>74.434015549785343</v>
      </c>
      <c r="AP42" s="171">
        <f>Lámpara!BO27</f>
        <v>68.959054140989778</v>
      </c>
      <c r="AQ42" s="171">
        <f>Lámpara!BP27</f>
        <v>62.879361855417898</v>
      </c>
      <c r="AR42" s="171">
        <f>Lámpara!BQ27</f>
        <v>56.542002352371959</v>
      </c>
      <c r="AS42" s="171">
        <f>Lámpara!BR27</f>
        <v>50.305077902990909</v>
      </c>
      <c r="AT42" s="171">
        <f>Lámpara!BS27</f>
        <v>44.491442518631999</v>
      </c>
      <c r="AU42" s="171">
        <f>Lámpara!BT27</f>
        <v>39.357384628567814</v>
      </c>
      <c r="AV42" s="171">
        <f>Lámpara!BU27</f>
        <v>35.077245781698068</v>
      </c>
      <c r="AW42" s="171">
        <f>Lámpara!BV27</f>
        <v>31.741764433442526</v>
      </c>
      <c r="AX42" s="171">
        <f>Lámpara!BW27</f>
        <v>29.366367018149031</v>
      </c>
      <c r="AY42" s="171">
        <f>Lámpara!BX27</f>
        <v>17.398496179101329</v>
      </c>
      <c r="AZ42" s="171">
        <f>Lámpara!BY27</f>
        <v>15.892151273808155</v>
      </c>
      <c r="BA42" s="171">
        <f>Lámpara!BZ27</f>
        <v>14.626203355991008</v>
      </c>
      <c r="BB42" s="171">
        <f>Lámpara!CA27</f>
        <v>13.544761690921439</v>
      </c>
      <c r="BC42" s="171">
        <f>Lámpara!CB27</f>
        <v>12.606724316147965</v>
      </c>
      <c r="BD42" s="171">
        <f>Lámpara!CC27</f>
        <v>11.78173229950327</v>
      </c>
      <c r="BE42" s="171">
        <f>Lámpara!CD27</f>
        <v>11.047236153475531</v>
      </c>
      <c r="BF42" s="171">
        <f>Lámpara!CE27</f>
        <v>10.38637080002426</v>
      </c>
      <c r="BG42" s="171">
        <f>Lámpara!CF27</f>
        <v>9.786416877115526</v>
      </c>
      <c r="BH42" s="171">
        <f>Lámpara!CG27</f>
        <v>9.2376865079361732</v>
      </c>
      <c r="BI42" s="171">
        <f>Lámpara!CH27</f>
        <v>8.7327160125681722</v>
      </c>
      <c r="BJ42" s="171">
        <f>Lámpara!CI27</f>
        <v>8.2656804586218673</v>
      </c>
      <c r="BK42" s="171">
        <f>Lámpara!CJ27</f>
        <v>7.831968527568745</v>
      </c>
      <c r="BL42" s="171">
        <f>Lámpara!CK27</f>
        <v>7.4278732674544781</v>
      </c>
      <c r="BM42" s="171">
        <f>Lámpara!CL27</f>
        <v>7.0503666643220582</v>
      </c>
      <c r="BN42" s="171">
        <f>Lámpara!CM27</f>
        <v>6.6969348894394294</v>
      </c>
      <c r="BO42" s="171">
        <f>Lámpara!CN27</f>
        <v>6.3654575164383349</v>
      </c>
      <c r="BP42" s="171">
        <f>Lámpara!CO27</f>
        <v>6.0541186429864213</v>
      </c>
      <c r="BQ42" s="171">
        <f>Lámpara!CP27</f>
        <v>5.7613411968366162</v>
      </c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8"/>
        <v>3.2000000000000015</v>
      </c>
      <c r="G43" s="172"/>
      <c r="H43" s="175">
        <f t="shared" si="9"/>
        <v>-0.30000000000000199</v>
      </c>
      <c r="I43" s="171">
        <f>Lámpara!AH28</f>
        <v>33.686501414908548</v>
      </c>
      <c r="J43" s="171">
        <f>Lámpara!AI28</f>
        <v>37.26205653081044</v>
      </c>
      <c r="K43" s="171">
        <f>Lámpara!AJ28</f>
        <v>41.84409528151469</v>
      </c>
      <c r="L43" s="171">
        <f>Lámpara!AK28</f>
        <v>47.341384647587724</v>
      </c>
      <c r="M43" s="171">
        <f>Lámpara!AL28</f>
        <v>53.573655262165012</v>
      </c>
      <c r="N43" s="171">
        <f>Lámpara!AM28</f>
        <v>60.272571584797362</v>
      </c>
      <c r="O43" s="171">
        <f>Lámpara!AN28</f>
        <v>67.097284651250746</v>
      </c>
      <c r="P43" s="171">
        <f>Lámpara!AO28</f>
        <v>73.667102457657521</v>
      </c>
      <c r="Q43" s="171">
        <f>Lámpara!AP28</f>
        <v>79.610453983365886</v>
      </c>
      <c r="R43" s="171">
        <f>Lámpara!AQ28</f>
        <v>84.624313257502905</v>
      </c>
      <c r="S43" s="171">
        <f>Lámpara!AR28</f>
        <v>88.532509274569819</v>
      </c>
      <c r="T43" s="171">
        <f>Lámpara!AS28</f>
        <v>91.326810496368751</v>
      </c>
      <c r="U43" s="171">
        <f>Lámpara!AT28</f>
        <v>93.174029706253151</v>
      </c>
      <c r="V43" s="171">
        <f>Lámpara!AU28</f>
        <v>94.378129736061609</v>
      </c>
      <c r="W43" s="171">
        <f>Lámpara!AV28</f>
        <v>95.299089094691013</v>
      </c>
      <c r="X43" s="171">
        <f>Lámpara!AW28</f>
        <v>96.247340071979835</v>
      </c>
      <c r="Y43" s="171">
        <f>Lámpara!AX28</f>
        <v>97.387314025035465</v>
      </c>
      <c r="Z43" s="171">
        <f>Lámpara!AY28</f>
        <v>98.687587365236439</v>
      </c>
      <c r="AA43" s="171">
        <f>Lámpara!AZ28</f>
        <v>99.942528019584628</v>
      </c>
      <c r="AB43" s="171">
        <f>Lámpara!BA28</f>
        <v>100.86293370421933</v>
      </c>
      <c r="AC43" s="171">
        <f>Lámpara!BB28</f>
        <v>101.20189064541391</v>
      </c>
      <c r="AD43" s="171">
        <f>Lámpara!BC28</f>
        <v>100.86293370421933</v>
      </c>
      <c r="AE43" s="171">
        <f>Lámpara!BD28</f>
        <v>99.942528019584614</v>
      </c>
      <c r="AF43" s="171">
        <f>Lámpara!BE28</f>
        <v>98.687587365236382</v>
      </c>
      <c r="AG43" s="171">
        <f>Lámpara!BF28</f>
        <v>97.387314025035408</v>
      </c>
      <c r="AH43" s="171">
        <f>Lámpara!BG28</f>
        <v>96.247340071979792</v>
      </c>
      <c r="AI43" s="171">
        <f>Lámpara!BH28</f>
        <v>95.299089094691013</v>
      </c>
      <c r="AJ43" s="171">
        <f>Lámpara!BI28</f>
        <v>94.378129736061524</v>
      </c>
      <c r="AK43" s="171">
        <f>Lámpara!BJ28</f>
        <v>93.174029706253066</v>
      </c>
      <c r="AL43" s="171">
        <f>Lámpara!BK28</f>
        <v>91.326810496368665</v>
      </c>
      <c r="AM43" s="171">
        <f>Lámpara!BL28</f>
        <v>88.53250927456962</v>
      </c>
      <c r="AN43" s="171">
        <f>Lámpara!BM28</f>
        <v>84.624313257502649</v>
      </c>
      <c r="AO43" s="171">
        <f>Lámpara!BN28</f>
        <v>79.610453983365588</v>
      </c>
      <c r="AP43" s="171">
        <f>Lámpara!BO28</f>
        <v>73.667102457657194</v>
      </c>
      <c r="AQ43" s="171">
        <f>Lámpara!BP28</f>
        <v>67.09728465125032</v>
      </c>
      <c r="AR43" s="171">
        <f>Lámpara!BQ28</f>
        <v>60.272571584797035</v>
      </c>
      <c r="AS43" s="171">
        <f>Lámpara!BR28</f>
        <v>53.573655262164657</v>
      </c>
      <c r="AT43" s="171">
        <f>Lámpara!BS28</f>
        <v>47.341384647587418</v>
      </c>
      <c r="AU43" s="171">
        <f>Lámpara!BT28</f>
        <v>41.844095281514441</v>
      </c>
      <c r="AV43" s="171">
        <f>Lámpara!BU28</f>
        <v>37.262056530810227</v>
      </c>
      <c r="AW43" s="171">
        <f>Lámpara!BV28</f>
        <v>33.686501414908435</v>
      </c>
      <c r="AX43" s="171">
        <f>Lámpara!BW28</f>
        <v>31.129093166550003</v>
      </c>
      <c r="AY43" s="171">
        <f>Lámpara!BX28</f>
        <v>18.542300808972438</v>
      </c>
      <c r="AZ43" s="171">
        <f>Lámpara!BY28</f>
        <v>16.925381880902766</v>
      </c>
      <c r="BA43" s="171">
        <f>Lámpara!BZ28</f>
        <v>15.565062408267403</v>
      </c>
      <c r="BB43" s="171">
        <f>Lámpara!CA28</f>
        <v>14.401941876096773</v>
      </c>
      <c r="BC43" s="171">
        <f>Lámpara!CB28</f>
        <v>13.392351537366601</v>
      </c>
      <c r="BD43" s="171">
        <f>Lámpara!CC28</f>
        <v>12.504035546458368</v>
      </c>
      <c r="BE43" s="171">
        <f>Lámpara!CD28</f>
        <v>11.713024478534559</v>
      </c>
      <c r="BF43" s="171">
        <f>Lámpara!CE28</f>
        <v>11.00137429136881</v>
      </c>
      <c r="BG43" s="171">
        <f>Lámpara!CF28</f>
        <v>10.35553181166242</v>
      </c>
      <c r="BH43" s="171">
        <f>Lámpara!CG28</f>
        <v>9.7651529782837052</v>
      </c>
      <c r="BI43" s="171">
        <f>Lámpara!CH28</f>
        <v>9.2222479060207725</v>
      </c>
      <c r="BJ43" s="171">
        <f>Lámpara!CI28</f>
        <v>8.7205617320903013</v>
      </c>
      <c r="BK43" s="171">
        <f>Lámpara!CJ28</f>
        <v>8.2551255510751886</v>
      </c>
      <c r="BL43" s="171">
        <f>Lámpara!CK28</f>
        <v>7.8219300843925348</v>
      </c>
      <c r="BM43" s="171">
        <f>Lámpara!CL28</f>
        <v>7.4176879698358924</v>
      </c>
      <c r="BN43" s="171">
        <f>Lámpara!CM28</f>
        <v>7.0396600977553927</v>
      </c>
      <c r="BO43" s="171">
        <f>Lámpara!CN28</f>
        <v>6.6855282890419234</v>
      </c>
      <c r="BP43" s="171">
        <f>Lámpara!CO28</f>
        <v>6.3533015522813825</v>
      </c>
      <c r="BQ43" s="171">
        <f>Lámpara!CP28</f>
        <v>6.0412467132323284</v>
      </c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8"/>
        <v>3.1000000000000014</v>
      </c>
      <c r="G44" s="172"/>
      <c r="H44" s="175">
        <f t="shared" si="9"/>
        <v>-0.40000000000000202</v>
      </c>
      <c r="I44" s="171">
        <f>Lámpara!AH29</f>
        <v>36.286014054034531</v>
      </c>
      <c r="J44" s="171">
        <f>Lámpara!AI29</f>
        <v>40.144945497228797</v>
      </c>
      <c r="K44" s="171">
        <f>Lámpara!AJ29</f>
        <v>45.07664455993374</v>
      </c>
      <c r="L44" s="171">
        <f>Lámpara!AK29</f>
        <v>50.989738986854043</v>
      </c>
      <c r="M44" s="171">
        <f>Lámpara!AL29</f>
        <v>57.698114948265584</v>
      </c>
      <c r="N44" s="171">
        <f>Lámpara!AM29</f>
        <v>64.921083511773574</v>
      </c>
      <c r="O44" s="171">
        <f>Lámpara!AN29</f>
        <v>72.299017099746649</v>
      </c>
      <c r="P44" s="171">
        <f>Lámpara!AO29</f>
        <v>79.427351637593418</v>
      </c>
      <c r="Q44" s="171">
        <f>Lámpara!AP29</f>
        <v>85.908306797057421</v>
      </c>
      <c r="R44" s="171">
        <f>Lámpara!AQ29</f>
        <v>91.414308619570306</v>
      </c>
      <c r="S44" s="171">
        <f>Lámpara!AR29</f>
        <v>95.750862915690774</v>
      </c>
      <c r="T44" s="171">
        <f>Lámpara!AS29</f>
        <v>98.90159416545545</v>
      </c>
      <c r="U44" s="171">
        <f>Lámpara!AT29</f>
        <v>101.03725702304267</v>
      </c>
      <c r="V44" s="171">
        <f>Lámpara!AU29</f>
        <v>102.47649405438013</v>
      </c>
      <c r="W44" s="171">
        <f>Lámpara!AV29</f>
        <v>103.59977214325654</v>
      </c>
      <c r="X44" s="171">
        <f>Lámpara!AW29</f>
        <v>104.73637735393571</v>
      </c>
      <c r="Y44" s="171">
        <f>Lámpara!AX29</f>
        <v>106.06046396561631</v>
      </c>
      <c r="Z44" s="171">
        <f>Lámpara!AY29</f>
        <v>107.53674206643946</v>
      </c>
      <c r="AA44" s="171">
        <f>Lámpara!AZ29</f>
        <v>108.94303625541073</v>
      </c>
      <c r="AB44" s="171">
        <f>Lámpara!BA29</f>
        <v>109.96739771801131</v>
      </c>
      <c r="AC44" s="171">
        <f>Lámpara!BB29</f>
        <v>110.34353214507897</v>
      </c>
      <c r="AD44" s="171">
        <f>Lámpara!BC29</f>
        <v>109.96739771801126</v>
      </c>
      <c r="AE44" s="171">
        <f>Lámpara!BD29</f>
        <v>108.94303625541076</v>
      </c>
      <c r="AF44" s="171">
        <f>Lámpara!BE29</f>
        <v>107.53674206643939</v>
      </c>
      <c r="AG44" s="171">
        <f>Lámpara!BF29</f>
        <v>106.06046396561624</v>
      </c>
      <c r="AH44" s="171">
        <f>Lámpara!BG29</f>
        <v>104.73637735393564</v>
      </c>
      <c r="AI44" s="171">
        <f>Lámpara!BH29</f>
        <v>103.59977214325654</v>
      </c>
      <c r="AJ44" s="171">
        <f>Lámpara!BI29</f>
        <v>102.47649405438004</v>
      </c>
      <c r="AK44" s="171">
        <f>Lámpara!BJ29</f>
        <v>101.03725702304259</v>
      </c>
      <c r="AL44" s="171">
        <f>Lámpara!BK29</f>
        <v>98.90159416545535</v>
      </c>
      <c r="AM44" s="171">
        <f>Lámpara!BL29</f>
        <v>95.750862915690576</v>
      </c>
      <c r="AN44" s="171">
        <f>Lámpara!BM29</f>
        <v>91.414308619570079</v>
      </c>
      <c r="AO44" s="171">
        <f>Lámpara!BN29</f>
        <v>85.908306797057065</v>
      </c>
      <c r="AP44" s="171">
        <f>Lámpara!BO29</f>
        <v>79.427351637593006</v>
      </c>
      <c r="AQ44" s="171">
        <f>Lámpara!BP29</f>
        <v>72.299017099746166</v>
      </c>
      <c r="AR44" s="171">
        <f>Lámpara!BQ29</f>
        <v>64.921083511773205</v>
      </c>
      <c r="AS44" s="171">
        <f>Lámpara!BR29</f>
        <v>57.69811494826525</v>
      </c>
      <c r="AT44" s="171">
        <f>Lámpara!BS29</f>
        <v>50.989738986853709</v>
      </c>
      <c r="AU44" s="171">
        <f>Lámpara!BT29</f>
        <v>45.076644559933499</v>
      </c>
      <c r="AV44" s="171">
        <f>Lámpara!BU29</f>
        <v>40.144945497228541</v>
      </c>
      <c r="AW44" s="171">
        <f>Lámpara!BV29</f>
        <v>36.286014054034418</v>
      </c>
      <c r="AX44" s="171">
        <f>Lámpara!BW29</f>
        <v>33.507241018649083</v>
      </c>
      <c r="AY44" s="171">
        <f>Lámpara!BX29</f>
        <v>20.25322310445134</v>
      </c>
      <c r="AZ44" s="171">
        <f>Lámpara!BY29</f>
        <v>18.493301195365433</v>
      </c>
      <c r="BA44" s="171">
        <f>Lámpara!BZ29</f>
        <v>17.008256595074762</v>
      </c>
      <c r="BB44" s="171">
        <f>Lámpara!CA29</f>
        <v>15.734997305352891</v>
      </c>
      <c r="BC44" s="171">
        <f>Lámpara!CB29</f>
        <v>14.627143867055658</v>
      </c>
      <c r="BD44" s="171">
        <f>Lámpara!CC29</f>
        <v>13.650424002602003</v>
      </c>
      <c r="BE44" s="171">
        <f>Lámpara!CD29</f>
        <v>12.77934474831506</v>
      </c>
      <c r="BF44" s="171">
        <f>Lámpara!CE29</f>
        <v>11.994790124846793</v>
      </c>
      <c r="BG44" s="171">
        <f>Lámpara!CF29</f>
        <v>11.282287586317858</v>
      </c>
      <c r="BH44" s="171">
        <f>Lámpara!CG29</f>
        <v>10.630756835199923</v>
      </c>
      <c r="BI44" s="171">
        <f>Lámpara!CH29</f>
        <v>10.031606151236272</v>
      </c>
      <c r="BJ44" s="171">
        <f>Lámpara!CI29</f>
        <v>9.478078938106556</v>
      </c>
      <c r="BK44" s="171">
        <f>Lámpara!CJ29</f>
        <v>8.9647804152886685</v>
      </c>
      <c r="BL44" s="171">
        <f>Lámpara!CK29</f>
        <v>8.4873340470138547</v>
      </c>
      <c r="BM44" s="171">
        <f>Lámpara!CL29</f>
        <v>8.0421314681042411</v>
      </c>
      <c r="BN44" s="171">
        <f>Lámpara!CM29</f>
        <v>7.6261498563783521</v>
      </c>
      <c r="BO44" s="171">
        <f>Lámpara!CN29</f>
        <v>7.2368180221496949</v>
      </c>
      <c r="BP44" s="171">
        <f>Lámpara!CO29</f>
        <v>6.871917742008681</v>
      </c>
      <c r="BQ44" s="171">
        <f>Lámpara!CP29</f>
        <v>6.5295106381089365</v>
      </c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8"/>
        <v>3.0000000000000013</v>
      </c>
      <c r="G45" s="172"/>
      <c r="H45" s="175">
        <f t="shared" si="9"/>
        <v>-0.500000000000002</v>
      </c>
      <c r="I45" s="171">
        <f>Lámpara!AH30</f>
        <v>39.564495195729734</v>
      </c>
      <c r="J45" s="171">
        <f>Lámpara!AI30</f>
        <v>43.754236988874439</v>
      </c>
      <c r="K45" s="171">
        <f>Lámpara!AJ30</f>
        <v>49.087829798274093</v>
      </c>
      <c r="L45" s="171">
        <f>Lámpara!AK30</f>
        <v>55.474174711379021</v>
      </c>
      <c r="M45" s="171">
        <f>Lámpara!AL30</f>
        <v>62.721465109586411</v>
      </c>
      <c r="N45" s="171">
        <f>Lámpara!AM30</f>
        <v>70.536422530343927</v>
      </c>
      <c r="O45" s="171">
        <f>Lámpara!AN30</f>
        <v>78.539914697501089</v>
      </c>
      <c r="P45" s="171">
        <f>Lámpara!AO30</f>
        <v>86.302250232682155</v>
      </c>
      <c r="Q45" s="171">
        <f>Lámpara!AP30</f>
        <v>93.397716314605532</v>
      </c>
      <c r="R45" s="171">
        <f>Lámpara!AQ30</f>
        <v>99.472182428392287</v>
      </c>
      <c r="S45" s="171">
        <f>Lámpara!AR30</f>
        <v>104.31082693259141</v>
      </c>
      <c r="T45" s="171">
        <f>Lámpara!AS30</f>
        <v>107.88746433106131</v>
      </c>
      <c r="U45" s="171">
        <f>Lámpara!AT30</f>
        <v>110.3757342283954</v>
      </c>
      <c r="V45" s="171">
        <f>Lámpara!AU30</f>
        <v>112.10859739188454</v>
      </c>
      <c r="W45" s="171">
        <f>Lámpara!AV30</f>
        <v>113.48716539040723</v>
      </c>
      <c r="X45" s="171">
        <f>Lámpara!AW30</f>
        <v>114.85983331477925</v>
      </c>
      <c r="Y45" s="171">
        <f>Lámpara!AX30</f>
        <v>116.41032353583842</v>
      </c>
      <c r="Z45" s="171">
        <f>Lámpara!AY30</f>
        <v>118.09855497800591</v>
      </c>
      <c r="AA45" s="171">
        <f>Lámpara!AZ30</f>
        <v>119.68411985132302</v>
      </c>
      <c r="AB45" s="171">
        <f>Lámpara!BA30</f>
        <v>120.83030348492771</v>
      </c>
      <c r="AC45" s="171">
        <f>Lámpara!BB30</f>
        <v>121.24978274447919</v>
      </c>
      <c r="AD45" s="171">
        <f>Lámpara!BC30</f>
        <v>120.83030348492768</v>
      </c>
      <c r="AE45" s="171">
        <f>Lámpara!BD30</f>
        <v>119.68411985132302</v>
      </c>
      <c r="AF45" s="171">
        <f>Lámpara!BE30</f>
        <v>118.09855497800582</v>
      </c>
      <c r="AG45" s="171">
        <f>Lámpara!BF30</f>
        <v>116.41032353583837</v>
      </c>
      <c r="AH45" s="171">
        <f>Lámpara!BG30</f>
        <v>114.85983331477908</v>
      </c>
      <c r="AI45" s="171">
        <f>Lámpara!BH30</f>
        <v>113.48716539040721</v>
      </c>
      <c r="AJ45" s="171">
        <f>Lámpara!BI30</f>
        <v>112.10859739188444</v>
      </c>
      <c r="AK45" s="171">
        <f>Lámpara!BJ30</f>
        <v>110.37573422839532</v>
      </c>
      <c r="AL45" s="171">
        <f>Lámpara!BK30</f>
        <v>107.88746433106121</v>
      </c>
      <c r="AM45" s="171">
        <f>Lámpara!BL30</f>
        <v>104.31082693259125</v>
      </c>
      <c r="AN45" s="171">
        <f>Lámpara!BM30</f>
        <v>99.472182428392003</v>
      </c>
      <c r="AO45" s="171">
        <f>Lámpara!BN30</f>
        <v>93.397716314605205</v>
      </c>
      <c r="AP45" s="171">
        <f>Lámpara!BO30</f>
        <v>86.302250232681772</v>
      </c>
      <c r="AQ45" s="171">
        <f>Lámpara!BP30</f>
        <v>78.539914697500606</v>
      </c>
      <c r="AR45" s="171">
        <f>Lámpara!BQ30</f>
        <v>70.536422530343543</v>
      </c>
      <c r="AS45" s="171">
        <f>Lámpara!BR30</f>
        <v>62.721465109586049</v>
      </c>
      <c r="AT45" s="171">
        <f>Lámpara!BS30</f>
        <v>55.47417471137868</v>
      </c>
      <c r="AU45" s="171">
        <f>Lámpara!BT30</f>
        <v>49.087829798273859</v>
      </c>
      <c r="AV45" s="171">
        <f>Lámpara!BU30</f>
        <v>43.754236988874197</v>
      </c>
      <c r="AW45" s="171">
        <f>Lámpara!BV30</f>
        <v>39.564495195729592</v>
      </c>
      <c r="AX45" s="171">
        <f>Lámpara!BW30</f>
        <v>36.521171449699033</v>
      </c>
      <c r="AY45" s="171">
        <f>Lámpara!BX30</f>
        <v>22.549923963130205</v>
      </c>
      <c r="AZ45" s="171">
        <f>Lámpara!BY30</f>
        <v>20.611416401704201</v>
      </c>
      <c r="BA45" s="171">
        <f>Lámpara!BZ30</f>
        <v>18.968459403008602</v>
      </c>
      <c r="BB45" s="171">
        <f>Lámpara!CA30</f>
        <v>17.554069746862627</v>
      </c>
      <c r="BC45" s="171">
        <f>Lámpara!CB30</f>
        <v>16.318993195660063</v>
      </c>
      <c r="BD45" s="171">
        <f>Lámpara!CC30</f>
        <v>15.226800247142389</v>
      </c>
      <c r="BE45" s="171">
        <f>Lámpara!CD30</f>
        <v>14.250349174409267</v>
      </c>
      <c r="BF45" s="171">
        <f>Lámpara!CE30</f>
        <v>13.369237724682804</v>
      </c>
      <c r="BG45" s="171">
        <f>Lámpara!CF30</f>
        <v>12.567967761581851</v>
      </c>
      <c r="BH45" s="171">
        <f>Lámpara!CG30</f>
        <v>11.834623059802977</v>
      </c>
      <c r="BI45" s="171">
        <f>Lámpara!CH30</f>
        <v>11.159916011535607</v>
      </c>
      <c r="BJ45" s="171">
        <f>Lámpara!CI30</f>
        <v>10.536499389346165</v>
      </c>
      <c r="BK45" s="171">
        <f>Lámpara!CJ30</f>
        <v>9.958468528533361</v>
      </c>
      <c r="BL45" s="171">
        <f>Lámpara!CK30</f>
        <v>9.4210003545700172</v>
      </c>
      <c r="BM45" s="171">
        <f>Lámpara!CL30</f>
        <v>8.9200908249381587</v>
      </c>
      <c r="BN45" s="171">
        <f>Lámpara!CM30</f>
        <v>8.4523632230683674</v>
      </c>
      <c r="BO45" s="171">
        <f>Lámpara!CN30</f>
        <v>8.0149275332460945</v>
      </c>
      <c r="BP45" s="171">
        <f>Lámpara!CO30</f>
        <v>7.60527670712648</v>
      </c>
      <c r="BQ45" s="171">
        <f>Lámpara!CP30</f>
        <v>7.2212096307284357</v>
      </c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8"/>
        <v>2.9000000000000012</v>
      </c>
      <c r="G46" s="172"/>
      <c r="H46" s="175">
        <f t="shared" si="9"/>
        <v>-0.60000000000000198</v>
      </c>
      <c r="I46" s="171">
        <f>Lámpara!AH31</f>
        <v>43.505295827819502</v>
      </c>
      <c r="J46" s="171">
        <f>Lámpara!AI31</f>
        <v>48.075261882636774</v>
      </c>
      <c r="K46" s="171">
        <f>Lámpara!AJ31</f>
        <v>53.865218896858281</v>
      </c>
      <c r="L46" s="171">
        <f>Lámpara!AK31</f>
        <v>60.784821816947826</v>
      </c>
      <c r="M46" s="171">
        <f>Lámpara!AL31</f>
        <v>68.636810576786971</v>
      </c>
      <c r="N46" s="171">
        <f>Lámpara!AM31</f>
        <v>77.115180698774935</v>
      </c>
      <c r="O46" s="171">
        <f>Lámpara!AN31</f>
        <v>85.820666510583621</v>
      </c>
      <c r="P46" s="171">
        <f>Lámpara!AO31</f>
        <v>94.297269409338739</v>
      </c>
      <c r="Q46" s="171">
        <f>Lámpara!AP31</f>
        <v>102.08965194199681</v>
      </c>
      <c r="R46" s="171">
        <f>Lámpara!AQ31</f>
        <v>108.81508592365753</v>
      </c>
      <c r="S46" s="171">
        <f>Lámpara!AR31</f>
        <v>114.23631147688113</v>
      </c>
      <c r="T46" s="171">
        <f>Lámpara!AS31</f>
        <v>118.31548986033106</v>
      </c>
      <c r="U46" s="171">
        <f>Lámpara!AT31</f>
        <v>121.22785811793285</v>
      </c>
      <c r="V46" s="171">
        <f>Lámpara!AU31</f>
        <v>123.32007666650286</v>
      </c>
      <c r="W46" s="171">
        <f>Lámpara!AV31</f>
        <v>125.0138019344807</v>
      </c>
      <c r="X46" s="171">
        <f>Lámpara!AW31</f>
        <v>126.67655662597301</v>
      </c>
      <c r="Y46" s="171">
        <f>Lámpara!AX31</f>
        <v>128.50126499564226</v>
      </c>
      <c r="Z46" s="171">
        <f>Lámpara!AY31</f>
        <v>130.44194088031955</v>
      </c>
      <c r="AA46" s="171">
        <f>Lámpara!AZ31</f>
        <v>132.238086109758</v>
      </c>
      <c r="AB46" s="171">
        <f>Lámpara!BA31</f>
        <v>133.52605922990767</v>
      </c>
      <c r="AC46" s="171">
        <f>Lámpara!BB31</f>
        <v>133.99576265254666</v>
      </c>
      <c r="AD46" s="171">
        <f>Lámpara!BC31</f>
        <v>133.52605922990767</v>
      </c>
      <c r="AE46" s="171">
        <f>Lámpara!BD31</f>
        <v>132.238086109758</v>
      </c>
      <c r="AF46" s="171">
        <f>Lámpara!BE31</f>
        <v>130.44194088031941</v>
      </c>
      <c r="AG46" s="171">
        <f>Lámpara!BF31</f>
        <v>128.50126499564217</v>
      </c>
      <c r="AH46" s="171">
        <f>Lámpara!BG31</f>
        <v>126.67655662597289</v>
      </c>
      <c r="AI46" s="171">
        <f>Lámpara!BH31</f>
        <v>125.01380193448063</v>
      </c>
      <c r="AJ46" s="171">
        <f>Lámpara!BI31</f>
        <v>123.32007666650274</v>
      </c>
      <c r="AK46" s="171">
        <f>Lámpara!BJ31</f>
        <v>121.22785811793274</v>
      </c>
      <c r="AL46" s="171">
        <f>Lámpara!BK31</f>
        <v>118.31548986033096</v>
      </c>
      <c r="AM46" s="171">
        <f>Lámpara!BL31</f>
        <v>114.2363114768809</v>
      </c>
      <c r="AN46" s="171">
        <f>Lámpara!BM31</f>
        <v>108.81508592365728</v>
      </c>
      <c r="AO46" s="171">
        <f>Lámpara!BN31</f>
        <v>102.08965194199642</v>
      </c>
      <c r="AP46" s="171">
        <f>Lámpara!BO31</f>
        <v>94.297269409338298</v>
      </c>
      <c r="AQ46" s="171">
        <f>Lámpara!BP31</f>
        <v>85.820666510583067</v>
      </c>
      <c r="AR46" s="171">
        <f>Lámpara!BQ31</f>
        <v>77.115180698774537</v>
      </c>
      <c r="AS46" s="171">
        <f>Lámpara!BR31</f>
        <v>68.636810576786559</v>
      </c>
      <c r="AT46" s="171">
        <f>Lámpara!BS31</f>
        <v>60.784821816947478</v>
      </c>
      <c r="AU46" s="171">
        <f>Lámpara!BT31</f>
        <v>53.865218896857996</v>
      </c>
      <c r="AV46" s="171">
        <f>Lámpara!BU31</f>
        <v>48.075261882636489</v>
      </c>
      <c r="AW46" s="171">
        <f>Lámpara!BV31</f>
        <v>43.505295827819332</v>
      </c>
      <c r="AX46" s="171">
        <f>Lámpara!BW31</f>
        <v>40.152466453564301</v>
      </c>
      <c r="AY46" s="171">
        <f>Lámpara!BX31</f>
        <v>25.414651383606699</v>
      </c>
      <c r="AZ46" s="171">
        <f>Lámpara!BY31</f>
        <v>23.260706325850133</v>
      </c>
      <c r="BA46" s="171">
        <f>Lámpara!BZ31</f>
        <v>21.425629117099419</v>
      </c>
      <c r="BB46" s="171">
        <f>Lámpara!CA31</f>
        <v>19.838325608045537</v>
      </c>
      <c r="BC46" s="171">
        <f>Lámpara!CB31</f>
        <v>18.446481085675156</v>
      </c>
      <c r="BD46" s="171">
        <f>Lámpara!CC31</f>
        <v>17.211345878608832</v>
      </c>
      <c r="BE46" s="171">
        <f>Lámpara!CD31</f>
        <v>16.103982445452125</v>
      </c>
      <c r="BF46" s="171">
        <f>Lámpara!CE31</f>
        <v>15.102567015958808</v>
      </c>
      <c r="BG46" s="171">
        <f>Lámpara!CF31</f>
        <v>14.190450046543296</v>
      </c>
      <c r="BH46" s="171">
        <f>Lámpara!CG31</f>
        <v>13.354761632911135</v>
      </c>
      <c r="BI46" s="171">
        <f>Lámpara!CH31</f>
        <v>12.585407815802249</v>
      </c>
      <c r="BJ46" s="171">
        <f>Lámpara!CI31</f>
        <v>11.874347098012811</v>
      </c>
      <c r="BK46" s="171">
        <f>Lámpara!CJ31</f>
        <v>11.215067811423751</v>
      </c>
      <c r="BL46" s="171">
        <f>Lámpara!CK31</f>
        <v>10.602209501890735</v>
      </c>
      <c r="BM46" s="171">
        <f>Lámpara!CL31</f>
        <v>10.031287661724807</v>
      </c>
      <c r="BN46" s="171">
        <f>Lámpara!CM31</f>
        <v>9.4984927119606368</v>
      </c>
      <c r="BO46" s="171">
        <f>Lámpara!CN31</f>
        <v>9.0005424129035845</v>
      </c>
      <c r="BP46" s="171">
        <f>Lámpara!CO31</f>
        <v>8.5345727964652465</v>
      </c>
      <c r="BQ46" s="171">
        <f>Lámpara!CP31</f>
        <v>8.0980569402602924</v>
      </c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8"/>
        <v>2.8000000000000012</v>
      </c>
      <c r="G47" s="172"/>
      <c r="H47" s="175">
        <f t="shared" si="9"/>
        <v>-0.70000000000000195</v>
      </c>
      <c r="I47" s="171">
        <f>Lámpara!AH32</f>
        <v>48.043469290411629</v>
      </c>
      <c r="J47" s="171">
        <f>Lámpara!AI32</f>
        <v>53.04207506474868</v>
      </c>
      <c r="K47" s="171">
        <f>Lámpara!AJ32</f>
        <v>59.341967806313022</v>
      </c>
      <c r="L47" s="171">
        <f>Lámpara!AK32</f>
        <v>66.854113637951315</v>
      </c>
      <c r="M47" s="171">
        <f>Lámpara!AL32</f>
        <v>75.376145750492157</v>
      </c>
      <c r="N47" s="171">
        <f>Lámpara!AM32</f>
        <v>84.589329800175577</v>
      </c>
      <c r="O47" s="171">
        <f>Lámpara!AN32</f>
        <v>94.073782737348878</v>
      </c>
      <c r="P47" s="171">
        <f>Lámpara!AO32</f>
        <v>103.346154555674</v>
      </c>
      <c r="Q47" s="171">
        <f>Lámpara!AP32</f>
        <v>111.91989139923446</v>
      </c>
      <c r="R47" s="171">
        <f>Lámpara!AQ32</f>
        <v>119.38166483628089</v>
      </c>
      <c r="S47" s="171">
        <f>Lámpara!AR32</f>
        <v>125.46962331769525</v>
      </c>
      <c r="T47" s="171">
        <f>Lámpara!AS32</f>
        <v>130.13230229132984</v>
      </c>
      <c r="U47" s="171">
        <f>Lámpara!AT32</f>
        <v>133.54504465997101</v>
      </c>
      <c r="V47" s="171">
        <f>Lámpara!AU32</f>
        <v>136.0673399342549</v>
      </c>
      <c r="W47" s="171">
        <f>Lámpara!AV32</f>
        <v>138.1410232464174</v>
      </c>
      <c r="X47" s="171">
        <f>Lámpara!AW32</f>
        <v>140.15251242913413</v>
      </c>
      <c r="Y47" s="171">
        <f>Lámpara!AX32</f>
        <v>142.30334915655587</v>
      </c>
      <c r="Z47" s="171">
        <f>Lámpara!AY32</f>
        <v>144.54034744641692</v>
      </c>
      <c r="AA47" s="171">
        <f>Lámpara!AZ32</f>
        <v>146.5809152677916</v>
      </c>
      <c r="AB47" s="171">
        <f>Lámpara!BA32</f>
        <v>148.03221261524911</v>
      </c>
      <c r="AC47" s="171">
        <f>Lámpara!BB32</f>
        <v>148.55955033018475</v>
      </c>
      <c r="AD47" s="171">
        <f>Lámpara!BC32</f>
        <v>148.03221261524908</v>
      </c>
      <c r="AE47" s="171">
        <f>Lámpara!BD32</f>
        <v>146.58091526779154</v>
      </c>
      <c r="AF47" s="171">
        <f>Lámpara!BE32</f>
        <v>144.54034744641683</v>
      </c>
      <c r="AG47" s="171">
        <f>Lámpara!BF32</f>
        <v>142.30334915655578</v>
      </c>
      <c r="AH47" s="171">
        <f>Lámpara!BG32</f>
        <v>140.15251242913396</v>
      </c>
      <c r="AI47" s="171">
        <f>Lámpara!BH32</f>
        <v>138.14102324641732</v>
      </c>
      <c r="AJ47" s="171">
        <f>Lámpara!BI32</f>
        <v>136.06733993425485</v>
      </c>
      <c r="AK47" s="171">
        <f>Lámpara!BJ32</f>
        <v>133.54504465997093</v>
      </c>
      <c r="AL47" s="171">
        <f>Lámpara!BK32</f>
        <v>130.13230229132969</v>
      </c>
      <c r="AM47" s="171">
        <f>Lámpara!BL32</f>
        <v>125.469623317695</v>
      </c>
      <c r="AN47" s="171">
        <f>Lámpara!BM32</f>
        <v>119.38166483628061</v>
      </c>
      <c r="AO47" s="171">
        <f>Lámpara!BN32</f>
        <v>111.91989139923405</v>
      </c>
      <c r="AP47" s="171">
        <f>Lámpara!BO32</f>
        <v>103.34615455567352</v>
      </c>
      <c r="AQ47" s="171">
        <f>Lámpara!BP32</f>
        <v>94.073782737348338</v>
      </c>
      <c r="AR47" s="171">
        <f>Lámpara!BQ32</f>
        <v>84.589329800175094</v>
      </c>
      <c r="AS47" s="171">
        <f>Lámpara!BR32</f>
        <v>75.376145750491716</v>
      </c>
      <c r="AT47" s="171">
        <f>Lámpara!BS32</f>
        <v>66.854113637950931</v>
      </c>
      <c r="AU47" s="171">
        <f>Lámpara!BT32</f>
        <v>59.341967806312724</v>
      </c>
      <c r="AV47" s="171">
        <f>Lámpara!BU32</f>
        <v>53.042075064748381</v>
      </c>
      <c r="AW47" s="171">
        <f>Lámpara!BV32</f>
        <v>48.04346929041143</v>
      </c>
      <c r="AX47" s="171">
        <f>Lámpara!BW32</f>
        <v>44.337230105835481</v>
      </c>
      <c r="AY47" s="171">
        <f>Lámpara!BX32</f>
        <v>28.787253783870973</v>
      </c>
      <c r="AZ47" s="171">
        <f>Lámpara!BY32</f>
        <v>26.38225917889261</v>
      </c>
      <c r="BA47" s="171">
        <f>Lámpara!BZ32</f>
        <v>24.32221385528095</v>
      </c>
      <c r="BB47" s="171">
        <f>Lámpara!CA32</f>
        <v>22.531674782369031</v>
      </c>
      <c r="BC47" s="171">
        <f>Lámpara!CB32</f>
        <v>20.955061696340092</v>
      </c>
      <c r="BD47" s="171">
        <f>Lámpara!CC32</f>
        <v>19.551122544306153</v>
      </c>
      <c r="BE47" s="171">
        <f>Lámpara!CD32</f>
        <v>18.288958600510373</v>
      </c>
      <c r="BF47" s="171">
        <f>Lámpara!CE32</f>
        <v>17.145172487702553</v>
      </c>
      <c r="BG47" s="171">
        <f>Lámpara!CF32</f>
        <v>16.101822353493802</v>
      </c>
      <c r="BH47" s="171">
        <f>Lámpara!CG32</f>
        <v>15.144953655797115</v>
      </c>
      <c r="BI47" s="171">
        <f>Lámpara!CH32</f>
        <v>14.263544287858076</v>
      </c>
      <c r="BJ47" s="171">
        <f>Lámpara!CI32</f>
        <v>13.448745307147048</v>
      </c>
      <c r="BK47" s="171">
        <f>Lámpara!CJ32</f>
        <v>12.693333052899844</v>
      </c>
      <c r="BL47" s="171">
        <f>Lámpara!CK32</f>
        <v>11.991312492864248</v>
      </c>
      <c r="BM47" s="171">
        <f>Lámpara!CL32</f>
        <v>11.337628855791158</v>
      </c>
      <c r="BN47" s="171">
        <f>Lámpara!CM32</f>
        <v>10.727956903356693</v>
      </c>
      <c r="BO47" s="171">
        <f>Lámpara!CN32</f>
        <v>10.158545967777959</v>
      </c>
      <c r="BP47" s="171">
        <f>Lámpara!CO32</f>
        <v>9.6261051350756812</v>
      </c>
      <c r="BQ47" s="171">
        <f>Lámpara!CP32</f>
        <v>9.1277174107503711</v>
      </c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8"/>
        <v>2.7000000000000011</v>
      </c>
      <c r="G48" s="172"/>
      <c r="H48" s="175">
        <f t="shared" si="9"/>
        <v>-0.80000000000000193</v>
      </c>
      <c r="I48" s="171">
        <f>Lámpara!AH33</f>
        <v>53.062956028552946</v>
      </c>
      <c r="J48" s="171">
        <f>Lámpara!AI33</f>
        <v>58.533991413905589</v>
      </c>
      <c r="K48" s="171">
        <f>Lámpara!AJ33</f>
        <v>65.39262600858963</v>
      </c>
      <c r="L48" s="171">
        <f>Lámpara!AK33</f>
        <v>73.551774982050276</v>
      </c>
      <c r="M48" s="171">
        <f>Lámpara!AL33</f>
        <v>82.804435353354719</v>
      </c>
      <c r="N48" s="171">
        <f>Lámpara!AM33</f>
        <v>92.81930454503464</v>
      </c>
      <c r="O48" s="171">
        <f>Lámpara!AN33</f>
        <v>103.15559433798842</v>
      </c>
      <c r="P48" s="171">
        <f>Lámpara!AO33</f>
        <v>113.30176475961981</v>
      </c>
      <c r="Q48" s="171">
        <f>Lámpara!AP33</f>
        <v>122.73863872338066</v>
      </c>
      <c r="R48" s="171">
        <f>Lámpara!AQ33</f>
        <v>131.02041533161093</v>
      </c>
      <c r="S48" s="171">
        <f>Lámpara!AR33</f>
        <v>137.85854405958122</v>
      </c>
      <c r="T48" s="171">
        <f>Lámpara!AS33</f>
        <v>143.18590765789114</v>
      </c>
      <c r="U48" s="171">
        <f>Lámpara!AT33</f>
        <v>147.17631250177448</v>
      </c>
      <c r="V48" s="171">
        <f>Lámpara!AU33</f>
        <v>150.20098439170775</v>
      </c>
      <c r="W48" s="171">
        <f>Lámpara!AV33</f>
        <v>152.72131678601252</v>
      </c>
      <c r="X48" s="171">
        <f>Lámpara!AW33</f>
        <v>155.1421455949995</v>
      </c>
      <c r="Y48" s="171">
        <f>Lámpara!AX33</f>
        <v>157.67284169185507</v>
      </c>
      <c r="Z48" s="171">
        <f>Lámpara!AY33</f>
        <v>160.25157518205449</v>
      </c>
      <c r="AA48" s="171">
        <f>Lámpara!AZ33</f>
        <v>162.5715590268502</v>
      </c>
      <c r="AB48" s="171">
        <f>Lámpara!BA33</f>
        <v>164.20842542830385</v>
      </c>
      <c r="AC48" s="171">
        <f>Lámpara!BB33</f>
        <v>164.8010472346958</v>
      </c>
      <c r="AD48" s="171">
        <f>Lámpara!BC33</f>
        <v>164.20842542830383</v>
      </c>
      <c r="AE48" s="171">
        <f>Lámpara!BD33</f>
        <v>162.5715590268502</v>
      </c>
      <c r="AF48" s="171">
        <f>Lámpara!BE33</f>
        <v>160.25157518205447</v>
      </c>
      <c r="AG48" s="171">
        <f>Lámpara!BF33</f>
        <v>157.67284169185501</v>
      </c>
      <c r="AH48" s="171">
        <f>Lámpara!BG33</f>
        <v>155.14214559499931</v>
      </c>
      <c r="AI48" s="171">
        <f>Lámpara!BH33</f>
        <v>152.72131678601249</v>
      </c>
      <c r="AJ48" s="171">
        <f>Lámpara!BI33</f>
        <v>150.20098439170755</v>
      </c>
      <c r="AK48" s="171">
        <f>Lámpara!BJ33</f>
        <v>147.17631250177445</v>
      </c>
      <c r="AL48" s="171">
        <f>Lámpara!BK33</f>
        <v>143.18590765789097</v>
      </c>
      <c r="AM48" s="171">
        <f>Lámpara!BL33</f>
        <v>137.85854405958091</v>
      </c>
      <c r="AN48" s="171">
        <f>Lámpara!BM33</f>
        <v>131.02041533161059</v>
      </c>
      <c r="AO48" s="171">
        <f>Lámpara!BN33</f>
        <v>122.73863872338022</v>
      </c>
      <c r="AP48" s="171">
        <f>Lámpara!BO33</f>
        <v>113.30176475961929</v>
      </c>
      <c r="AQ48" s="171">
        <f>Lámpara!BP33</f>
        <v>103.15559433798781</v>
      </c>
      <c r="AR48" s="171">
        <f>Lámpara!BQ33</f>
        <v>92.819304545034115</v>
      </c>
      <c r="AS48" s="171">
        <f>Lámpara!BR33</f>
        <v>82.804435353354208</v>
      </c>
      <c r="AT48" s="171">
        <f>Lámpara!BS33</f>
        <v>73.551774982049849</v>
      </c>
      <c r="AU48" s="171">
        <f>Lámpara!BT33</f>
        <v>65.392626008589303</v>
      </c>
      <c r="AV48" s="171">
        <f>Lámpara!BU33</f>
        <v>58.533991413905248</v>
      </c>
      <c r="AW48" s="171">
        <f>Lámpara!BV33</f>
        <v>53.062956028552755</v>
      </c>
      <c r="AX48" s="171">
        <f>Lámpara!BW33</f>
        <v>48.963846460417891</v>
      </c>
      <c r="AY48" s="171">
        <f>Lámpara!BX33</f>
        <v>32.563455431365171</v>
      </c>
      <c r="AZ48" s="171">
        <f>Lámpara!BY33</f>
        <v>29.875984559264623</v>
      </c>
      <c r="BA48" s="171">
        <f>Lámpara!BZ33</f>
        <v>27.562243746764509</v>
      </c>
      <c r="BB48" s="171">
        <f>Lámpara!CA33</f>
        <v>25.542191867299028</v>
      </c>
      <c r="BC48" s="171">
        <f>Lámpara!CB33</f>
        <v>23.756765976301796</v>
      </c>
      <c r="BD48" s="171">
        <f>Lámpara!CC33</f>
        <v>22.162017872983199</v>
      </c>
      <c r="BE48" s="171">
        <f>Lámpara!CD33</f>
        <v>20.724912011156523</v>
      </c>
      <c r="BF48" s="171">
        <f>Lámpara!CE33</f>
        <v>19.420316760332781</v>
      </c>
      <c r="BG48" s="171">
        <f>Lámpara!CF33</f>
        <v>18.2288503775146</v>
      </c>
      <c r="BH48" s="171">
        <f>Lámpara!CG33</f>
        <v>17.135337917487689</v>
      </c>
      <c r="BI48" s="171">
        <f>Lámpara!CH33</f>
        <v>16.127704287504663</v>
      </c>
      <c r="BJ48" s="171">
        <f>Lámpara!CI33</f>
        <v>15.196178474856943</v>
      </c>
      <c r="BK48" s="171">
        <f>Lámpara!CJ33</f>
        <v>14.332719780272912</v>
      </c>
      <c r="BL48" s="171">
        <f>Lámpara!CK33</f>
        <v>13.53060252227392</v>
      </c>
      <c r="BM48" s="171">
        <f>Lámpara!CL33</f>
        <v>12.784113976012407</v>
      </c>
      <c r="BN48" s="171">
        <f>Lámpara!CM33</f>
        <v>12.08833334708172</v>
      </c>
      <c r="BO48" s="171">
        <f>Lámpara!CN33</f>
        <v>11.43896885695197</v>
      </c>
      <c r="BP48" s="171">
        <f>Lámpara!CO33</f>
        <v>10.832236611875086</v>
      </c>
      <c r="BQ48" s="171">
        <f>Lámpara!CP33</f>
        <v>10.264769614675112</v>
      </c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8"/>
        <v>2.600000000000001</v>
      </c>
      <c r="G49" s="172"/>
      <c r="H49" s="175">
        <f t="shared" si="9"/>
        <v>-0.90000000000000191</v>
      </c>
      <c r="I49" s="171">
        <f>Lámpara!AH34</f>
        <v>58.400716398332492</v>
      </c>
      <c r="J49" s="171">
        <f>Lámpara!AI34</f>
        <v>64.379454391340843</v>
      </c>
      <c r="K49" s="171">
        <f>Lámpara!AJ34</f>
        <v>71.83666463337714</v>
      </c>
      <c r="L49" s="171">
        <f>Lámpara!AK34</f>
        <v>80.687924538308835</v>
      </c>
      <c r="M49" s="171">
        <f>Lámpara!AL34</f>
        <v>90.722198091282635</v>
      </c>
      <c r="N49" s="171">
        <f>Lámpara!AM34</f>
        <v>101.59596906287541</v>
      </c>
      <c r="O49" s="171">
        <f>Lámpara!AN34</f>
        <v>112.84750241416188</v>
      </c>
      <c r="P49" s="171">
        <f>Lámpara!AO34</f>
        <v>123.93650886866527</v>
      </c>
      <c r="Q49" s="171">
        <f>Lámpara!AP34</f>
        <v>134.31006075816649</v>
      </c>
      <c r="R49" s="171">
        <f>Lámpara!AQ34</f>
        <v>143.4882510136197</v>
      </c>
      <c r="S49" s="171">
        <f>Lámpara!AR34</f>
        <v>151.15387954356788</v>
      </c>
      <c r="T49" s="171">
        <f>Lámpara!AS34</f>
        <v>157.22219552261714</v>
      </c>
      <c r="U49" s="171">
        <f>Lámpara!AT34</f>
        <v>161.86375539648753</v>
      </c>
      <c r="V49" s="171">
        <f>Lámpara!AU34</f>
        <v>165.46026167450924</v>
      </c>
      <c r="W49" s="171">
        <f>Lámpara!AV34</f>
        <v>168.49182781889235</v>
      </c>
      <c r="X49" s="171">
        <f>Lámpara!AW34</f>
        <v>171.38101615651246</v>
      </c>
      <c r="Y49" s="171">
        <f>Lámpara!AX34</f>
        <v>174.34407378732536</v>
      </c>
      <c r="Z49" s="171">
        <f>Lámpara!AY34</f>
        <v>177.30899171366332</v>
      </c>
      <c r="AA49" s="171">
        <f>Lámpara!AZ34</f>
        <v>179.94266521766389</v>
      </c>
      <c r="AB49" s="171">
        <f>Lámpara!BA34</f>
        <v>181.7868916663717</v>
      </c>
      <c r="AC49" s="171">
        <f>Lámpara!BB34</f>
        <v>182.45229138561552</v>
      </c>
      <c r="AD49" s="171">
        <f>Lámpara!BC34</f>
        <v>181.78689166637167</v>
      </c>
      <c r="AE49" s="171">
        <f>Lámpara!BD34</f>
        <v>179.94266521766383</v>
      </c>
      <c r="AF49" s="171">
        <f>Lámpara!BE34</f>
        <v>177.30899171366323</v>
      </c>
      <c r="AG49" s="171">
        <f>Lámpara!BF34</f>
        <v>174.34407378732513</v>
      </c>
      <c r="AH49" s="171">
        <f>Lámpara!BG34</f>
        <v>171.38101615651229</v>
      </c>
      <c r="AI49" s="171">
        <f>Lámpara!BH34</f>
        <v>168.49182781889223</v>
      </c>
      <c r="AJ49" s="171">
        <f>Lámpara!BI34</f>
        <v>165.4602616745091</v>
      </c>
      <c r="AK49" s="171">
        <f>Lámpara!BJ34</f>
        <v>161.86375539648736</v>
      </c>
      <c r="AL49" s="171">
        <f>Lámpara!BK34</f>
        <v>157.22219552261686</v>
      </c>
      <c r="AM49" s="171">
        <f>Lámpara!BL34</f>
        <v>151.15387954356751</v>
      </c>
      <c r="AN49" s="171">
        <f>Lámpara!BM34</f>
        <v>143.48825101361922</v>
      </c>
      <c r="AO49" s="171">
        <f>Lámpara!BN34</f>
        <v>134.31006075816595</v>
      </c>
      <c r="AP49" s="171">
        <f>Lámpara!BO34</f>
        <v>123.93650886866472</v>
      </c>
      <c r="AQ49" s="171">
        <f>Lámpara!BP34</f>
        <v>112.84750241416116</v>
      </c>
      <c r="AR49" s="171">
        <f>Lámpara!BQ34</f>
        <v>101.59596906287489</v>
      </c>
      <c r="AS49" s="171">
        <f>Lámpara!BR34</f>
        <v>90.722198091282138</v>
      </c>
      <c r="AT49" s="171">
        <f>Lámpara!BS34</f>
        <v>80.687924538308351</v>
      </c>
      <c r="AU49" s="171">
        <f>Lámpara!BT34</f>
        <v>71.836664633376785</v>
      </c>
      <c r="AV49" s="171">
        <f>Lámpara!BU34</f>
        <v>64.379454391340474</v>
      </c>
      <c r="AW49" s="171">
        <f>Lámpara!BV34</f>
        <v>58.400716398332293</v>
      </c>
      <c r="AX49" s="171">
        <f>Lámpara!BW34</f>
        <v>53.877309532198097</v>
      </c>
      <c r="AY49" s="171">
        <f>Lámpara!BX34</f>
        <v>36.599328353588881</v>
      </c>
      <c r="AZ49" s="171">
        <f>Lámpara!BY34</f>
        <v>33.605169700197891</v>
      </c>
      <c r="BA49" s="171">
        <f>Lámpara!BZ34</f>
        <v>31.015928953826318</v>
      </c>
      <c r="BB49" s="171">
        <f>Lámpara!CA34</f>
        <v>28.746719656646466</v>
      </c>
      <c r="BC49" s="171">
        <f>Lámpara!CB34</f>
        <v>26.734780031890807</v>
      </c>
      <c r="BD49" s="171">
        <f>Lámpara!CC34</f>
        <v>24.933273279395912</v>
      </c>
      <c r="BE49" s="171">
        <f>Lámpara!CD34</f>
        <v>23.306853788639661</v>
      </c>
      <c r="BF49" s="171">
        <f>Lámpara!CE34</f>
        <v>21.828498834669016</v>
      </c>
      <c r="BG49" s="171">
        <f>Lámpara!CF34</f>
        <v>20.477244492029122</v>
      </c>
      <c r="BH49" s="171">
        <f>Lámpara!CG34</f>
        <v>19.23656633261113</v>
      </c>
      <c r="BI49" s="171">
        <f>Lámpara!CH34</f>
        <v>18.093219340966218</v>
      </c>
      <c r="BJ49" s="171">
        <f>Lámpara!CI34</f>
        <v>17.036404706236564</v>
      </c>
      <c r="BK49" s="171">
        <f>Lámpara!CJ34</f>
        <v>16.057169305312879</v>
      </c>
      <c r="BL49" s="171">
        <f>Lámpara!CK34</f>
        <v>15.147970938182091</v>
      </c>
      <c r="BM49" s="171">
        <f>Lámpara!CL34</f>
        <v>14.302361777170249</v>
      </c>
      <c r="BN49" s="171">
        <f>Lámpara!CM34</f>
        <v>13.514756278059036</v>
      </c>
      <c r="BO49" s="171">
        <f>Lámpara!CN34</f>
        <v>12.78025958443336</v>
      </c>
      <c r="BP49" s="171">
        <f>Lámpara!CO34</f>
        <v>12.094539393842181</v>
      </c>
      <c r="BQ49" s="171">
        <f>Lámpara!CP34</f>
        <v>11.453729171768371</v>
      </c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8"/>
        <v>2.5000000000000009</v>
      </c>
      <c r="G50" s="172"/>
      <c r="H50" s="175">
        <f t="shared" si="9"/>
        <v>-1.000000000000002</v>
      </c>
      <c r="I50" s="171">
        <f>Lámpara!AH35</f>
        <v>63.859486260515233</v>
      </c>
      <c r="J50" s="171">
        <f>Lámpara!AI35</f>
        <v>70.369116070311037</v>
      </c>
      <c r="K50" s="171">
        <f>Lámpara!AJ35</f>
        <v>78.451829710436868</v>
      </c>
      <c r="L50" s="171">
        <f>Lámpara!AK35</f>
        <v>88.026637560282765</v>
      </c>
      <c r="M50" s="171">
        <f>Lámpara!AL35</f>
        <v>98.879202266347434</v>
      </c>
      <c r="N50" s="171">
        <f>Lámpara!AM35</f>
        <v>110.65435730152436</v>
      </c>
      <c r="O50" s="171">
        <f>Lámpara!AN35</f>
        <v>122.86966620918314</v>
      </c>
      <c r="P50" s="171">
        <f>Lámpara!AO35</f>
        <v>134.95587911988559</v>
      </c>
      <c r="Q50" s="171">
        <f>Lámpara!AP35</f>
        <v>146.32556532156556</v>
      </c>
      <c r="R50" s="171">
        <f>Lámpara!AQ35</f>
        <v>156.46343179194551</v>
      </c>
      <c r="S50" s="171">
        <f>Lámpara!AR35</f>
        <v>165.02195885587318</v>
      </c>
      <c r="T50" s="171">
        <f>Lámpara!AS35</f>
        <v>171.89694541031841</v>
      </c>
      <c r="U50" s="171">
        <f>Lámpara!AT35</f>
        <v>177.2540135855287</v>
      </c>
      <c r="V50" s="171">
        <f>Lámpara!AU35</f>
        <v>181.48399235926865</v>
      </c>
      <c r="W50" s="171">
        <f>Lámpara!AV35</f>
        <v>185.08471538095196</v>
      </c>
      <c r="X50" s="171">
        <f>Lámpara!AW35</f>
        <v>188.49561547631504</v>
      </c>
      <c r="Y50" s="171">
        <f>Lámpara!AX35</f>
        <v>191.93875962625836</v>
      </c>
      <c r="Z50" s="171">
        <f>Lámpara!AY35</f>
        <v>195.33041736597752</v>
      </c>
      <c r="AA50" s="171">
        <f>Lámpara!AZ35</f>
        <v>198.30912634015951</v>
      </c>
      <c r="AB50" s="171">
        <f>Lámpara!BA35</f>
        <v>200.3806706402454</v>
      </c>
      <c r="AC50" s="171">
        <f>Lámpara!BB35</f>
        <v>201.12571624206728</v>
      </c>
      <c r="AD50" s="171">
        <f>Lámpara!BC35</f>
        <v>200.38067064024534</v>
      </c>
      <c r="AE50" s="171">
        <f>Lámpara!BD35</f>
        <v>198.30912634015939</v>
      </c>
      <c r="AF50" s="171">
        <f>Lámpara!BE35</f>
        <v>195.33041736597724</v>
      </c>
      <c r="AG50" s="171">
        <f>Lámpara!BF35</f>
        <v>191.93875962625816</v>
      </c>
      <c r="AH50" s="171">
        <f>Lámpara!BG35</f>
        <v>188.4956154763147</v>
      </c>
      <c r="AI50" s="171">
        <f>Lámpara!BH35</f>
        <v>185.08471538095182</v>
      </c>
      <c r="AJ50" s="171">
        <f>Lámpara!BI35</f>
        <v>181.4839923592684</v>
      </c>
      <c r="AK50" s="171">
        <f>Lámpara!BJ35</f>
        <v>177.25401358552853</v>
      </c>
      <c r="AL50" s="171">
        <f>Lámpara!BK35</f>
        <v>171.8969454103181</v>
      </c>
      <c r="AM50" s="171">
        <f>Lámpara!BL35</f>
        <v>165.02195885587273</v>
      </c>
      <c r="AN50" s="171">
        <f>Lámpara!BM35</f>
        <v>156.46343179194503</v>
      </c>
      <c r="AO50" s="171">
        <f>Lámpara!BN35</f>
        <v>146.32556532156502</v>
      </c>
      <c r="AP50" s="171">
        <f>Lámpara!BO35</f>
        <v>134.95587911988491</v>
      </c>
      <c r="AQ50" s="171">
        <f>Lámpara!BP35</f>
        <v>122.86966620918236</v>
      </c>
      <c r="AR50" s="171">
        <f>Lámpara!BQ35</f>
        <v>110.65435730152377</v>
      </c>
      <c r="AS50" s="171">
        <f>Lámpara!BR35</f>
        <v>98.879202266346866</v>
      </c>
      <c r="AT50" s="171">
        <f>Lámpara!BS35</f>
        <v>88.02663756028231</v>
      </c>
      <c r="AU50" s="171">
        <f>Lámpara!BT35</f>
        <v>78.451829710436456</v>
      </c>
      <c r="AV50" s="171">
        <f>Lámpara!BU35</f>
        <v>70.369116070310653</v>
      </c>
      <c r="AW50" s="171">
        <f>Lámpara!BV35</f>
        <v>63.859486260514991</v>
      </c>
      <c r="AX50" s="171">
        <f>Lámpara!BW35</f>
        <v>58.891614901117109</v>
      </c>
      <c r="AY50" s="171">
        <f>Lámpara!BX35</f>
        <v>40.723280485091841</v>
      </c>
      <c r="AZ50" s="171">
        <f>Lámpara!BY35</f>
        <v>37.408049581479673</v>
      </c>
      <c r="BA50" s="171">
        <f>Lámpara!BZ35</f>
        <v>34.530798558258766</v>
      </c>
      <c r="BB50" s="171">
        <f>Lámpara!CA35</f>
        <v>32.001569664382984</v>
      </c>
      <c r="BC50" s="171">
        <f>Lámpara!CB35</f>
        <v>29.753705281143564</v>
      </c>
      <c r="BD50" s="171">
        <f>Lámpara!CC35</f>
        <v>27.737306025824815</v>
      </c>
      <c r="BE50" s="171">
        <f>Lámpara!CD35</f>
        <v>25.914561547509638</v>
      </c>
      <c r="BF50" s="171">
        <f>Lámpara!CE35</f>
        <v>24.256420182678031</v>
      </c>
      <c r="BG50" s="171">
        <f>Lámpara!CF35</f>
        <v>22.740213015343993</v>
      </c>
      <c r="BH50" s="171">
        <f>Lámpara!CG35</f>
        <v>21.347956927438339</v>
      </c>
      <c r="BI50" s="171">
        <f>Lámpara!CH35</f>
        <v>20.065140130799996</v>
      </c>
      <c r="BJ50" s="171">
        <f>Lámpara!CI35</f>
        <v>18.879850386798367</v>
      </c>
      <c r="BK50" s="171">
        <f>Lámpara!CJ35</f>
        <v>17.782146673589949</v>
      </c>
      <c r="BL50" s="171">
        <f>Lámpara!CK35</f>
        <v>16.763603945982023</v>
      </c>
      <c r="BM50" s="171">
        <f>Lámpara!CL35</f>
        <v>15.816981147157659</v>
      </c>
      <c r="BN50" s="171">
        <f>Lámpara!CM35</f>
        <v>14.935977171048879</v>
      </c>
      <c r="BO50" s="171">
        <f>Lámpara!CN35</f>
        <v>14.11504976502504</v>
      </c>
      <c r="BP50" s="171">
        <f>Lámpara!CO35</f>
        <v>13.349279640504625</v>
      </c>
      <c r="BQ50" s="171">
        <f>Lámpara!CP35</f>
        <v>12.63426720454525</v>
      </c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8"/>
        <v>2.4000000000000008</v>
      </c>
      <c r="G51" s="172"/>
      <c r="H51" s="175">
        <f t="shared" si="9"/>
        <v>-1.1000000000000021</v>
      </c>
      <c r="I51" s="171">
        <f>Lámpara!AH36</f>
        <v>69.229319152548101</v>
      </c>
      <c r="J51" s="171">
        <f>Lámpara!AI36</f>
        <v>76.278423338618623</v>
      </c>
      <c r="K51" s="171">
        <f>Lámpara!AJ36</f>
        <v>84.997767351540418</v>
      </c>
      <c r="L51" s="171">
        <f>Lámpara!AK36</f>
        <v>95.310590253361823</v>
      </c>
      <c r="M51" s="171">
        <f>Lámpara!AL36</f>
        <v>107.00009298369399</v>
      </c>
      <c r="N51" s="171">
        <f>Lámpara!AM36</f>
        <v>119.70022909472131</v>
      </c>
      <c r="O51" s="171">
        <f>Lámpara!AN36</f>
        <v>132.9084169402239</v>
      </c>
      <c r="P51" s="171">
        <f>Lámpara!AO36</f>
        <v>146.02663665860004</v>
      </c>
      <c r="Q51" s="171">
        <f>Lámpara!AP36</f>
        <v>158.43266121984783</v>
      </c>
      <c r="R51" s="171">
        <f>Lámpara!AQ36</f>
        <v>169.57499520000937</v>
      </c>
      <c r="S51" s="171">
        <f>Lámpara!AR36</f>
        <v>179.07453319298872</v>
      </c>
      <c r="T51" s="171">
        <f>Lámpara!AS36</f>
        <v>186.80609353146187</v>
      </c>
      <c r="U51" s="171">
        <f>Lámpara!AT36</f>
        <v>192.92881574435393</v>
      </c>
      <c r="V51" s="171">
        <f>Lámpara!AU36</f>
        <v>197.84129881186712</v>
      </c>
      <c r="W51" s="171">
        <f>Lámpara!AV36</f>
        <v>202.05800048865342</v>
      </c>
      <c r="X51" s="171">
        <f>Lámpara!AW36</f>
        <v>206.03426424070111</v>
      </c>
      <c r="Y51" s="171">
        <f>Lámpara!AX36</f>
        <v>209.99689160025741</v>
      </c>
      <c r="Z51" s="171">
        <f>Lámpara!AY36</f>
        <v>213.84898265088475</v>
      </c>
      <c r="AA51" s="171">
        <f>Lámpara!AZ36</f>
        <v>217.1988860920344</v>
      </c>
      <c r="AB51" s="171">
        <f>Lámpara!BA36</f>
        <v>219.51445148907564</v>
      </c>
      <c r="AC51" s="171">
        <f>Lámpara!BB36</f>
        <v>220.34489908992066</v>
      </c>
      <c r="AD51" s="171">
        <f>Lámpara!BC36</f>
        <v>219.51445148907564</v>
      </c>
      <c r="AE51" s="171">
        <f>Lámpara!BD36</f>
        <v>217.19888609203443</v>
      </c>
      <c r="AF51" s="171">
        <f>Lámpara!BE36</f>
        <v>213.84898265088449</v>
      </c>
      <c r="AG51" s="171">
        <f>Lámpara!BF36</f>
        <v>209.9968916002571</v>
      </c>
      <c r="AH51" s="171">
        <f>Lámpara!BG36</f>
        <v>206.03426424070099</v>
      </c>
      <c r="AI51" s="171">
        <f>Lámpara!BH36</f>
        <v>202.05800048865325</v>
      </c>
      <c r="AJ51" s="171">
        <f>Lámpara!BI36</f>
        <v>197.84129881186692</v>
      </c>
      <c r="AK51" s="171">
        <f>Lámpara!BJ36</f>
        <v>192.92881574435367</v>
      </c>
      <c r="AL51" s="171">
        <f>Lámpara!BK36</f>
        <v>186.80609353146156</v>
      </c>
      <c r="AM51" s="171">
        <f>Lámpara!BL36</f>
        <v>179.07453319298818</v>
      </c>
      <c r="AN51" s="171">
        <f>Lámpara!BM36</f>
        <v>169.57499520000897</v>
      </c>
      <c r="AO51" s="171">
        <f>Lámpara!BN36</f>
        <v>158.4326612198472</v>
      </c>
      <c r="AP51" s="171">
        <f>Lámpara!BO36</f>
        <v>146.02663665859939</v>
      </c>
      <c r="AQ51" s="171">
        <f>Lámpara!BP36</f>
        <v>132.90841694022308</v>
      </c>
      <c r="AR51" s="171">
        <f>Lámpara!BQ36</f>
        <v>119.70022909472068</v>
      </c>
      <c r="AS51" s="171">
        <f>Lámpara!BR36</f>
        <v>107.00009298369338</v>
      </c>
      <c r="AT51" s="171">
        <f>Lámpara!BS36</f>
        <v>95.310590253361283</v>
      </c>
      <c r="AU51" s="171">
        <f>Lámpara!BT36</f>
        <v>84.997767351539963</v>
      </c>
      <c r="AV51" s="171">
        <f>Lámpara!BU36</f>
        <v>76.278423338618168</v>
      </c>
      <c r="AW51" s="171">
        <f>Lámpara!BV36</f>
        <v>69.229319152547859</v>
      </c>
      <c r="AX51" s="171">
        <f>Lámpara!BW36</f>
        <v>63.810265174468711</v>
      </c>
      <c r="AY51" s="171">
        <f>Lámpara!BX36</f>
        <v>44.75551586889479</v>
      </c>
      <c r="AZ51" s="171">
        <f>Lámpara!BY36</f>
        <v>41.116268703705039</v>
      </c>
      <c r="BA51" s="171">
        <f>Lámpara!BZ36</f>
        <v>37.949193863144373</v>
      </c>
      <c r="BB51" s="171">
        <f>Lámpara!CA36</f>
        <v>35.159081087776748</v>
      </c>
      <c r="BC51" s="171">
        <f>Lámpara!CB36</f>
        <v>32.675220202803771</v>
      </c>
      <c r="BD51" s="171">
        <f>Lámpara!CC36</f>
        <v>30.444512858877637</v>
      </c>
      <c r="BE51" s="171">
        <f>Lámpara!CD36</f>
        <v>28.42656515714437</v>
      </c>
      <c r="BF51" s="171">
        <f>Lámpara!CE36</f>
        <v>26.590193259716322</v>
      </c>
      <c r="BG51" s="171">
        <f>Lámpara!CF36</f>
        <v>24.910933974589678</v>
      </c>
      <c r="BH51" s="171">
        <f>Lámpara!CG36</f>
        <v>23.369268734268147</v>
      </c>
      <c r="BI51" s="171">
        <f>Lámpara!CH36</f>
        <v>21.949353431921477</v>
      </c>
      <c r="BJ51" s="171">
        <f>Lámpara!CI36</f>
        <v>20.638106835966447</v>
      </c>
      <c r="BK51" s="171">
        <f>Lámpara!CJ36</f>
        <v>19.424553282051562</v>
      </c>
      <c r="BL51" s="171">
        <f>Lámpara!CK36</f>
        <v>18.299345875200572</v>
      </c>
      <c r="BM51" s="171">
        <f>Lámpara!CL36</f>
        <v>17.25441806491812</v>
      </c>
      <c r="BN51" s="171">
        <f>Lámpara!CM36</f>
        <v>16.282726747415659</v>
      </c>
      <c r="BO51" s="171">
        <f>Lámpara!CN36</f>
        <v>15.378060844766893</v>
      </c>
      <c r="BP51" s="171">
        <f>Lámpara!CO36</f>
        <v>14.534896926643906</v>
      </c>
      <c r="BQ51" s="171">
        <f>Lámpara!CP36</f>
        <v>13.748288811399995</v>
      </c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8"/>
        <v>2.3000000000000007</v>
      </c>
      <c r="G52" s="172"/>
      <c r="H52" s="175">
        <f t="shared" si="9"/>
        <v>-1.2000000000000022</v>
      </c>
      <c r="I52" s="171">
        <f>Lámpara!AH37</f>
        <v>74.315687244212469</v>
      </c>
      <c r="J52" s="171">
        <f>Lámpara!AI37</f>
        <v>81.89745201327689</v>
      </c>
      <c r="K52" s="171">
        <f>Lámpara!AJ37</f>
        <v>91.247647377937128</v>
      </c>
      <c r="L52" s="171">
        <f>Lámpara!AK37</f>
        <v>102.29451509320806</v>
      </c>
      <c r="M52" s="171">
        <f>Lámpara!AL37</f>
        <v>114.81970337602289</v>
      </c>
      <c r="N52" s="171">
        <f>Lámpara!AM37</f>
        <v>128.44724018184309</v>
      </c>
      <c r="O52" s="171">
        <f>Lámpara!AN37</f>
        <v>142.65526579712107</v>
      </c>
      <c r="P52" s="171">
        <f>Lámpara!AO37</f>
        <v>156.81761211340208</v>
      </c>
      <c r="Q52" s="171">
        <f>Lámpara!AP37</f>
        <v>170.2774823042742</v>
      </c>
      <c r="R52" s="171">
        <f>Lámpara!AQ37</f>
        <v>182.44691367208745</v>
      </c>
      <c r="S52" s="171">
        <f>Lámpara!AR37</f>
        <v>192.91445844238442</v>
      </c>
      <c r="T52" s="171">
        <f>Lámpara!AS37</f>
        <v>201.53281860864712</v>
      </c>
      <c r="U52" s="171">
        <f>Lámpara!AT37</f>
        <v>208.45333447004973</v>
      </c>
      <c r="V52" s="171">
        <f>Lámpara!AU37</f>
        <v>214.0810866552325</v>
      </c>
      <c r="W52" s="171">
        <f>Lámpara!AV37</f>
        <v>218.94602072302479</v>
      </c>
      <c r="X52" s="171">
        <f>Lámpara!AW37</f>
        <v>223.51837989373405</v>
      </c>
      <c r="Y52" s="171">
        <f>Lámpara!AX37</f>
        <v>228.02865679626598</v>
      </c>
      <c r="Z52" s="171">
        <f>Lámpara!AY37</f>
        <v>232.36553239387632</v>
      </c>
      <c r="AA52" s="171">
        <f>Lámpara!AZ37</f>
        <v>236.10567822879236</v>
      </c>
      <c r="AB52" s="171">
        <f>Lámpara!BA37</f>
        <v>238.67748579835691</v>
      </c>
      <c r="AC52" s="171">
        <f>Lámpara!BB37</f>
        <v>239.5975568672693</v>
      </c>
      <c r="AD52" s="171">
        <f>Lámpara!BC37</f>
        <v>238.67748579835674</v>
      </c>
      <c r="AE52" s="171">
        <f>Lámpara!BD37</f>
        <v>236.10567822879219</v>
      </c>
      <c r="AF52" s="171">
        <f>Lámpara!BE37</f>
        <v>232.36553239387615</v>
      </c>
      <c r="AG52" s="171">
        <f>Lámpara!BF37</f>
        <v>228.02865679626586</v>
      </c>
      <c r="AH52" s="171">
        <f>Lámpara!BG37</f>
        <v>223.51837989373371</v>
      </c>
      <c r="AI52" s="171">
        <f>Lámpara!BH37</f>
        <v>218.94602072302465</v>
      </c>
      <c r="AJ52" s="171">
        <f>Lámpara!BI37</f>
        <v>214.08108665523224</v>
      </c>
      <c r="AK52" s="171">
        <f>Lámpara!BJ37</f>
        <v>208.45333447004955</v>
      </c>
      <c r="AL52" s="171">
        <f>Lámpara!BK37</f>
        <v>201.53281860864669</v>
      </c>
      <c r="AM52" s="171">
        <f>Lámpara!BL37</f>
        <v>192.91445844238396</v>
      </c>
      <c r="AN52" s="171">
        <f>Lámpara!BM37</f>
        <v>182.44691367208679</v>
      </c>
      <c r="AO52" s="171">
        <f>Lámpara!BN37</f>
        <v>170.2774823042736</v>
      </c>
      <c r="AP52" s="171">
        <f>Lámpara!BO37</f>
        <v>156.81761211340137</v>
      </c>
      <c r="AQ52" s="171">
        <f>Lámpara!BP37</f>
        <v>142.65526579712019</v>
      </c>
      <c r="AR52" s="171">
        <f>Lámpara!BQ37</f>
        <v>128.44724018184232</v>
      </c>
      <c r="AS52" s="171">
        <f>Lámpara!BR37</f>
        <v>114.8197033760222</v>
      </c>
      <c r="AT52" s="171">
        <f>Lámpara!BS37</f>
        <v>102.29451509320747</v>
      </c>
      <c r="AU52" s="171">
        <f>Lámpara!BT37</f>
        <v>91.247647377936687</v>
      </c>
      <c r="AV52" s="171">
        <f>Lámpara!BU37</f>
        <v>81.897452013276464</v>
      </c>
      <c r="AW52" s="171">
        <f>Lámpara!BV37</f>
        <v>74.315687244212157</v>
      </c>
      <c r="AX52" s="171">
        <f>Lámpara!BW37</f>
        <v>68.452704569138589</v>
      </c>
      <c r="AY52" s="171">
        <f>Lámpara!BX37</f>
        <v>48.532833277110129</v>
      </c>
      <c r="AZ52" s="171">
        <f>Lámpara!BY37</f>
        <v>44.578162237019285</v>
      </c>
      <c r="BA52" s="171">
        <f>Lámpara!BZ37</f>
        <v>41.130110920879368</v>
      </c>
      <c r="BB52" s="171">
        <f>Lámpara!CA37</f>
        <v>38.088104182338924</v>
      </c>
      <c r="BC52" s="171">
        <f>Lámpara!CB37</f>
        <v>35.377283426547642</v>
      </c>
      <c r="BD52" s="171">
        <f>Lámpara!CC37</f>
        <v>32.941270128885201</v>
      </c>
      <c r="BE52" s="171">
        <f>Lámpara!CD37</f>
        <v>30.737018919909147</v>
      </c>
      <c r="BF52" s="171">
        <f>Lámpara!CE37</f>
        <v>28.73115794942137</v>
      </c>
      <c r="BG52" s="171">
        <f>Lámpara!CF37</f>
        <v>26.897384828368189</v>
      </c>
      <c r="BH52" s="171">
        <f>Lámpara!CG37</f>
        <v>25.214610364671454</v>
      </c>
      <c r="BI52" s="171">
        <f>Lámpara!CH37</f>
        <v>23.665631537848089</v>
      </c>
      <c r="BJ52" s="171">
        <f>Lámpara!CI37</f>
        <v>22.236178972910388</v>
      </c>
      <c r="BK52" s="171">
        <f>Lámpara!CJ37</f>
        <v>20.91422957760836</v>
      </c>
      <c r="BL52" s="171">
        <f>Lámpara!CK37</f>
        <v>19.689507184490033</v>
      </c>
      <c r="BM52" s="171">
        <f>Lámpara!CL37</f>
        <v>18.553116777895688</v>
      </c>
      <c r="BN52" s="171">
        <f>Lámpara!CM37</f>
        <v>17.497273922256024</v>
      </c>
      <c r="BO52" s="171">
        <f>Lámpara!CN37</f>
        <v>16.515102302771218</v>
      </c>
      <c r="BP52" s="171">
        <f>Lámpara!CO37</f>
        <v>15.600480239039531</v>
      </c>
      <c r="BQ52" s="171">
        <f>Lámpara!CP37</f>
        <v>14.747922626122214</v>
      </c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8"/>
        <v>2.2000000000000006</v>
      </c>
      <c r="G53" s="172"/>
      <c r="H53" s="175">
        <f t="shared" si="9"/>
        <v>-1.3000000000000023</v>
      </c>
      <c r="I53" s="171">
        <f>Lámpara!AH38</f>
        <v>78.969034914931939</v>
      </c>
      <c r="J53" s="171">
        <f>Lámpara!AI38</f>
        <v>87.062614892885392</v>
      </c>
      <c r="K53" s="171">
        <f>Lámpara!AJ38</f>
        <v>97.022143532733253</v>
      </c>
      <c r="L53" s="171">
        <f>Lámpara!AK38</f>
        <v>108.78156068122917</v>
      </c>
      <c r="M53" s="171">
        <f>Lámpara!AL38</f>
        <v>122.12188607794157</v>
      </c>
      <c r="N53" s="171">
        <f>Lámpara!AM38</f>
        <v>136.65831621064302</v>
      </c>
      <c r="O53" s="171">
        <f>Lámpara!AN38</f>
        <v>151.85086508064234</v>
      </c>
      <c r="P53" s="171">
        <f>Lámpara!AO38</f>
        <v>167.04626792058201</v>
      </c>
      <c r="Q53" s="171">
        <f>Lámpara!AP38</f>
        <v>181.55393176366903</v>
      </c>
      <c r="R53" s="171">
        <f>Lámpara!AQ38</f>
        <v>194.74976738426105</v>
      </c>
      <c r="S53" s="171">
        <f>Lámpara!AR38</f>
        <v>206.18980954631269</v>
      </c>
      <c r="T53" s="171">
        <f>Lámpara!AS38</f>
        <v>215.70397855114919</v>
      </c>
      <c r="U53" s="171">
        <f>Lámpara!AT38</f>
        <v>223.43479525914066</v>
      </c>
      <c r="V53" s="171">
        <f>Lámpara!AU38</f>
        <v>229.79264613263192</v>
      </c>
      <c r="W53" s="171">
        <f>Lámpara!AV38</f>
        <v>235.32181486574891</v>
      </c>
      <c r="X53" s="171">
        <f>Lámpara!AW38</f>
        <v>240.50640791742018</v>
      </c>
      <c r="Y53" s="171">
        <f>Lámpara!AX38</f>
        <v>245.57965467570344</v>
      </c>
      <c r="Z53" s="171">
        <f>Lámpara!AY38</f>
        <v>250.41485241027158</v>
      </c>
      <c r="AA53" s="171">
        <f>Lámpara!AZ38</f>
        <v>254.55597545354038</v>
      </c>
      <c r="AB53" s="171">
        <f>Lámpara!BA38</f>
        <v>257.39096921400915</v>
      </c>
      <c r="AC53" s="171">
        <f>Lámpara!BB38</f>
        <v>258.4030717703526</v>
      </c>
      <c r="AD53" s="171">
        <f>Lámpara!BC38</f>
        <v>257.39096921400909</v>
      </c>
      <c r="AE53" s="171">
        <f>Lámpara!BD38</f>
        <v>254.55597545354024</v>
      </c>
      <c r="AF53" s="171">
        <f>Lámpara!BE38</f>
        <v>250.41485241027129</v>
      </c>
      <c r="AG53" s="171">
        <f>Lámpara!BF38</f>
        <v>245.57965467570332</v>
      </c>
      <c r="AH53" s="171">
        <f>Lámpara!BG38</f>
        <v>240.50640791741984</v>
      </c>
      <c r="AI53" s="171">
        <f>Lámpara!BH38</f>
        <v>235.32181486574871</v>
      </c>
      <c r="AJ53" s="171">
        <f>Lámpara!BI38</f>
        <v>229.79264613263169</v>
      </c>
      <c r="AK53" s="171">
        <f>Lámpara!BJ38</f>
        <v>223.43479525914032</v>
      </c>
      <c r="AL53" s="171">
        <f>Lámpara!BK38</f>
        <v>215.70397855114879</v>
      </c>
      <c r="AM53" s="171">
        <f>Lámpara!BL38</f>
        <v>206.1898095463122</v>
      </c>
      <c r="AN53" s="171">
        <f>Lámpara!BM38</f>
        <v>194.74976738426054</v>
      </c>
      <c r="AO53" s="171">
        <f>Lámpara!BN38</f>
        <v>181.55393176366817</v>
      </c>
      <c r="AP53" s="171">
        <f>Lámpara!BO38</f>
        <v>167.04626792058119</v>
      </c>
      <c r="AQ53" s="171">
        <f>Lámpara!BP38</f>
        <v>151.85086508064137</v>
      </c>
      <c r="AR53" s="171">
        <f>Lámpara!BQ38</f>
        <v>136.65831621064234</v>
      </c>
      <c r="AS53" s="171">
        <f>Lámpara!BR38</f>
        <v>122.12188607794089</v>
      </c>
      <c r="AT53" s="171">
        <f>Lámpara!BS38</f>
        <v>108.7815606812285</v>
      </c>
      <c r="AU53" s="171">
        <f>Lámpara!BT38</f>
        <v>97.022143532732784</v>
      </c>
      <c r="AV53" s="171">
        <f>Lámpara!BU38</f>
        <v>87.062614892884923</v>
      </c>
      <c r="AW53" s="171">
        <f>Lámpara!BV38</f>
        <v>78.969034914931683</v>
      </c>
      <c r="AX53" s="171">
        <f>Lámpara!BW38</f>
        <v>72.681841245449448</v>
      </c>
      <c r="AY53" s="171">
        <f>Lámpara!BX38</f>
        <v>51.934179786459374</v>
      </c>
      <c r="AZ53" s="171">
        <f>Lámpara!BY38</f>
        <v>47.682525430303365</v>
      </c>
      <c r="BA53" s="171">
        <f>Lámpara!BZ38</f>
        <v>43.971304643215817</v>
      </c>
      <c r="BB53" s="171">
        <f>Lámpara!CA38</f>
        <v>40.69455399406214</v>
      </c>
      <c r="BC53" s="171">
        <f>Lámpara!CB38</f>
        <v>37.773247151318266</v>
      </c>
      <c r="BD53" s="171">
        <f>Lámpara!CC38</f>
        <v>35.147711482226541</v>
      </c>
      <c r="BE53" s="171">
        <f>Lámpara!CD38</f>
        <v>32.772242271593811</v>
      </c>
      <c r="BF53" s="171">
        <f>Lámpara!CE38</f>
        <v>30.611277968835431</v>
      </c>
      <c r="BG53" s="171">
        <f>Lámpara!CF38</f>
        <v>28.636681204592868</v>
      </c>
      <c r="BH53" s="171">
        <f>Lámpara!CG38</f>
        <v>26.825801725695825</v>
      </c>
      <c r="BI53" s="171">
        <f>Lámpara!CH38</f>
        <v>25.160091791714265</v>
      </c>
      <c r="BJ53" s="171">
        <f>Lámpara!CI38</f>
        <v>23.624111924787453</v>
      </c>
      <c r="BK53" s="171">
        <f>Lámpara!CJ38</f>
        <v>22.2048127078173</v>
      </c>
      <c r="BL53" s="171">
        <f>Lámpara!CK38</f>
        <v>20.891012125011251</v>
      </c>
      <c r="BM53" s="171">
        <f>Lámpara!CL38</f>
        <v>19.67301176842447</v>
      </c>
      <c r="BN53" s="171">
        <f>Lámpara!CM38</f>
        <v>18.542312002227735</v>
      </c>
      <c r="BO53" s="171">
        <f>Lámpara!CN38</f>
        <v>17.491397961000509</v>
      </c>
      <c r="BP53" s="171">
        <f>Lámpara!CO38</f>
        <v>16.513576535411779</v>
      </c>
      <c r="BQ53" s="171">
        <f>Lámpara!CP38</f>
        <v>15.602850311646499</v>
      </c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8"/>
        <v>2.1000000000000005</v>
      </c>
      <c r="G54" s="172"/>
      <c r="H54" s="175">
        <f t="shared" si="9"/>
        <v>-1.4000000000000024</v>
      </c>
      <c r="I54" s="171">
        <f>Lámpara!AH39</f>
        <v>83.108217413364457</v>
      </c>
      <c r="J54" s="171">
        <f>Lámpara!AI39</f>
        <v>91.682155179852998</v>
      </c>
      <c r="K54" s="171">
        <f>Lámpara!AJ39</f>
        <v>102.21713768276979</v>
      </c>
      <c r="L54" s="171">
        <f>Lámpara!AK39</f>
        <v>114.65335960793013</v>
      </c>
      <c r="M54" s="171">
        <f>Lámpara!AL39</f>
        <v>128.77208864692267</v>
      </c>
      <c r="N54" s="171">
        <f>Lámpara!AM39</f>
        <v>144.18086381563273</v>
      </c>
      <c r="O54" s="171">
        <f>Lámpara!AN39</f>
        <v>160.32295998007427</v>
      </c>
      <c r="P54" s="171">
        <f>Lámpara!AO39</f>
        <v>176.51946579588244</v>
      </c>
      <c r="Q54" s="171">
        <f>Lámpara!AP39</f>
        <v>192.04730431603193</v>
      </c>
      <c r="R54" s="171">
        <f>Lámpara!AQ39</f>
        <v>206.24721999114772</v>
      </c>
      <c r="S54" s="171">
        <f>Lámpara!AR39</f>
        <v>218.64316607412363</v>
      </c>
      <c r="T54" s="171">
        <f>Lámpara!AS39</f>
        <v>229.04211884384614</v>
      </c>
      <c r="U54" s="171">
        <f>Lámpara!AT39</f>
        <v>237.57707743395758</v>
      </c>
      <c r="V54" s="171">
        <f>Lámpara!AU39</f>
        <v>244.66267220358353</v>
      </c>
      <c r="W54" s="171">
        <f>Lámpara!AV39</f>
        <v>250.85634586311991</v>
      </c>
      <c r="X54" s="171">
        <f>Lámpara!AW39</f>
        <v>256.65498924770606</v>
      </c>
      <c r="Y54" s="171">
        <f>Lámpara!AX39</f>
        <v>262.29371106886873</v>
      </c>
      <c r="Z54" s="171">
        <f>Lámpara!AY39</f>
        <v>267.62979807797831</v>
      </c>
      <c r="AA54" s="171">
        <f>Lámpara!AZ39</f>
        <v>272.17407417091459</v>
      </c>
      <c r="AB54" s="171">
        <f>Lámpara!BA39</f>
        <v>275.27370629330812</v>
      </c>
      <c r="AC54" s="171">
        <f>Lámpara!BB39</f>
        <v>276.3783504669974</v>
      </c>
      <c r="AD54" s="171">
        <f>Lámpara!BC39</f>
        <v>275.27370629330812</v>
      </c>
      <c r="AE54" s="171">
        <f>Lámpara!BD39</f>
        <v>272.17407417091437</v>
      </c>
      <c r="AF54" s="171">
        <f>Lámpara!BE39</f>
        <v>267.62979807797797</v>
      </c>
      <c r="AG54" s="171">
        <f>Lámpara!BF39</f>
        <v>262.29371106886845</v>
      </c>
      <c r="AH54" s="171">
        <f>Lámpara!BG39</f>
        <v>256.65498924770583</v>
      </c>
      <c r="AI54" s="171">
        <f>Lámpara!BH39</f>
        <v>250.85634586311966</v>
      </c>
      <c r="AJ54" s="171">
        <f>Lámpara!BI39</f>
        <v>244.66267220358324</v>
      </c>
      <c r="AK54" s="171">
        <f>Lámpara!BJ39</f>
        <v>237.57707743395721</v>
      </c>
      <c r="AL54" s="171">
        <f>Lámpara!BK39</f>
        <v>229.04211884384574</v>
      </c>
      <c r="AM54" s="171">
        <f>Lámpara!BL39</f>
        <v>218.64316607412306</v>
      </c>
      <c r="AN54" s="171">
        <f>Lámpara!BM39</f>
        <v>206.24721999114706</v>
      </c>
      <c r="AO54" s="171">
        <f>Lámpara!BN39</f>
        <v>192.04730431603113</v>
      </c>
      <c r="AP54" s="171">
        <f>Lámpara!BO39</f>
        <v>176.51946579588164</v>
      </c>
      <c r="AQ54" s="171">
        <f>Lámpara!BP39</f>
        <v>160.32295998007331</v>
      </c>
      <c r="AR54" s="171">
        <f>Lámpara!BQ39</f>
        <v>144.18086381563191</v>
      </c>
      <c r="AS54" s="171">
        <f>Lámpara!BR39</f>
        <v>128.77208864692199</v>
      </c>
      <c r="AT54" s="171">
        <f>Lámpara!BS39</f>
        <v>114.65335960792949</v>
      </c>
      <c r="AU54" s="171">
        <f>Lámpara!BT39</f>
        <v>102.21713768276932</v>
      </c>
      <c r="AV54" s="171">
        <f>Lámpara!BU39</f>
        <v>91.682155179852501</v>
      </c>
      <c r="AW54" s="171">
        <f>Lámpara!BV39</f>
        <v>83.108217413364187</v>
      </c>
      <c r="AX54" s="171">
        <f>Lámpara!BW39</f>
        <v>76.425585718816421</v>
      </c>
      <c r="AY54" s="171">
        <f>Lámpara!BX39</f>
        <v>54.900356437294548</v>
      </c>
      <c r="AZ54" s="171">
        <f>Lámpara!BY39</f>
        <v>50.376711001223967</v>
      </c>
      <c r="BA54" s="171">
        <f>Lámpara!BZ39</f>
        <v>46.425909611465606</v>
      </c>
      <c r="BB54" s="171">
        <f>Lámpara!CA39</f>
        <v>42.936678214731316</v>
      </c>
      <c r="BC54" s="171">
        <f>Lámpara!CB39</f>
        <v>39.825887324613774</v>
      </c>
      <c r="BD54" s="171">
        <f>Lámpara!CC39</f>
        <v>37.030627252219304</v>
      </c>
      <c r="BE54" s="171">
        <f>Lámpara!CD39</f>
        <v>34.502587017561659</v>
      </c>
      <c r="BF54" s="171">
        <f>Lámpara!CE39</f>
        <v>32.204066602033478</v>
      </c>
      <c r="BG54" s="171">
        <f>Lámpara!CF39</f>
        <v>30.105144170275384</v>
      </c>
      <c r="BH54" s="171">
        <f>Lámpara!CG39</f>
        <v>28.181658681385443</v>
      </c>
      <c r="BI54" s="171">
        <f>Lámpara!CH39</f>
        <v>26.413767778681432</v>
      </c>
      <c r="BJ54" s="171">
        <f>Lámpara!CI39</f>
        <v>24.784911655257609</v>
      </c>
      <c r="BK54" s="171">
        <f>Lámpara!CJ39</f>
        <v>23.281063739553112</v>
      </c>
      <c r="BL54" s="171">
        <f>Lámpara!CK39</f>
        <v>21.890184423931768</v>
      </c>
      <c r="BM54" s="171">
        <f>Lámpara!CL39</f>
        <v>20.601818950213172</v>
      </c>
      <c r="BN54" s="171">
        <f>Lámpara!CM39</f>
        <v>19.406798045412266</v>
      </c>
      <c r="BO54" s="171">
        <f>Lámpara!CN39</f>
        <v>18.297012161629784</v>
      </c>
      <c r="BP54" s="171">
        <f>Lámpara!CO39</f>
        <v>17.265238769850718</v>
      </c>
      <c r="BQ54" s="171">
        <f>Lámpara!CP39</f>
        <v>16.30500818413384</v>
      </c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8"/>
        <v>2.0000000000000004</v>
      </c>
      <c r="G55" s="172"/>
      <c r="H55" s="175">
        <f t="shared" si="9"/>
        <v>-1.5000000000000024</v>
      </c>
      <c r="I55" s="171">
        <f>Lámpara!AH40</f>
        <v>86.729526009251117</v>
      </c>
      <c r="J55" s="171">
        <f>Lámpara!AI40</f>
        <v>95.746446980541549</v>
      </c>
      <c r="K55" s="171">
        <f>Lámpara!AJ40</f>
        <v>106.81544409419497</v>
      </c>
      <c r="L55" s="171">
        <f>Lámpara!AK40</f>
        <v>119.88333029266191</v>
      </c>
      <c r="M55" s="171">
        <f>Lámpara!AL40</f>
        <v>134.73238711420782</v>
      </c>
      <c r="N55" s="171">
        <f>Lámpara!AM40</f>
        <v>150.96368388583974</v>
      </c>
      <c r="O55" s="171">
        <f>Lámpara!AN40</f>
        <v>168.00531579646056</v>
      </c>
      <c r="P55" s="171">
        <f>Lámpara!AO40</f>
        <v>185.15452033558145</v>
      </c>
      <c r="Q55" s="171">
        <f>Lámpara!AP40</f>
        <v>201.65754926923626</v>
      </c>
      <c r="R55" s="171">
        <f>Lámpara!AQ40</f>
        <v>216.82153885392518</v>
      </c>
      <c r="S55" s="171">
        <f>Lámpara!AR40</f>
        <v>230.13939806566015</v>
      </c>
      <c r="T55" s="171">
        <f>Lámpara!AS40</f>
        <v>241.39549150834281</v>
      </c>
      <c r="U55" s="171">
        <f>Lámpara!AT40</f>
        <v>250.71289265976293</v>
      </c>
      <c r="V55" s="171">
        <f>Lámpara!AU40</f>
        <v>258.5094884012654</v>
      </c>
      <c r="W55" s="171">
        <f>Lámpara!AV40</f>
        <v>265.3546152270232</v>
      </c>
      <c r="X55" s="171">
        <f>Lámpara!AW40</f>
        <v>271.75676947111054</v>
      </c>
      <c r="Y55" s="171">
        <f>Lámpara!AX40</f>
        <v>277.95214549167622</v>
      </c>
      <c r="Z55" s="171">
        <f>Lámpara!AY40</f>
        <v>283.78174394232553</v>
      </c>
      <c r="AA55" s="171">
        <f>Lámpara!AZ40</f>
        <v>288.72341598200353</v>
      </c>
      <c r="AB55" s="171">
        <f>Lámpara!BA40</f>
        <v>292.0839665225609</v>
      </c>
      <c r="AC55" s="171">
        <f>Lámpara!BB40</f>
        <v>293.27986022607195</v>
      </c>
      <c r="AD55" s="171">
        <f>Lámpara!BC40</f>
        <v>292.08396652256079</v>
      </c>
      <c r="AE55" s="171">
        <f>Lámpara!BD40</f>
        <v>288.7234159820033</v>
      </c>
      <c r="AF55" s="171">
        <f>Lámpara!BE40</f>
        <v>283.78174394232525</v>
      </c>
      <c r="AG55" s="171">
        <f>Lámpara!BF40</f>
        <v>277.95214549167611</v>
      </c>
      <c r="AH55" s="171">
        <f>Lámpara!BG40</f>
        <v>271.75676947111009</v>
      </c>
      <c r="AI55" s="171">
        <f>Lámpara!BH40</f>
        <v>265.35461522702286</v>
      </c>
      <c r="AJ55" s="171">
        <f>Lámpara!BI40</f>
        <v>258.509488401265</v>
      </c>
      <c r="AK55" s="171">
        <f>Lámpara!BJ40</f>
        <v>250.71289265976245</v>
      </c>
      <c r="AL55" s="171">
        <f>Lámpara!BK40</f>
        <v>241.39549150834227</v>
      </c>
      <c r="AM55" s="171">
        <f>Lámpara!BL40</f>
        <v>230.13939806565958</v>
      </c>
      <c r="AN55" s="171">
        <f>Lámpara!BM40</f>
        <v>216.82153885392464</v>
      </c>
      <c r="AO55" s="171">
        <f>Lámpara!BN40</f>
        <v>201.65754926923532</v>
      </c>
      <c r="AP55" s="171">
        <f>Lámpara!BO40</f>
        <v>185.15452033558063</v>
      </c>
      <c r="AQ55" s="171">
        <f>Lámpara!BP40</f>
        <v>168.00531579645948</v>
      </c>
      <c r="AR55" s="171">
        <f>Lámpara!BQ40</f>
        <v>150.96368388583892</v>
      </c>
      <c r="AS55" s="171">
        <f>Lámpara!BR40</f>
        <v>134.73238711420711</v>
      </c>
      <c r="AT55" s="171">
        <f>Lámpara!BS40</f>
        <v>119.8833302926612</v>
      </c>
      <c r="AU55" s="171">
        <f>Lámpara!BT40</f>
        <v>106.81544409419445</v>
      </c>
      <c r="AV55" s="171">
        <f>Lámpara!BU40</f>
        <v>95.746446980540952</v>
      </c>
      <c r="AW55" s="171">
        <f>Lámpara!BV40</f>
        <v>86.729526009250819</v>
      </c>
      <c r="AX55" s="171">
        <f>Lámpara!BW40</f>
        <v>79.684740284960355</v>
      </c>
      <c r="AY55" s="171">
        <f>Lámpara!BX40</f>
        <v>57.440799507847288</v>
      </c>
      <c r="AZ55" s="171">
        <f>Lámpara!BY40</f>
        <v>52.672522240587618</v>
      </c>
      <c r="BA55" s="171">
        <f>Lámpara!BZ40</f>
        <v>48.507547336968848</v>
      </c>
      <c r="BB55" s="171">
        <f>Lámpara!CA40</f>
        <v>44.829471002244823</v>
      </c>
      <c r="BC55" s="171">
        <f>Lámpara!CB40</f>
        <v>41.551207037764186</v>
      </c>
      <c r="BD55" s="171">
        <f>Lámpara!CC40</f>
        <v>38.606731668174859</v>
      </c>
      <c r="BE55" s="171">
        <f>Lámpara!CD40</f>
        <v>35.945234477305128</v>
      </c>
      <c r="BF55" s="171">
        <f>Lámpara!CE40</f>
        <v>33.526972463537447</v>
      </c>
      <c r="BG55" s="171">
        <f>Lámpara!CF40</f>
        <v>31.320326535060488</v>
      </c>
      <c r="BH55" s="171">
        <f>Lámpara!CG40</f>
        <v>29.299705712594438</v>
      </c>
      <c r="BI55" s="171">
        <f>Lámpara!CH40</f>
        <v>27.44404867874151</v>
      </c>
      <c r="BJ55" s="171">
        <f>Lámpara!CI40</f>
        <v>25.735746453876018</v>
      </c>
      <c r="BK55" s="171">
        <f>Lámpara!CJ40</f>
        <v>24.159862377834841</v>
      </c>
      <c r="BL55" s="171">
        <f>Lámpara!CK40</f>
        <v>22.703562471101542</v>
      </c>
      <c r="BM55" s="171">
        <f>Lámpara!CL40</f>
        <v>21.355695157045709</v>
      </c>
      <c r="BN55" s="171">
        <f>Lámpara!CM40</f>
        <v>20.106477487328533</v>
      </c>
      <c r="BO55" s="171">
        <f>Lámpara!CN40</f>
        <v>18.9472577295207</v>
      </c>
      <c r="BP55" s="171">
        <f>Lámpara!CO40</f>
        <v>17.87033307772904</v>
      </c>
      <c r="BQ55" s="171">
        <f>Lámpara!CP40</f>
        <v>16.86880747947253</v>
      </c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8"/>
        <v>1.9000000000000006</v>
      </c>
      <c r="G56" s="172"/>
      <c r="H56" s="175">
        <f t="shared" si="9"/>
        <v>-1.6000000000000025</v>
      </c>
      <c r="I56" s="171">
        <f>Lámpara!AH41</f>
        <v>89.895276677961775</v>
      </c>
      <c r="J56" s="171">
        <f>Lámpara!AI41</f>
        <v>99.316467442490747</v>
      </c>
      <c r="K56" s="171">
        <f>Lámpara!AJ41</f>
        <v>110.87524970643588</v>
      </c>
      <c r="L56" s="171">
        <f>Lámpara!AK41</f>
        <v>124.52518278855131</v>
      </c>
      <c r="M56" s="171">
        <f>Lámpara!AL41</f>
        <v>140.05016462684546</v>
      </c>
      <c r="N56" s="171">
        <f>Lámpara!AM41</f>
        <v>157.04593576638425</v>
      </c>
      <c r="O56" s="171">
        <f>Lámpara!AN41</f>
        <v>174.92707984669144</v>
      </c>
      <c r="P56" s="171">
        <f>Lámpara!AO41</f>
        <v>192.96906331007401</v>
      </c>
      <c r="Q56" s="171">
        <f>Lámpara!AP41</f>
        <v>210.38972770339026</v>
      </c>
      <c r="R56" s="171">
        <f>Lámpara!AQ41</f>
        <v>226.46471607196867</v>
      </c>
      <c r="S56" s="171">
        <f>Lámpara!AR41</f>
        <v>240.65749942149981</v>
      </c>
      <c r="T56" s="171">
        <f>Lámpara!AS41</f>
        <v>252.73062683775413</v>
      </c>
      <c r="U56" s="171">
        <f>Lámpara!AT41</f>
        <v>262.79710065069065</v>
      </c>
      <c r="V56" s="171">
        <f>Lámpara!AU41</f>
        <v>271.27709461637676</v>
      </c>
      <c r="W56" s="171">
        <f>Lámpara!AV41</f>
        <v>278.75041506440965</v>
      </c>
      <c r="X56" s="171">
        <f>Lámpara!AW41</f>
        <v>285.73581030181833</v>
      </c>
      <c r="Y56" s="171">
        <f>Lámpara!AX41</f>
        <v>292.46977676629956</v>
      </c>
      <c r="Z56" s="171">
        <f>Lámpara!AY41</f>
        <v>298.77709335691827</v>
      </c>
      <c r="AA56" s="171">
        <f>Lámpara!AZ41</f>
        <v>304.10348402271268</v>
      </c>
      <c r="AB56" s="171">
        <f>Lámpara!BA41</f>
        <v>307.71662478943949</v>
      </c>
      <c r="AC56" s="171">
        <f>Lámpara!BB41</f>
        <v>309.00085294854102</v>
      </c>
      <c r="AD56" s="171">
        <f>Lámpara!BC41</f>
        <v>307.71662478943949</v>
      </c>
      <c r="AE56" s="171">
        <f>Lámpara!BD41</f>
        <v>304.10348402271245</v>
      </c>
      <c r="AF56" s="171">
        <f>Lámpara!BE41</f>
        <v>298.7770933569181</v>
      </c>
      <c r="AG56" s="171">
        <f>Lámpara!BF41</f>
        <v>292.46977676629922</v>
      </c>
      <c r="AH56" s="171">
        <f>Lámpara!BG41</f>
        <v>285.73581030181799</v>
      </c>
      <c r="AI56" s="171">
        <f>Lámpara!BH41</f>
        <v>278.75041506440931</v>
      </c>
      <c r="AJ56" s="171">
        <f>Lámpara!BI41</f>
        <v>271.2770946163763</v>
      </c>
      <c r="AK56" s="171">
        <f>Lámpara!BJ41</f>
        <v>262.79710065069014</v>
      </c>
      <c r="AL56" s="171">
        <f>Lámpara!BK41</f>
        <v>252.73062683775365</v>
      </c>
      <c r="AM56" s="171">
        <f>Lámpara!BL41</f>
        <v>240.65749942149912</v>
      </c>
      <c r="AN56" s="171">
        <f>Lámpara!BM41</f>
        <v>226.46471607196801</v>
      </c>
      <c r="AO56" s="171">
        <f>Lámpara!BN41</f>
        <v>210.38972770338944</v>
      </c>
      <c r="AP56" s="171">
        <f>Lámpara!BO41</f>
        <v>192.96906331007315</v>
      </c>
      <c r="AQ56" s="171">
        <f>Lámpara!BP41</f>
        <v>174.9270798466903</v>
      </c>
      <c r="AR56" s="171">
        <f>Lámpara!BQ41</f>
        <v>157.04593576638334</v>
      </c>
      <c r="AS56" s="171">
        <f>Lámpara!BR41</f>
        <v>140.05016462684466</v>
      </c>
      <c r="AT56" s="171">
        <f>Lámpara!BS41</f>
        <v>124.52518278855058</v>
      </c>
      <c r="AU56" s="171">
        <f>Lámpara!BT41</f>
        <v>110.87524970643531</v>
      </c>
      <c r="AV56" s="171">
        <f>Lámpara!BU41</f>
        <v>99.316467442490207</v>
      </c>
      <c r="AW56" s="171">
        <f>Lámpara!BV41</f>
        <v>89.895276677961405</v>
      </c>
      <c r="AX56" s="171">
        <f>Lámpara!BW41</f>
        <v>82.521774997821822</v>
      </c>
      <c r="AY56" s="171">
        <f>Lámpara!BX41</f>
        <v>59.622482234708365</v>
      </c>
      <c r="AZ56" s="171">
        <f>Lámpara!BY41</f>
        <v>54.635406408442734</v>
      </c>
      <c r="BA56" s="171">
        <f>Lámpara!BZ41</f>
        <v>50.279840104651313</v>
      </c>
      <c r="BB56" s="171">
        <f>Lámpara!CA41</f>
        <v>46.434527865547693</v>
      </c>
      <c r="BC56" s="171">
        <f>Lámpara!CB41</f>
        <v>43.008646156176077</v>
      </c>
      <c r="BD56" s="171">
        <f>Lámpara!CC41</f>
        <v>39.933235177129419</v>
      </c>
      <c r="BE56" s="171">
        <f>Lámpara!CD41</f>
        <v>37.155133679521811</v>
      </c>
      <c r="BF56" s="171">
        <f>Lámpara!CE41</f>
        <v>34.632682851891964</v>
      </c>
      <c r="BG56" s="171">
        <f>Lámpara!CF41</f>
        <v>32.332677504638717</v>
      </c>
      <c r="BH56" s="171">
        <f>Lámpara!CG41</f>
        <v>30.228195516234937</v>
      </c>
      <c r="BI56" s="171">
        <f>Lámpara!CH41</f>
        <v>28.297045516530829</v>
      </c>
      <c r="BJ56" s="171">
        <f>Lámpara!CI41</f>
        <v>26.520650069379709</v>
      </c>
      <c r="BK56" s="171">
        <f>Lámpara!CJ41</f>
        <v>24.883236137967252</v>
      </c>
      <c r="BL56" s="171">
        <f>Lámpara!CK41</f>
        <v>23.371242936128699</v>
      </c>
      <c r="BM56" s="171">
        <f>Lámpara!CL41</f>
        <v>21.972884132223058</v>
      </c>
      <c r="BN56" s="171">
        <f>Lámpara!CM41</f>
        <v>20.677820172471375</v>
      </c>
      <c r="BO56" s="171">
        <f>Lámpara!CN41</f>
        <v>19.476909636274691</v>
      </c>
      <c r="BP56" s="171">
        <f>Lámpara!CO41</f>
        <v>18.362017725609608</v>
      </c>
      <c r="BQ56" s="171">
        <f>Lámpara!CP41</f>
        <v>17.325866417055181</v>
      </c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8"/>
        <v>1.8000000000000005</v>
      </c>
      <c r="G57" s="172"/>
      <c r="H57" s="175">
        <f t="shared" si="9"/>
        <v>-1.7000000000000026</v>
      </c>
      <c r="I57" s="171">
        <f>Lámpara!AH42</f>
        <v>92.701680801283146</v>
      </c>
      <c r="J57" s="171">
        <f>Lámpara!AI42</f>
        <v>102.48992388464546</v>
      </c>
      <c r="K57" s="171">
        <f>Lámpara!AJ42</f>
        <v>114.49447754362188</v>
      </c>
      <c r="L57" s="171">
        <f>Lámpara!AK42</f>
        <v>128.67551490319607</v>
      </c>
      <c r="M57" s="171">
        <f>Lámpara!AL42</f>
        <v>144.81895340254121</v>
      </c>
      <c r="N57" s="171">
        <f>Lámpara!AM42</f>
        <v>162.51625344532451</v>
      </c>
      <c r="O57" s="171">
        <f>Lámpara!AN42</f>
        <v>181.17021262137135</v>
      </c>
      <c r="P57" s="171">
        <f>Lámpara!AO42</f>
        <v>200.03683894797919</v>
      </c>
      <c r="Q57" s="171">
        <f>Lámpara!AP42</f>
        <v>218.30822558924831</v>
      </c>
      <c r="R57" s="171">
        <f>Lámpara!AQ42</f>
        <v>235.23115534075345</v>
      </c>
      <c r="S57" s="171">
        <f>Lámpara!AR42</f>
        <v>250.24180716087798</v>
      </c>
      <c r="T57" s="171">
        <f>Lámpara!AS42</f>
        <v>263.08215064886275</v>
      </c>
      <c r="U57" s="171">
        <f>Lámpara!AT42</f>
        <v>273.85520409776399</v>
      </c>
      <c r="V57" s="171">
        <f>Lámpara!AU42</f>
        <v>282.98244135750946</v>
      </c>
      <c r="W57" s="171">
        <f>Lámpara!AV42</f>
        <v>291.05251060903942</v>
      </c>
      <c r="X57" s="171">
        <f>Lámpara!AW42</f>
        <v>298.59283628799835</v>
      </c>
      <c r="Y57" s="171">
        <f>Lámpara!AX42</f>
        <v>305.83940970418519</v>
      </c>
      <c r="Z57" s="171">
        <f>Lámpara!AY42</f>
        <v>312.6011888903351</v>
      </c>
      <c r="AA57" s="171">
        <f>Lámpara!AZ42</f>
        <v>318.29331639014305</v>
      </c>
      <c r="AB57" s="171">
        <f>Lámpara!BA42</f>
        <v>322.14644492700978</v>
      </c>
      <c r="AC57" s="171">
        <f>Lámpara!BB42</f>
        <v>323.51457375546579</v>
      </c>
      <c r="AD57" s="171">
        <f>Lámpara!BC42</f>
        <v>322.14644492700978</v>
      </c>
      <c r="AE57" s="171">
        <f>Lámpara!BD42</f>
        <v>318.29331639014293</v>
      </c>
      <c r="AF57" s="171">
        <f>Lámpara!BE42</f>
        <v>312.60118889033498</v>
      </c>
      <c r="AG57" s="171">
        <f>Lámpara!BF42</f>
        <v>305.83940970418496</v>
      </c>
      <c r="AH57" s="171">
        <f>Lámpara!BG42</f>
        <v>298.59283628799807</v>
      </c>
      <c r="AI57" s="171">
        <f>Lámpara!BH42</f>
        <v>291.05251060903908</v>
      </c>
      <c r="AJ57" s="171">
        <f>Lámpara!BI42</f>
        <v>282.98244135750906</v>
      </c>
      <c r="AK57" s="171">
        <f>Lámpara!BJ42</f>
        <v>273.85520409776348</v>
      </c>
      <c r="AL57" s="171">
        <f>Lámpara!BK42</f>
        <v>263.08215064886224</v>
      </c>
      <c r="AM57" s="171">
        <f>Lámpara!BL42</f>
        <v>250.24180716087727</v>
      </c>
      <c r="AN57" s="171">
        <f>Lámpara!BM42</f>
        <v>235.23115534075259</v>
      </c>
      <c r="AO57" s="171">
        <f>Lámpara!BN42</f>
        <v>218.30822558924734</v>
      </c>
      <c r="AP57" s="171">
        <f>Lámpara!BO42</f>
        <v>200.03683894797823</v>
      </c>
      <c r="AQ57" s="171">
        <f>Lámpara!BP42</f>
        <v>181.17021262137033</v>
      </c>
      <c r="AR57" s="171">
        <f>Lámpara!BQ42</f>
        <v>162.51625344532357</v>
      </c>
      <c r="AS57" s="171">
        <f>Lámpara!BR42</f>
        <v>144.81895340254033</v>
      </c>
      <c r="AT57" s="171">
        <f>Lámpara!BS42</f>
        <v>128.67551490319531</v>
      </c>
      <c r="AU57" s="171">
        <f>Lámpara!BT42</f>
        <v>114.49447754362126</v>
      </c>
      <c r="AV57" s="171">
        <f>Lámpara!BU42</f>
        <v>102.4899238846449</v>
      </c>
      <c r="AW57" s="171">
        <f>Lámpara!BV42</f>
        <v>92.701680801282805</v>
      </c>
      <c r="AX57" s="171">
        <f>Lámpara!BW42</f>
        <v>85.030406602942264</v>
      </c>
      <c r="AY57" s="171">
        <f>Lámpara!BX42</f>
        <v>61.541021460981852</v>
      </c>
      <c r="AZ57" s="171">
        <f>Lámpara!BY42</f>
        <v>56.357168363588322</v>
      </c>
      <c r="BA57" s="171">
        <f>Lámpara!BZ42</f>
        <v>51.830661425330064</v>
      </c>
      <c r="BB57" s="171">
        <f>Lámpara!CA42</f>
        <v>47.835759796992754</v>
      </c>
      <c r="BC57" s="171">
        <f>Lámpara!CB42</f>
        <v>44.278184730909636</v>
      </c>
      <c r="BD57" s="171">
        <f>Lámpara!CC42</f>
        <v>41.086262800063423</v>
      </c>
      <c r="BE57" s="171">
        <f>Lámpara!CD42</f>
        <v>38.204661399333951</v>
      </c>
      <c r="BF57" s="171">
        <f>Lámpara!CE42</f>
        <v>35.589954024098894</v>
      </c>
      <c r="BG57" s="171">
        <f>Lámpara!CF42</f>
        <v>33.20747411244389</v>
      </c>
      <c r="BH57" s="171">
        <f>Lámpara!CG42</f>
        <v>31.029075258092117</v>
      </c>
      <c r="BI57" s="171">
        <f>Lámpara!CH42</f>
        <v>29.031528892239049</v>
      </c>
      <c r="BJ57" s="171">
        <f>Lámpara!CI42</f>
        <v>27.195370714753043</v>
      </c>
      <c r="BK57" s="171">
        <f>Lámpara!CJ42</f>
        <v>25.504063624941335</v>
      </c>
      <c r="BL57" s="171">
        <f>Lámpara!CK42</f>
        <v>23.943384528873164</v>
      </c>
      <c r="BM57" s="171">
        <f>Lámpara!CL42</f>
        <v>22.500970138399055</v>
      </c>
      <c r="BN57" s="171">
        <f>Lámpara!CM42</f>
        <v>21.165976262786771</v>
      </c>
      <c r="BO57" s="171">
        <f>Lámpara!CN42</f>
        <v>19.928818631740523</v>
      </c>
      <c r="BP57" s="171">
        <f>Lámpara!CO42</f>
        <v>18.780972741700175</v>
      </c>
      <c r="BQ57" s="171">
        <f>Lámpara!CP42</f>
        <v>17.714816821679207</v>
      </c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8"/>
        <v>1.7000000000000004</v>
      </c>
      <c r="G58" s="172"/>
      <c r="H58" s="175">
        <f t="shared" si="9"/>
        <v>-1.8000000000000027</v>
      </c>
      <c r="I58" s="171">
        <f>Lámpara!AH43</f>
        <v>95.233750118819287</v>
      </c>
      <c r="J58" s="171">
        <f>Lámpara!AI43</f>
        <v>105.35319136427724</v>
      </c>
      <c r="K58" s="171">
        <f>Lámpara!AJ43</f>
        <v>117.75963461021732</v>
      </c>
      <c r="L58" s="171">
        <f>Lámpara!AK43</f>
        <v>132.41946442219015</v>
      </c>
      <c r="M58" s="171">
        <f>Lámpara!AL43</f>
        <v>149.12080419203306</v>
      </c>
      <c r="N58" s="171">
        <f>Lámpara!AM43</f>
        <v>167.45176547950183</v>
      </c>
      <c r="O58" s="171">
        <f>Lámpara!AN43</f>
        <v>186.80511180049959</v>
      </c>
      <c r="P58" s="171">
        <f>Lámpara!AO43</f>
        <v>206.41990526394767</v>
      </c>
      <c r="Q58" s="171">
        <f>Lámpara!AP43</f>
        <v>225.4655246153784</v>
      </c>
      <c r="R58" s="171">
        <f>Lámpara!AQ43</f>
        <v>243.1630246030208</v>
      </c>
      <c r="S58" s="171">
        <f>Lámpara!AR43</f>
        <v>258.92397307300371</v>
      </c>
      <c r="T58" s="171">
        <f>Lámpara!AS43</f>
        <v>272.47144624354763</v>
      </c>
      <c r="U58" s="171">
        <f>Lámpara!AT43</f>
        <v>283.89881959164751</v>
      </c>
      <c r="V58" s="171">
        <f>Lámpara!AU43</f>
        <v>293.62788986193436</v>
      </c>
      <c r="W58" s="171">
        <f>Lámpara!AV43</f>
        <v>302.25434182329315</v>
      </c>
      <c r="X58" s="171">
        <f>Lámpara!AW43</f>
        <v>310.31250409845757</v>
      </c>
      <c r="Y58" s="171">
        <f>Lámpara!AX43</f>
        <v>318.03706263927279</v>
      </c>
      <c r="Z58" s="171">
        <f>Lámpara!AY43</f>
        <v>325.22193386179794</v>
      </c>
      <c r="AA58" s="171">
        <f>Lámpara!AZ43</f>
        <v>331.25397989276615</v>
      </c>
      <c r="AB58" s="171">
        <f>Lámpara!BA43</f>
        <v>335.32986796527916</v>
      </c>
      <c r="AC58" s="171">
        <f>Lámpara!BB43</f>
        <v>336.77582168164298</v>
      </c>
      <c r="AD58" s="171">
        <f>Lámpara!BC43</f>
        <v>335.32986796527888</v>
      </c>
      <c r="AE58" s="171">
        <f>Lámpara!BD43</f>
        <v>331.2539798927661</v>
      </c>
      <c r="AF58" s="171">
        <f>Lámpara!BE43</f>
        <v>325.22193386179765</v>
      </c>
      <c r="AG58" s="171">
        <f>Lámpara!BF43</f>
        <v>318.03706263927251</v>
      </c>
      <c r="AH58" s="171">
        <f>Lámpara!BG43</f>
        <v>310.31250409845723</v>
      </c>
      <c r="AI58" s="171">
        <f>Lámpara!BH43</f>
        <v>302.25434182329275</v>
      </c>
      <c r="AJ58" s="171">
        <f>Lámpara!BI43</f>
        <v>293.62788986193385</v>
      </c>
      <c r="AK58" s="171">
        <f>Lámpara!BJ43</f>
        <v>283.898819591647</v>
      </c>
      <c r="AL58" s="171">
        <f>Lámpara!BK43</f>
        <v>272.47144624354706</v>
      </c>
      <c r="AM58" s="171">
        <f>Lámpara!BL43</f>
        <v>258.92397307300297</v>
      </c>
      <c r="AN58" s="171">
        <f>Lámpara!BM43</f>
        <v>243.16302460301998</v>
      </c>
      <c r="AO58" s="171">
        <f>Lámpara!BN43</f>
        <v>225.46552461537769</v>
      </c>
      <c r="AP58" s="171">
        <f>Lámpara!BO43</f>
        <v>206.41990526394673</v>
      </c>
      <c r="AQ58" s="171">
        <f>Lámpara!BP43</f>
        <v>186.80511180049834</v>
      </c>
      <c r="AR58" s="171">
        <f>Lámpara!BQ43</f>
        <v>167.45176547950089</v>
      </c>
      <c r="AS58" s="171">
        <f>Lámpara!BR43</f>
        <v>149.12080419203215</v>
      </c>
      <c r="AT58" s="171">
        <f>Lámpara!BS43</f>
        <v>132.41946442218944</v>
      </c>
      <c r="AU58" s="171">
        <f>Lámpara!BT43</f>
        <v>117.75963461021665</v>
      </c>
      <c r="AV58" s="171">
        <f>Lámpara!BU43</f>
        <v>105.35319136427667</v>
      </c>
      <c r="AW58" s="171">
        <f>Lámpara!BV43</f>
        <v>95.233750118818918</v>
      </c>
      <c r="AX58" s="171">
        <f>Lámpara!BW43</f>
        <v>87.293335771076556</v>
      </c>
      <c r="AY58" s="171">
        <f>Lámpara!BX43</f>
        <v>63.280961815819794</v>
      </c>
      <c r="AZ58" s="171">
        <f>Lámpara!BY43</f>
        <v>57.918801030642946</v>
      </c>
      <c r="BA58" s="171">
        <f>Lámpara!BZ43</f>
        <v>53.237357458090301</v>
      </c>
      <c r="BB58" s="171">
        <f>Lámpara!CA43</f>
        <v>49.106853770897509</v>
      </c>
      <c r="BC58" s="171">
        <f>Lámpara!CB43</f>
        <v>45.429895868409311</v>
      </c>
      <c r="BD58" s="171">
        <f>Lámpara!CC43</f>
        <v>42.132358987858076</v>
      </c>
      <c r="BE58" s="171">
        <f>Lámpara!CD43</f>
        <v>39.156945648434906</v>
      </c>
      <c r="BF58" s="171">
        <f>Lámpara!CE43</f>
        <v>36.458627388805425</v>
      </c>
      <c r="BG58" s="171">
        <f>Lámpara!CF43</f>
        <v>34.001411751763953</v>
      </c>
      <c r="BH58" s="171">
        <f>Lámpara!CG43</f>
        <v>31.756040615106652</v>
      </c>
      <c r="BI58" s="171">
        <f>Lámpara!CH43</f>
        <v>29.698343080690382</v>
      </c>
      <c r="BJ58" s="171">
        <f>Lámpara!CI43</f>
        <v>27.808048895009982</v>
      </c>
      <c r="BK58" s="171">
        <f>Lámpara!CJ43</f>
        <v>26.067926576291477</v>
      </c>
      <c r="BL58" s="171">
        <f>Lámpara!CK43</f>
        <v>24.463151209236408</v>
      </c>
      <c r="BM58" s="171">
        <f>Lámpara!CL43</f>
        <v>22.98083538155289</v>
      </c>
      <c r="BN58" s="171">
        <f>Lámpara!CM43</f>
        <v>21.609676640081634</v>
      </c>
      <c r="BO58" s="171">
        <f>Lámpara!CN43</f>
        <v>20.339688728890941</v>
      </c>
      <c r="BP58" s="171">
        <f>Lámpara!CO43</f>
        <v>19.161993557755707</v>
      </c>
      <c r="BQ58" s="171">
        <f>Lámpara!CP43</f>
        <v>18.068657611088032</v>
      </c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8"/>
        <v>1.6000000000000003</v>
      </c>
      <c r="G59" s="172"/>
      <c r="H59" s="175">
        <f t="shared" si="9"/>
        <v>-1.9000000000000028</v>
      </c>
      <c r="I59" s="171">
        <f>Lámpara!AH44</f>
        <v>97.522250122131922</v>
      </c>
      <c r="J59" s="171">
        <f>Lámpara!AI44</f>
        <v>107.93514515148239</v>
      </c>
      <c r="K59" s="171">
        <f>Lámpara!AJ44</f>
        <v>120.69636018920022</v>
      </c>
      <c r="L59" s="171">
        <f>Lámpara!AK44</f>
        <v>135.77782348745291</v>
      </c>
      <c r="M59" s="171">
        <f>Lámpara!AL44</f>
        <v>152.96983407234114</v>
      </c>
      <c r="N59" s="171">
        <f>Lámpara!AM44</f>
        <v>171.85796310957952</v>
      </c>
      <c r="O59" s="171">
        <f>Lámpara!AN44</f>
        <v>191.82670839402377</v>
      </c>
      <c r="P59" s="171">
        <f>Lámpara!AO44</f>
        <v>212.10088701155001</v>
      </c>
      <c r="Q59" s="171">
        <f>Lámpara!AP44</f>
        <v>231.83056224343673</v>
      </c>
      <c r="R59" s="171">
        <f>Lámpara!AQ44</f>
        <v>250.21469735263074</v>
      </c>
      <c r="S59" s="171">
        <f>Lámpara!AR44</f>
        <v>266.64349064763303</v>
      </c>
      <c r="T59" s="171">
        <f>Lámpara!AS44</f>
        <v>280.82331342279986</v>
      </c>
      <c r="U59" s="171">
        <f>Lámpara!AT44</f>
        <v>292.83857415240942</v>
      </c>
      <c r="V59" s="171">
        <f>Lámpara!AU44</f>
        <v>303.11052927734494</v>
      </c>
      <c r="W59" s="171">
        <f>Lámpara!AV44</f>
        <v>312.2400368043256</v>
      </c>
      <c r="X59" s="171">
        <f>Lámpara!AW44</f>
        <v>320.76648434071723</v>
      </c>
      <c r="Y59" s="171">
        <f>Lámpara!AX44</f>
        <v>328.92257601629507</v>
      </c>
      <c r="Z59" s="171">
        <f>Lámpara!AY44</f>
        <v>336.4884485648555</v>
      </c>
      <c r="AA59" s="171">
        <f>Lámpara!AZ44</f>
        <v>342.82582785787599</v>
      </c>
      <c r="AB59" s="171">
        <f>Lámpara!BA44</f>
        <v>347.10143382153223</v>
      </c>
      <c r="AC59" s="171">
        <f>Lámpara!BB44</f>
        <v>348.61709369406702</v>
      </c>
      <c r="AD59" s="171">
        <f>Lámpara!BC44</f>
        <v>347.10143382153223</v>
      </c>
      <c r="AE59" s="171">
        <f>Lámpara!BD44</f>
        <v>342.82582785787577</v>
      </c>
      <c r="AF59" s="171">
        <f>Lámpara!BE44</f>
        <v>336.48844856485528</v>
      </c>
      <c r="AG59" s="171">
        <f>Lámpara!BF44</f>
        <v>328.92257601629456</v>
      </c>
      <c r="AH59" s="171">
        <f>Lámpara!BG44</f>
        <v>320.76648434071689</v>
      </c>
      <c r="AI59" s="171">
        <f>Lámpara!BH44</f>
        <v>312.2400368043252</v>
      </c>
      <c r="AJ59" s="171">
        <f>Lámpara!BI44</f>
        <v>303.1105292773446</v>
      </c>
      <c r="AK59" s="171">
        <f>Lámpara!BJ44</f>
        <v>292.83857415240897</v>
      </c>
      <c r="AL59" s="171">
        <f>Lámpara!BK44</f>
        <v>280.82331342279929</v>
      </c>
      <c r="AM59" s="171">
        <f>Lámpara!BL44</f>
        <v>266.64349064763229</v>
      </c>
      <c r="AN59" s="171">
        <f>Lámpara!BM44</f>
        <v>250.21469735262991</v>
      </c>
      <c r="AO59" s="171">
        <f>Lámpara!BN44</f>
        <v>231.83056224343571</v>
      </c>
      <c r="AP59" s="171">
        <f>Lámpara!BO44</f>
        <v>212.10088701154902</v>
      </c>
      <c r="AQ59" s="171">
        <f>Lámpara!BP44</f>
        <v>191.82670839402252</v>
      </c>
      <c r="AR59" s="171">
        <f>Lámpara!BQ44</f>
        <v>171.85796310957858</v>
      </c>
      <c r="AS59" s="171">
        <f>Lámpara!BR44</f>
        <v>152.96983407234023</v>
      </c>
      <c r="AT59" s="171">
        <f>Lámpara!BS44</f>
        <v>135.77782348745205</v>
      </c>
      <c r="AU59" s="171">
        <f>Lámpara!BT44</f>
        <v>120.69636018919955</v>
      </c>
      <c r="AV59" s="171">
        <f>Lámpara!BU44</f>
        <v>107.93514515148175</v>
      </c>
      <c r="AW59" s="171">
        <f>Lámpara!BV44</f>
        <v>97.522250122131595</v>
      </c>
      <c r="AX59" s="171">
        <f>Lámpara!BW44</f>
        <v>89.342148821030477</v>
      </c>
      <c r="AY59" s="171">
        <f>Lámpara!BX44</f>
        <v>64.878303912143281</v>
      </c>
      <c r="AZ59" s="171">
        <f>Lámpara!BY44</f>
        <v>59.35561416033628</v>
      </c>
      <c r="BA59" s="171">
        <f>Lámpara!BZ44</f>
        <v>54.534295449402499</v>
      </c>
      <c r="BB59" s="171">
        <f>Lámpara!CA44</f>
        <v>50.281067447904107</v>
      </c>
      <c r="BC59" s="171">
        <f>Lámpara!CB44</f>
        <v>46.495822117496104</v>
      </c>
      <c r="BD59" s="171">
        <f>Lámpara!CC44</f>
        <v>43.102290691555808</v>
      </c>
      <c r="BE59" s="171">
        <f>Lámpara!CD44</f>
        <v>40.041450328239819</v>
      </c>
      <c r="BF59" s="171">
        <f>Lámpara!CE44</f>
        <v>37.266860547231445</v>
      </c>
      <c r="BG59" s="171">
        <f>Lámpara!CF44</f>
        <v>34.741356105574418</v>
      </c>
      <c r="BH59" s="171">
        <f>Lámpara!CG44</f>
        <v>32.434692437000187</v>
      </c>
      <c r="BI59" s="171">
        <f>Lámpara!CH44</f>
        <v>30.321860161161723</v>
      </c>
      <c r="BJ59" s="171">
        <f>Lámpara!CI44</f>
        <v>28.381870131219525</v>
      </c>
      <c r="BK59" s="171">
        <f>Lámpara!CJ44</f>
        <v>26.596870164245111</v>
      </c>
      <c r="BL59" s="171">
        <f>Lámpara!CK44</f>
        <v>24.951496369822102</v>
      </c>
      <c r="BM59" s="171">
        <f>Lámpara!CL44</f>
        <v>23.432391162098167</v>
      </c>
      <c r="BN59" s="171">
        <f>Lámpara!CM44</f>
        <v>22.027840382484637</v>
      </c>
      <c r="BO59" s="171">
        <f>Lámpara!CN44</f>
        <v>20.727496137753711</v>
      </c>
      <c r="BP59" s="171">
        <f>Lámpara!CO44</f>
        <v>19.522161840931972</v>
      </c>
      <c r="BQ59" s="171">
        <f>Lámpara!CP44</f>
        <v>18.40362283673279</v>
      </c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8"/>
        <v>1.5000000000000002</v>
      </c>
      <c r="G60" s="172"/>
      <c r="H60" s="175">
        <f t="shared" si="9"/>
        <v>-2.0000000000000027</v>
      </c>
      <c r="I60" s="171">
        <f>Lámpara!AH45</f>
        <v>99.5201549193267</v>
      </c>
      <c r="J60" s="171">
        <f>Lámpara!AI45</f>
        <v>110.18174614521571</v>
      </c>
      <c r="K60" s="171">
        <f>Lámpara!AJ45</f>
        <v>123.24204091467165</v>
      </c>
      <c r="L60" s="171">
        <f>Lámpara!AK45</f>
        <v>138.67759382677738</v>
      </c>
      <c r="M60" s="171">
        <f>Lámpara!AL45</f>
        <v>156.2806461043628</v>
      </c>
      <c r="N60" s="171">
        <f>Lámpara!AM45</f>
        <v>175.63492338662616</v>
      </c>
      <c r="O60" s="171">
        <f>Lámpara!AN45</f>
        <v>196.11844644418673</v>
      </c>
      <c r="P60" s="171">
        <f>Lámpara!AO45</f>
        <v>216.94467693823225</v>
      </c>
      <c r="Q60" s="171">
        <f>Lámpara!AP45</f>
        <v>237.24812870805849</v>
      </c>
      <c r="R60" s="171">
        <f>Lámpara!AQ45</f>
        <v>256.20982759983406</v>
      </c>
      <c r="S60" s="171">
        <f>Lámpara!AR45</f>
        <v>273.20244097818193</v>
      </c>
      <c r="T60" s="171">
        <f>Lámpara!AS45</f>
        <v>287.91839768375132</v>
      </c>
      <c r="U60" s="171">
        <f>Lámpara!AT45</f>
        <v>300.43426414772267</v>
      </c>
      <c r="V60" s="171">
        <f>Lámpara!AU45</f>
        <v>311.17016362528915</v>
      </c>
      <c r="W60" s="171">
        <f>Lámpara!AV45</f>
        <v>320.73039193596458</v>
      </c>
      <c r="X60" s="171">
        <f>Lámpara!AW45</f>
        <v>329.65767162427107</v>
      </c>
      <c r="Y60" s="171">
        <f>Lámpara!AX45</f>
        <v>338.18235045330982</v>
      </c>
      <c r="Z60" s="171">
        <f>Lámpara!AY45</f>
        <v>346.07267190765839</v>
      </c>
      <c r="AA60" s="171">
        <f>Lámpara!AZ45</f>
        <v>352.66930935191039</v>
      </c>
      <c r="AB60" s="171">
        <f>Lámpara!BA45</f>
        <v>357.1141284811369</v>
      </c>
      <c r="AC60" s="171">
        <f>Lámpara!BB45</f>
        <v>358.68878078432942</v>
      </c>
      <c r="AD60" s="171">
        <f>Lámpara!BC45</f>
        <v>357.11412848113662</v>
      </c>
      <c r="AE60" s="171">
        <f>Lámpara!BD45</f>
        <v>352.66930935191016</v>
      </c>
      <c r="AF60" s="171">
        <f>Lámpara!BE45</f>
        <v>346.0726719076581</v>
      </c>
      <c r="AG60" s="171">
        <f>Lámpara!BF45</f>
        <v>338.18235045330937</v>
      </c>
      <c r="AH60" s="171">
        <f>Lámpara!BG45</f>
        <v>329.65767162427039</v>
      </c>
      <c r="AI60" s="171">
        <f>Lámpara!BH45</f>
        <v>320.73039193596412</v>
      </c>
      <c r="AJ60" s="171">
        <f>Lámpara!BI45</f>
        <v>311.17016362528869</v>
      </c>
      <c r="AK60" s="171">
        <f>Lámpara!BJ45</f>
        <v>300.4342641477221</v>
      </c>
      <c r="AL60" s="171">
        <f>Lámpara!BK45</f>
        <v>287.91839768375053</v>
      </c>
      <c r="AM60" s="171">
        <f>Lámpara!BL45</f>
        <v>273.20244097818102</v>
      </c>
      <c r="AN60" s="171">
        <f>Lámpara!BM45</f>
        <v>256.20982759983326</v>
      </c>
      <c r="AO60" s="171">
        <f>Lámpara!BN45</f>
        <v>237.24812870805744</v>
      </c>
      <c r="AP60" s="171">
        <f>Lámpara!BO45</f>
        <v>216.9446769382312</v>
      </c>
      <c r="AQ60" s="171">
        <f>Lámpara!BP45</f>
        <v>196.11844644418554</v>
      </c>
      <c r="AR60" s="171">
        <f>Lámpara!BQ45</f>
        <v>175.63492338662522</v>
      </c>
      <c r="AS60" s="171">
        <f>Lámpara!BR45</f>
        <v>156.28064610436189</v>
      </c>
      <c r="AT60" s="171">
        <f>Lámpara!BS45</f>
        <v>138.67759382677659</v>
      </c>
      <c r="AU60" s="171">
        <f>Lámpara!BT45</f>
        <v>123.24204091467102</v>
      </c>
      <c r="AV60" s="171">
        <f>Lámpara!BU45</f>
        <v>110.18174614521506</v>
      </c>
      <c r="AW60" s="171">
        <f>Lámpara!BV45</f>
        <v>99.52015491932633</v>
      </c>
      <c r="AX60" s="171">
        <f>Lámpara!BW45</f>
        <v>91.135532936131696</v>
      </c>
      <c r="AY60" s="171">
        <f>Lámpara!BX45</f>
        <v>66.300225944480658</v>
      </c>
      <c r="AZ60" s="171">
        <f>Lámpara!BY45</f>
        <v>60.638496253942954</v>
      </c>
      <c r="BA60" s="171">
        <f>Lámpara!BZ45</f>
        <v>55.695547397634598</v>
      </c>
      <c r="BB60" s="171">
        <f>Lámpara!CA45</f>
        <v>51.335221839894643</v>
      </c>
      <c r="BC60" s="171">
        <f>Lámpara!CB45</f>
        <v>47.455171149354769</v>
      </c>
      <c r="BD60" s="171">
        <f>Lámpara!CC45</f>
        <v>43.977347246864035</v>
      </c>
      <c r="BE60" s="171">
        <f>Lámpara!CD45</f>
        <v>40.841287772869904</v>
      </c>
      <c r="BF60" s="171">
        <f>Lámpara!CE45</f>
        <v>37.99936808252702</v>
      </c>
      <c r="BG60" s="171">
        <f>Lámpara!CF45</f>
        <v>35.413434631135935</v>
      </c>
      <c r="BH60" s="171">
        <f>Lámpara!CG45</f>
        <v>33.052407875672849</v>
      </c>
      <c r="BI60" s="171">
        <f>Lámpara!CH45</f>
        <v>30.890565832914504</v>
      </c>
      <c r="BJ60" s="171">
        <f>Lámpara!CI45</f>
        <v>28.90630616470856</v>
      </c>
      <c r="BK60" s="171">
        <f>Lámpara!CJ45</f>
        <v>27.081245518656814</v>
      </c>
      <c r="BL60" s="171">
        <f>Lámpara!CK45</f>
        <v>25.399557410877705</v>
      </c>
      <c r="BM60" s="171">
        <f>Lámpara!CL45</f>
        <v>23.847479631493439</v>
      </c>
      <c r="BN60" s="171">
        <f>Lámpara!CM45</f>
        <v>22.412942844379547</v>
      </c>
      <c r="BO60" s="171">
        <f>Lámpara!CN45</f>
        <v>21.085286463095265</v>
      </c>
      <c r="BP60" s="171">
        <f>Lámpara!CO45</f>
        <v>19.855037923534244</v>
      </c>
      <c r="BQ60" s="171">
        <f>Lámpara!CP45</f>
        <v>18.713738473305266</v>
      </c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8"/>
        <v>1.4000000000000001</v>
      </c>
      <c r="G61" s="172"/>
      <c r="H61" s="175">
        <f t="shared" si="9"/>
        <v>-2.1000000000000028</v>
      </c>
      <c r="I61" s="171">
        <f>Lámpara!AH46</f>
        <v>101.1107556145887</v>
      </c>
      <c r="J61" s="171">
        <f>Lámpara!AI46</f>
        <v>111.96463146969933</v>
      </c>
      <c r="K61" s="171">
        <f>Lámpara!AJ46</f>
        <v>125.25494093095084</v>
      </c>
      <c r="L61" s="171">
        <f>Lámpara!AK46</f>
        <v>140.96172608383546</v>
      </c>
      <c r="M61" s="171">
        <f>Lámpara!AL46</f>
        <v>158.87875921321</v>
      </c>
      <c r="N61" s="171">
        <f>Lámpara!AM46</f>
        <v>178.58852011529862</v>
      </c>
      <c r="O61" s="171">
        <f>Lámpara!AN46</f>
        <v>199.46436939707272</v>
      </c>
      <c r="P61" s="171">
        <f>Lámpara!AO46</f>
        <v>220.71148791763665</v>
      </c>
      <c r="Q61" s="171">
        <f>Lámpara!AP46</f>
        <v>241.45296162404412</v>
      </c>
      <c r="R61" s="171">
        <f>Lámpara!AQ46</f>
        <v>260.85654070477108</v>
      </c>
      <c r="S61" s="171">
        <f>Lámpara!AR46</f>
        <v>278.28180420853107</v>
      </c>
      <c r="T61" s="171">
        <f>Lámpara!AS46</f>
        <v>293.41061640775865</v>
      </c>
      <c r="U61" s="171">
        <f>Lámpara!AT46</f>
        <v>306.31336569983671</v>
      </c>
      <c r="V61" s="171">
        <f>Lámpara!AU46</f>
        <v>317.40886141453444</v>
      </c>
      <c r="W61" s="171">
        <f>Lámpara!AV46</f>
        <v>327.30341072343344</v>
      </c>
      <c r="X61" s="171">
        <f>Lámpara!AW46</f>
        <v>336.54165983212857</v>
      </c>
      <c r="Y61" s="171">
        <f>Lámpara!AX46</f>
        <v>345.35169319095633</v>
      </c>
      <c r="Z61" s="171">
        <f>Lámpara!AY46</f>
        <v>353.4924814123284</v>
      </c>
      <c r="AA61" s="171">
        <f>Lámpara!AZ46</f>
        <v>360.28871162539383</v>
      </c>
      <c r="AB61" s="171">
        <f>Lámpara!BA46</f>
        <v>364.86353481203366</v>
      </c>
      <c r="AC61" s="171">
        <f>Lámpara!BB46</f>
        <v>366.48346155306501</v>
      </c>
      <c r="AD61" s="171">
        <f>Lámpara!BC46</f>
        <v>364.86353481203338</v>
      </c>
      <c r="AE61" s="171">
        <f>Lámpara!BD46</f>
        <v>360.2887116253936</v>
      </c>
      <c r="AF61" s="171">
        <f>Lámpara!BE46</f>
        <v>353.49248141232789</v>
      </c>
      <c r="AG61" s="171">
        <f>Lámpara!BF46</f>
        <v>345.35169319095587</v>
      </c>
      <c r="AH61" s="171">
        <f>Lámpara!BG46</f>
        <v>336.541659832128</v>
      </c>
      <c r="AI61" s="171">
        <f>Lámpara!BH46</f>
        <v>327.30341072343305</v>
      </c>
      <c r="AJ61" s="171">
        <f>Lámpara!BI46</f>
        <v>317.4088614145337</v>
      </c>
      <c r="AK61" s="171">
        <f>Lámpara!BJ46</f>
        <v>306.31336569983603</v>
      </c>
      <c r="AL61" s="171">
        <f>Lámpara!BK46</f>
        <v>293.4106164077578</v>
      </c>
      <c r="AM61" s="171">
        <f>Lámpara!BL46</f>
        <v>278.28180420853016</v>
      </c>
      <c r="AN61" s="171">
        <f>Lámpara!BM46</f>
        <v>260.85654070477017</v>
      </c>
      <c r="AO61" s="171">
        <f>Lámpara!BN46</f>
        <v>241.45296162404321</v>
      </c>
      <c r="AP61" s="171">
        <f>Lámpara!BO46</f>
        <v>220.71148791763551</v>
      </c>
      <c r="AQ61" s="171">
        <f>Lámpara!BP46</f>
        <v>199.46436939707141</v>
      </c>
      <c r="AR61" s="171">
        <f>Lámpara!BQ46</f>
        <v>178.58852011529765</v>
      </c>
      <c r="AS61" s="171">
        <f>Lámpara!BR46</f>
        <v>158.87875921320909</v>
      </c>
      <c r="AT61" s="171">
        <f>Lámpara!BS46</f>
        <v>140.96172608383461</v>
      </c>
      <c r="AU61" s="171">
        <f>Lámpara!BT46</f>
        <v>125.25494093095016</v>
      </c>
      <c r="AV61" s="171">
        <f>Lámpara!BU46</f>
        <v>111.9646314696987</v>
      </c>
      <c r="AW61" s="171">
        <f>Lámpara!BV46</f>
        <v>101.11075561458827</v>
      </c>
      <c r="AX61" s="171">
        <f>Lámpara!BW46</f>
        <v>92.566948369281775</v>
      </c>
      <c r="AY61" s="171">
        <f>Lámpara!BX46</f>
        <v>67.452227726936528</v>
      </c>
      <c r="AZ61" s="171">
        <f>Lámpara!BY46</f>
        <v>61.680696859714622</v>
      </c>
      <c r="BA61" s="171">
        <f>Lámpara!BZ46</f>
        <v>56.641329612628951</v>
      </c>
      <c r="BB61" s="171">
        <f>Lámpara!CA46</f>
        <v>52.195815293784669</v>
      </c>
      <c r="BC61" s="171">
        <f>Lámpara!CB46</f>
        <v>48.240120109499792</v>
      </c>
      <c r="BD61" s="171">
        <f>Lámpara!CC46</f>
        <v>44.694850187163155</v>
      </c>
      <c r="BE61" s="171">
        <f>Lámpara!CD46</f>
        <v>41.498448469770537</v>
      </c>
      <c r="BF61" s="171">
        <f>Lámpara!CE46</f>
        <v>38.602385095214267</v>
      </c>
      <c r="BG61" s="171">
        <f>Lámpara!CF46</f>
        <v>35.967747327465155</v>
      </c>
      <c r="BH61" s="171">
        <f>Lámpara!CG46</f>
        <v>33.562811328947973</v>
      </c>
      <c r="BI61" s="171">
        <f>Lámpara!CH46</f>
        <v>31.361303006941203</v>
      </c>
      <c r="BJ61" s="171">
        <f>Lámpara!CI46</f>
        <v>29.341143189384365</v>
      </c>
      <c r="BK61" s="171">
        <f>Lámpara!CJ46</f>
        <v>27.483534105207823</v>
      </c>
      <c r="BL61" s="171">
        <f>Lámpara!CK46</f>
        <v>25.772287275901444</v>
      </c>
      <c r="BM61" s="171">
        <f>Lámpara!CL46</f>
        <v>24.193322999682032</v>
      </c>
      <c r="BN61" s="171">
        <f>Lámpara!CM46</f>
        <v>22.734292553419507</v>
      </c>
      <c r="BO61" s="171">
        <f>Lámpara!CN46</f>
        <v>21.384288816262924</v>
      </c>
      <c r="BP61" s="171">
        <f>Lámpara!CO46</f>
        <v>20.13362117012587</v>
      </c>
      <c r="BQ61" s="171">
        <f>Lámpara!CP46</f>
        <v>18.973637607432572</v>
      </c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8"/>
        <v>1.3</v>
      </c>
      <c r="G62" s="172"/>
      <c r="H62" s="175">
        <f t="shared" si="9"/>
        <v>-2.2000000000000028</v>
      </c>
      <c r="I62" s="171">
        <f>Lámpara!AH47</f>
        <v>102.14713609309325</v>
      </c>
      <c r="J62" s="171">
        <f>Lámpara!AI47</f>
        <v>113.12356247681556</v>
      </c>
      <c r="K62" s="171">
        <f>Lámpara!AJ47</f>
        <v>126.55986514455304</v>
      </c>
      <c r="L62" s="171">
        <f>Lámpara!AK47</f>
        <v>142.43825687286684</v>
      </c>
      <c r="M62" s="171">
        <f>Lámpara!AL47</f>
        <v>160.55348946624883</v>
      </c>
      <c r="N62" s="171">
        <f>Lámpara!AM47</f>
        <v>180.48732498676762</v>
      </c>
      <c r="O62" s="171">
        <f>Lámpara!AN47</f>
        <v>201.61031161564185</v>
      </c>
      <c r="P62" s="171">
        <f>Lámpara!AO47</f>
        <v>223.12258611700952</v>
      </c>
      <c r="Q62" s="171">
        <f>Lámpara!AP47</f>
        <v>244.14023554729482</v>
      </c>
      <c r="R62" s="171">
        <f>Lámpara!AQ47</f>
        <v>263.82283888739164</v>
      </c>
      <c r="S62" s="171">
        <f>Lámpara!AR47</f>
        <v>281.52186806581517</v>
      </c>
      <c r="T62" s="171">
        <f>Lámpara!AS47</f>
        <v>296.91257197621007</v>
      </c>
      <c r="U62" s="171">
        <f>Lámpara!AT47</f>
        <v>310.06136147978981</v>
      </c>
      <c r="V62" s="171">
        <f>Lámpara!AU47</f>
        <v>321.38601123168178</v>
      </c>
      <c r="W62" s="171">
        <f>Lámpara!AV47</f>
        <v>331.49380969054118</v>
      </c>
      <c r="X62" s="171">
        <f>Lámpara!AW47</f>
        <v>340.93032341301489</v>
      </c>
      <c r="Y62" s="171">
        <f>Lámpara!AX47</f>
        <v>349.92199419197652</v>
      </c>
      <c r="Z62" s="171">
        <f>Lámpara!AY47</f>
        <v>358.22186437155915</v>
      </c>
      <c r="AA62" s="171">
        <f>Lámpara!AZ47</f>
        <v>365.14459855010176</v>
      </c>
      <c r="AB62" s="171">
        <f>Lámpara!BA47</f>
        <v>369.80169031437038</v>
      </c>
      <c r="AC62" s="171">
        <f>Lámpara!BB47</f>
        <v>371.45024380170469</v>
      </c>
      <c r="AD62" s="171">
        <f>Lámpara!BC47</f>
        <v>369.80169031437015</v>
      </c>
      <c r="AE62" s="171">
        <f>Lámpara!BD47</f>
        <v>365.14459855010153</v>
      </c>
      <c r="AF62" s="171">
        <f>Lámpara!BE47</f>
        <v>358.22186437155864</v>
      </c>
      <c r="AG62" s="171">
        <f>Lámpara!BF47</f>
        <v>349.92199419197624</v>
      </c>
      <c r="AH62" s="171">
        <f>Lámpara!BG47</f>
        <v>340.93032341301432</v>
      </c>
      <c r="AI62" s="171">
        <f>Lámpara!BH47</f>
        <v>331.49380969054067</v>
      </c>
      <c r="AJ62" s="171">
        <f>Lámpara!BI47</f>
        <v>321.38601123168132</v>
      </c>
      <c r="AK62" s="171">
        <f>Lámpara!BJ47</f>
        <v>310.06136147978935</v>
      </c>
      <c r="AL62" s="171">
        <f>Lámpara!BK47</f>
        <v>296.91257197620939</v>
      </c>
      <c r="AM62" s="171">
        <f>Lámpara!BL47</f>
        <v>281.52186806581432</v>
      </c>
      <c r="AN62" s="171">
        <f>Lámpara!BM47</f>
        <v>263.82283888739067</v>
      </c>
      <c r="AO62" s="171">
        <f>Lámpara!BN47</f>
        <v>244.14023554729391</v>
      </c>
      <c r="AP62" s="171">
        <f>Lámpara!BO47</f>
        <v>223.12258611700852</v>
      </c>
      <c r="AQ62" s="171">
        <f>Lámpara!BP47</f>
        <v>201.6103116156406</v>
      </c>
      <c r="AR62" s="171">
        <f>Lámpara!BQ47</f>
        <v>180.48732498676659</v>
      </c>
      <c r="AS62" s="171">
        <f>Lámpara!BR47</f>
        <v>160.55348946624778</v>
      </c>
      <c r="AT62" s="171">
        <f>Lámpara!BS47</f>
        <v>142.43825687286602</v>
      </c>
      <c r="AU62" s="171">
        <f>Lámpara!BT47</f>
        <v>126.55986514455239</v>
      </c>
      <c r="AV62" s="171">
        <f>Lámpara!BU47</f>
        <v>113.12356247681493</v>
      </c>
      <c r="AW62" s="171">
        <f>Lámpara!BV47</f>
        <v>102.14713609309283</v>
      </c>
      <c r="AX62" s="171">
        <f>Lámpara!BW47</f>
        <v>93.501358049378368</v>
      </c>
      <c r="AY62" s="171">
        <f>Lámpara!BX47</f>
        <v>68.212213734587223</v>
      </c>
      <c r="AZ62" s="171">
        <f>Lámpara!BY47</f>
        <v>62.369573216414025</v>
      </c>
      <c r="BA62" s="171">
        <f>Lámpara!BZ47</f>
        <v>57.267586762085834</v>
      </c>
      <c r="BB62" s="171">
        <f>Lámpara!CA47</f>
        <v>52.76660664501653</v>
      </c>
      <c r="BC62" s="171">
        <f>Lámpara!CB47</f>
        <v>48.761548083938933</v>
      </c>
      <c r="BD62" s="171">
        <f>Lámpara!CC47</f>
        <v>45.172174304477771</v>
      </c>
      <c r="BE62" s="171">
        <f>Lámpara!CD47</f>
        <v>41.936239652207746</v>
      </c>
      <c r="BF62" s="171">
        <f>Lámpara!CE47</f>
        <v>39.004642505719453</v>
      </c>
      <c r="BG62" s="171">
        <f>Lámpara!CF47</f>
        <v>36.337988761818394</v>
      </c>
      <c r="BH62" s="171">
        <f>Lámpara!CG47</f>
        <v>33.904144633640698</v>
      </c>
      <c r="BI62" s="171">
        <f>Lámpara!CH47</f>
        <v>31.676483622376676</v>
      </c>
      <c r="BJ62" s="171">
        <f>Lámpara!CI47</f>
        <v>29.632621332866634</v>
      </c>
      <c r="BK62" s="171">
        <f>Lámpara!CJ47</f>
        <v>27.753494047081698</v>
      </c>
      <c r="BL62" s="171">
        <f>Lámpara!CK47</f>
        <v>26.022680448955313</v>
      </c>
      <c r="BM62" s="171">
        <f>Lámpara!CL47</f>
        <v>24.425896199283454</v>
      </c>
      <c r="BN62" s="171">
        <f>Lámpara!CM47</f>
        <v>22.950612156155792</v>
      </c>
      <c r="BO62" s="171">
        <f>Lámpara!CN47</f>
        <v>21.585761716826095</v>
      </c>
      <c r="BP62" s="171">
        <f>Lámpara!CO47</f>
        <v>20.321512976014425</v>
      </c>
      <c r="BQ62" s="171">
        <f>Lámpara!CP47</f>
        <v>19.14908851647753</v>
      </c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8"/>
        <v>1.2</v>
      </c>
      <c r="G63" s="172"/>
      <c r="H63" s="175">
        <f t="shared" si="9"/>
        <v>-2.3000000000000029</v>
      </c>
      <c r="I63" s="171">
        <f>Lámpara!AH48</f>
        <v>102.5081806128193</v>
      </c>
      <c r="J63" s="171">
        <f>Lámpara!AI48</f>
        <v>113.5268071427995</v>
      </c>
      <c r="K63" s="171">
        <f>Lámpara!AJ48</f>
        <v>127.01327085863684</v>
      </c>
      <c r="L63" s="171">
        <f>Lámpara!AK48</f>
        <v>142.95052171099846</v>
      </c>
      <c r="M63" s="171">
        <f>Lámpara!AL48</f>
        <v>161.13364854429176</v>
      </c>
      <c r="N63" s="171">
        <f>Lámpara!AM48</f>
        <v>181.14417923078173</v>
      </c>
      <c r="O63" s="171">
        <f>Lámpara!AN48</f>
        <v>202.35172143076755</v>
      </c>
      <c r="P63" s="171">
        <f>Lámpara!AO48</f>
        <v>223.9547170629225</v>
      </c>
      <c r="Q63" s="171">
        <f>Lámpara!AP48</f>
        <v>245.06689496484233</v>
      </c>
      <c r="R63" s="171">
        <f>Lámpara!AQ48</f>
        <v>264.84507373234106</v>
      </c>
      <c r="S63" s="171">
        <f>Lámpara!AR48</f>
        <v>282.63797739188516</v>
      </c>
      <c r="T63" s="171">
        <f>Lámpara!AS48</f>
        <v>298.11859963676227</v>
      </c>
      <c r="U63" s="171">
        <f>Lámpara!AT48</f>
        <v>311.35197570294486</v>
      </c>
      <c r="V63" s="171">
        <f>Lámpara!AU48</f>
        <v>322.75548908660477</v>
      </c>
      <c r="W63" s="171">
        <f>Lámpara!AV48</f>
        <v>332.93671211838017</v>
      </c>
      <c r="X63" s="171">
        <f>Lámpara!AW48</f>
        <v>342.44147320290853</v>
      </c>
      <c r="Y63" s="171">
        <f>Lámpara!AX48</f>
        <v>351.49561293955662</v>
      </c>
      <c r="Z63" s="171">
        <f>Lámpara!AY48</f>
        <v>359.85013056932348</v>
      </c>
      <c r="AA63" s="171">
        <f>Lámpara!AZ48</f>
        <v>366.81627209863183</v>
      </c>
      <c r="AB63" s="171">
        <f>Lámpara!BA48</f>
        <v>371.50156883843067</v>
      </c>
      <c r="AC63" s="171">
        <f>Lámpara!BB48</f>
        <v>373.15993236027163</v>
      </c>
      <c r="AD63" s="171">
        <f>Lámpara!BC48</f>
        <v>371.50156883843061</v>
      </c>
      <c r="AE63" s="171">
        <f>Lámpara!BD48</f>
        <v>366.81627209863188</v>
      </c>
      <c r="AF63" s="171">
        <f>Lámpara!BE48</f>
        <v>359.85013056932291</v>
      </c>
      <c r="AG63" s="171">
        <f>Lámpara!BF48</f>
        <v>351.49561293955617</v>
      </c>
      <c r="AH63" s="171">
        <f>Lámpara!BG48</f>
        <v>342.44147320290801</v>
      </c>
      <c r="AI63" s="171">
        <f>Lámpara!BH48</f>
        <v>332.93671211837977</v>
      </c>
      <c r="AJ63" s="171">
        <f>Lámpara!BI48</f>
        <v>322.75548908660431</v>
      </c>
      <c r="AK63" s="171">
        <f>Lámpara!BJ48</f>
        <v>311.35197570294423</v>
      </c>
      <c r="AL63" s="171">
        <f>Lámpara!BK48</f>
        <v>298.11859963676164</v>
      </c>
      <c r="AM63" s="171">
        <f>Lámpara!BL48</f>
        <v>282.63797739188425</v>
      </c>
      <c r="AN63" s="171">
        <f>Lámpara!BM48</f>
        <v>264.84507373234004</v>
      </c>
      <c r="AO63" s="171">
        <f>Lámpara!BN48</f>
        <v>245.06689496484134</v>
      </c>
      <c r="AP63" s="171">
        <f>Lámpara!BO48</f>
        <v>223.95471706292136</v>
      </c>
      <c r="AQ63" s="171">
        <f>Lámpara!BP48</f>
        <v>202.35172143076619</v>
      </c>
      <c r="AR63" s="171">
        <f>Lámpara!BQ48</f>
        <v>181.14417923078068</v>
      </c>
      <c r="AS63" s="171">
        <f>Lámpara!BR48</f>
        <v>161.13364854429085</v>
      </c>
      <c r="AT63" s="171">
        <f>Lámpara!BS48</f>
        <v>142.95052171099763</v>
      </c>
      <c r="AU63" s="171">
        <f>Lámpara!BT48</f>
        <v>127.01327085863616</v>
      </c>
      <c r="AV63" s="171">
        <f>Lámpara!BU48</f>
        <v>113.52680714279889</v>
      </c>
      <c r="AW63" s="171">
        <f>Lámpara!BV48</f>
        <v>102.50818061281889</v>
      </c>
      <c r="AX63" s="171">
        <f>Lámpara!BW48</f>
        <v>93.827194230747722</v>
      </c>
      <c r="AY63" s="171">
        <f>Lámpara!BX48</f>
        <v>68.478647326053789</v>
      </c>
      <c r="AZ63" s="171">
        <f>Lámpara!BY48</f>
        <v>62.611312283050694</v>
      </c>
      <c r="BA63" s="171">
        <f>Lámpara!BZ48</f>
        <v>57.487547802840076</v>
      </c>
      <c r="BB63" s="171">
        <f>Lámpara!CA48</f>
        <v>52.967252258360283</v>
      </c>
      <c r="BC63" s="171">
        <f>Lámpara!CB48</f>
        <v>48.94498323555365</v>
      </c>
      <c r="BD63" s="171">
        <f>Lámpara!CC48</f>
        <v>45.340216443603666</v>
      </c>
      <c r="BE63" s="171">
        <f>Lámpara!CD48</f>
        <v>42.090470789172997</v>
      </c>
      <c r="BF63" s="171">
        <f>Lámpara!CE48</f>
        <v>39.146448720705862</v>
      </c>
      <c r="BG63" s="171">
        <f>Lámpara!CF48</f>
        <v>36.468590837306834</v>
      </c>
      <c r="BH63" s="171">
        <f>Lámpara!CG48</f>
        <v>34.024622312709006</v>
      </c>
      <c r="BI63" s="171">
        <f>Lámpara!CH48</f>
        <v>31.787795200022941</v>
      </c>
      <c r="BJ63" s="171">
        <f>Lámpara!CI48</f>
        <v>29.735619756743979</v>
      </c>
      <c r="BK63" s="171">
        <f>Lámpara!CJ48</f>
        <v>27.848940349001932</v>
      </c>
      <c r="BL63" s="171">
        <f>Lámpara!CK48</f>
        <v>26.111255090049884</v>
      </c>
      <c r="BM63" s="171">
        <f>Lámpara!CL48</f>
        <v>24.508208750440609</v>
      </c>
      <c r="BN63" s="171">
        <f>Lámpara!CM48</f>
        <v>23.027209625233862</v>
      </c>
      <c r="BO63" s="171">
        <f>Lámpara!CN48</f>
        <v>21.657135757988705</v>
      </c>
      <c r="BP63" s="171">
        <f>Lámpara!CO48</f>
        <v>20.388106163033846</v>
      </c>
      <c r="BQ63" s="171">
        <f>Lámpara!CP48</f>
        <v>19.211299823560122</v>
      </c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8"/>
        <v>1.0999999999999999</v>
      </c>
      <c r="G64" s="172"/>
      <c r="H64" s="175">
        <f t="shared" si="9"/>
        <v>-2.400000000000003</v>
      </c>
      <c r="I64" s="171">
        <f>Lámpara!AH49</f>
        <v>102.14713609309325</v>
      </c>
      <c r="J64" s="171">
        <f>Lámpara!AI49</f>
        <v>113.12356247681556</v>
      </c>
      <c r="K64" s="171">
        <f>Lámpara!AJ49</f>
        <v>126.55986514455304</v>
      </c>
      <c r="L64" s="171">
        <f>Lámpara!AK49</f>
        <v>142.43825687286684</v>
      </c>
      <c r="M64" s="171">
        <f>Lámpara!AL49</f>
        <v>160.55348946624881</v>
      </c>
      <c r="N64" s="171">
        <f>Lámpara!AM49</f>
        <v>180.48732498676762</v>
      </c>
      <c r="O64" s="171">
        <f>Lámpara!AN49</f>
        <v>201.61031161564182</v>
      </c>
      <c r="P64" s="171">
        <f>Lámpara!AO49</f>
        <v>223.12258611700952</v>
      </c>
      <c r="Q64" s="171">
        <f>Lámpara!AP49</f>
        <v>244.14023554729482</v>
      </c>
      <c r="R64" s="171">
        <f>Lámpara!AQ49</f>
        <v>263.82283888739141</v>
      </c>
      <c r="S64" s="171">
        <f>Lámpara!AR49</f>
        <v>281.52186806581517</v>
      </c>
      <c r="T64" s="171">
        <f>Lámpara!AS49</f>
        <v>296.91257197621007</v>
      </c>
      <c r="U64" s="171">
        <f>Lámpara!AT49</f>
        <v>310.0613614797897</v>
      </c>
      <c r="V64" s="171">
        <f>Lámpara!AU49</f>
        <v>321.38601123168178</v>
      </c>
      <c r="W64" s="171">
        <f>Lámpara!AV49</f>
        <v>331.49380969054113</v>
      </c>
      <c r="X64" s="171">
        <f>Lámpara!AW49</f>
        <v>340.93032341301466</v>
      </c>
      <c r="Y64" s="171">
        <f>Lámpara!AX49</f>
        <v>349.92199419197652</v>
      </c>
      <c r="Z64" s="171">
        <f>Lámpara!AY49</f>
        <v>358.22186437155887</v>
      </c>
      <c r="AA64" s="171">
        <f>Lámpara!AZ49</f>
        <v>365.14459855010153</v>
      </c>
      <c r="AB64" s="171">
        <f>Lámpara!BA49</f>
        <v>369.80169031437015</v>
      </c>
      <c r="AC64" s="171">
        <f>Lámpara!BB49</f>
        <v>371.45024380170463</v>
      </c>
      <c r="AD64" s="171">
        <f>Lámpara!BC49</f>
        <v>369.80169031437009</v>
      </c>
      <c r="AE64" s="171">
        <f>Lámpara!BD49</f>
        <v>365.14459855010125</v>
      </c>
      <c r="AF64" s="171">
        <f>Lámpara!BE49</f>
        <v>358.22186437155858</v>
      </c>
      <c r="AG64" s="171">
        <f>Lámpara!BF49</f>
        <v>349.92199419197624</v>
      </c>
      <c r="AH64" s="171">
        <f>Lámpara!BG49</f>
        <v>340.93032341301409</v>
      </c>
      <c r="AI64" s="171">
        <f>Lámpara!BH49</f>
        <v>331.49380969054044</v>
      </c>
      <c r="AJ64" s="171">
        <f>Lámpara!BI49</f>
        <v>321.3860112316811</v>
      </c>
      <c r="AK64" s="171">
        <f>Lámpara!BJ49</f>
        <v>310.06136147978907</v>
      </c>
      <c r="AL64" s="171">
        <f>Lámpara!BK49</f>
        <v>296.91257197620939</v>
      </c>
      <c r="AM64" s="171">
        <f>Lámpara!BL49</f>
        <v>281.52186806581415</v>
      </c>
      <c r="AN64" s="171">
        <f>Lámpara!BM49</f>
        <v>263.82283888739056</v>
      </c>
      <c r="AO64" s="171">
        <f>Lámpara!BN49</f>
        <v>244.14023554729383</v>
      </c>
      <c r="AP64" s="171">
        <f>Lámpara!BO49</f>
        <v>223.12258611700841</v>
      </c>
      <c r="AQ64" s="171">
        <f>Lámpara!BP49</f>
        <v>201.61031161564057</v>
      </c>
      <c r="AR64" s="171">
        <f>Lámpara!BQ49</f>
        <v>180.48732498676659</v>
      </c>
      <c r="AS64" s="171">
        <f>Lámpara!BR49</f>
        <v>160.55348946624775</v>
      </c>
      <c r="AT64" s="171">
        <f>Lámpara!BS49</f>
        <v>142.43825687286602</v>
      </c>
      <c r="AU64" s="171">
        <f>Lámpara!BT49</f>
        <v>126.55986514455232</v>
      </c>
      <c r="AV64" s="171">
        <f>Lámpara!BU49</f>
        <v>113.1235624768149</v>
      </c>
      <c r="AW64" s="171">
        <f>Lámpara!BV49</f>
        <v>102.1471360930928</v>
      </c>
      <c r="AX64" s="171">
        <f>Lámpara!BW49</f>
        <v>93.501358049378354</v>
      </c>
      <c r="AY64" s="171">
        <f>Lámpara!BX49</f>
        <v>68.212213734587223</v>
      </c>
      <c r="AZ64" s="171">
        <f>Lámpara!BY49</f>
        <v>62.369573216414018</v>
      </c>
      <c r="BA64" s="171">
        <f>Lámpara!BZ49</f>
        <v>57.267586762085827</v>
      </c>
      <c r="BB64" s="171">
        <f>Lámpara!CA49</f>
        <v>52.766606645016523</v>
      </c>
      <c r="BC64" s="171">
        <f>Lámpara!CB49</f>
        <v>48.761548083938926</v>
      </c>
      <c r="BD64" s="171">
        <f>Lámpara!CC49</f>
        <v>45.172174304477771</v>
      </c>
      <c r="BE64" s="171">
        <f>Lámpara!CD49</f>
        <v>41.936239652207739</v>
      </c>
      <c r="BF64" s="171">
        <f>Lámpara!CE49</f>
        <v>39.004642505719445</v>
      </c>
      <c r="BG64" s="171">
        <f>Lámpara!CF49</f>
        <v>36.337988761818387</v>
      </c>
      <c r="BH64" s="171">
        <f>Lámpara!CG49</f>
        <v>33.904144633640691</v>
      </c>
      <c r="BI64" s="171">
        <f>Lámpara!CH49</f>
        <v>31.676483622376672</v>
      </c>
      <c r="BJ64" s="171">
        <f>Lámpara!CI49</f>
        <v>29.632621332866631</v>
      </c>
      <c r="BK64" s="171">
        <f>Lámpara!CJ49</f>
        <v>27.753494047081698</v>
      </c>
      <c r="BL64" s="171">
        <f>Lámpara!CK49</f>
        <v>26.022680448955292</v>
      </c>
      <c r="BM64" s="171">
        <f>Lámpara!CL49</f>
        <v>24.425896199283432</v>
      </c>
      <c r="BN64" s="171">
        <f>Lámpara!CM49</f>
        <v>22.950612156155788</v>
      </c>
      <c r="BO64" s="171">
        <f>Lámpara!CN49</f>
        <v>21.585761716826077</v>
      </c>
      <c r="BP64" s="171">
        <f>Lámpara!CO49</f>
        <v>20.321512976014425</v>
      </c>
      <c r="BQ64" s="171">
        <f>Lámpara!CP49</f>
        <v>19.149088516477526</v>
      </c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8"/>
        <v>0.99999999999999989</v>
      </c>
      <c r="G65" s="172"/>
      <c r="H65" s="175">
        <f t="shared" si="9"/>
        <v>-2.5000000000000031</v>
      </c>
      <c r="I65" s="171">
        <f>Lámpara!AH50</f>
        <v>101.11075561458864</v>
      </c>
      <c r="J65" s="171">
        <f>Lámpara!AI50</f>
        <v>111.96463146969927</v>
      </c>
      <c r="K65" s="171">
        <f>Lámpara!AJ50</f>
        <v>125.2549409309508</v>
      </c>
      <c r="L65" s="171">
        <f>Lámpara!AK50</f>
        <v>140.9617260838354</v>
      </c>
      <c r="M65" s="171">
        <f>Lámpara!AL50</f>
        <v>158.87875921320992</v>
      </c>
      <c r="N65" s="171">
        <f>Lámpara!AM50</f>
        <v>178.58852011529856</v>
      </c>
      <c r="O65" s="171">
        <f>Lámpara!AN50</f>
        <v>199.4643693970726</v>
      </c>
      <c r="P65" s="171">
        <f>Lámpara!AO50</f>
        <v>220.71148791763648</v>
      </c>
      <c r="Q65" s="171">
        <f>Lámpara!AP50</f>
        <v>241.45296162404404</v>
      </c>
      <c r="R65" s="171">
        <f>Lámpara!AQ50</f>
        <v>260.85654070477091</v>
      </c>
      <c r="S65" s="171">
        <f>Lámpara!AR50</f>
        <v>278.28180420853079</v>
      </c>
      <c r="T65" s="171">
        <f>Lámpara!AS50</f>
        <v>293.41061640775831</v>
      </c>
      <c r="U65" s="171">
        <f>Lámpara!AT50</f>
        <v>306.31336569983637</v>
      </c>
      <c r="V65" s="171">
        <f>Lámpara!AU50</f>
        <v>317.4088614145341</v>
      </c>
      <c r="W65" s="171">
        <f>Lámpara!AV50</f>
        <v>327.30341072343322</v>
      </c>
      <c r="X65" s="171">
        <f>Lámpara!AW50</f>
        <v>336.54165983212846</v>
      </c>
      <c r="Y65" s="171">
        <f>Lámpara!AX50</f>
        <v>345.35169319095598</v>
      </c>
      <c r="Z65" s="171">
        <f>Lámpara!AY50</f>
        <v>353.49248141232806</v>
      </c>
      <c r="AA65" s="171">
        <f>Lámpara!AZ50</f>
        <v>360.28871162539349</v>
      </c>
      <c r="AB65" s="171">
        <f>Lámpara!BA50</f>
        <v>364.86353481203332</v>
      </c>
      <c r="AC65" s="171">
        <f>Lámpara!BB50</f>
        <v>366.4834615530649</v>
      </c>
      <c r="AD65" s="171">
        <f>Lámpara!BC50</f>
        <v>364.86353481203298</v>
      </c>
      <c r="AE65" s="171">
        <f>Lámpara!BD50</f>
        <v>360.28871162539326</v>
      </c>
      <c r="AF65" s="171">
        <f>Lámpara!BE50</f>
        <v>353.49248141232778</v>
      </c>
      <c r="AG65" s="171">
        <f>Lámpara!BF50</f>
        <v>345.35169319095547</v>
      </c>
      <c r="AH65" s="171">
        <f>Lámpara!BG50</f>
        <v>336.54165983212778</v>
      </c>
      <c r="AI65" s="171">
        <f>Lámpara!BH50</f>
        <v>327.30341072343271</v>
      </c>
      <c r="AJ65" s="171">
        <f>Lámpara!BI50</f>
        <v>317.40886141453342</v>
      </c>
      <c r="AK65" s="171">
        <f>Lámpara!BJ50</f>
        <v>306.31336569983574</v>
      </c>
      <c r="AL65" s="171">
        <f>Lámpara!BK50</f>
        <v>293.41061640775774</v>
      </c>
      <c r="AM65" s="171">
        <f>Lámpara!BL50</f>
        <v>278.28180420852999</v>
      </c>
      <c r="AN65" s="171">
        <f>Lámpara!BM50</f>
        <v>260.85654070477</v>
      </c>
      <c r="AO65" s="171">
        <f>Lámpara!BN50</f>
        <v>241.45296162404301</v>
      </c>
      <c r="AP65" s="171">
        <f>Lámpara!BO50</f>
        <v>220.71148791763534</v>
      </c>
      <c r="AQ65" s="171">
        <f>Lámpara!BP50</f>
        <v>199.46436939707132</v>
      </c>
      <c r="AR65" s="171">
        <f>Lámpara!BQ50</f>
        <v>178.58852011529754</v>
      </c>
      <c r="AS65" s="171">
        <f>Lámpara!BR50</f>
        <v>158.87875921320898</v>
      </c>
      <c r="AT65" s="171">
        <f>Lámpara!BS50</f>
        <v>140.96172608383455</v>
      </c>
      <c r="AU65" s="171">
        <f>Lámpara!BT50</f>
        <v>125.2549409309501</v>
      </c>
      <c r="AV65" s="171">
        <f>Lámpara!BU50</f>
        <v>111.9646314696986</v>
      </c>
      <c r="AW65" s="171">
        <f>Lámpara!BV50</f>
        <v>101.11075561458817</v>
      </c>
      <c r="AX65" s="171">
        <f>Lámpara!BW50</f>
        <v>92.56694836928169</v>
      </c>
      <c r="AY65" s="171">
        <f>Lámpara!BX50</f>
        <v>67.452227726936485</v>
      </c>
      <c r="AZ65" s="171">
        <f>Lámpara!BY50</f>
        <v>61.680696859714566</v>
      </c>
      <c r="BA65" s="171">
        <f>Lámpara!BZ50</f>
        <v>56.641329612628923</v>
      </c>
      <c r="BB65" s="171">
        <f>Lámpara!CA50</f>
        <v>52.195815293784626</v>
      </c>
      <c r="BC65" s="171">
        <f>Lámpara!CB50</f>
        <v>48.240120109499763</v>
      </c>
      <c r="BD65" s="171">
        <f>Lámpara!CC50</f>
        <v>44.694850187163112</v>
      </c>
      <c r="BE65" s="171">
        <f>Lámpara!CD50</f>
        <v>41.498448469770508</v>
      </c>
      <c r="BF65" s="171">
        <f>Lámpara!CE50</f>
        <v>38.602385095214238</v>
      </c>
      <c r="BG65" s="171">
        <f>Lámpara!CF50</f>
        <v>35.967747327465133</v>
      </c>
      <c r="BH65" s="171">
        <f>Lámpara!CG50</f>
        <v>33.562811328947923</v>
      </c>
      <c r="BI65" s="171">
        <f>Lámpara!CH50</f>
        <v>31.361303006941174</v>
      </c>
      <c r="BJ65" s="171">
        <f>Lámpara!CI50</f>
        <v>29.341143189384329</v>
      </c>
      <c r="BK65" s="171">
        <f>Lámpara!CJ50</f>
        <v>27.483534105207763</v>
      </c>
      <c r="BL65" s="171">
        <f>Lámpara!CK50</f>
        <v>25.77228727590143</v>
      </c>
      <c r="BM65" s="171">
        <f>Lámpara!CL50</f>
        <v>24.193322999682</v>
      </c>
      <c r="BN65" s="171">
        <f>Lámpara!CM50</f>
        <v>22.734292553419497</v>
      </c>
      <c r="BO65" s="171">
        <f>Lámpara!CN50</f>
        <v>21.384288816262909</v>
      </c>
      <c r="BP65" s="171">
        <f>Lámpara!CO50</f>
        <v>20.13362117012586</v>
      </c>
      <c r="BQ65" s="171">
        <f>Lámpara!CP50</f>
        <v>18.973637607432551</v>
      </c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8"/>
        <v>0.89999999999999991</v>
      </c>
      <c r="G66" s="172"/>
      <c r="H66" s="175">
        <f t="shared" si="9"/>
        <v>-2.6000000000000032</v>
      </c>
      <c r="I66" s="171">
        <f>Lámpara!AH51</f>
        <v>99.5201549193266</v>
      </c>
      <c r="J66" s="171">
        <f>Lámpara!AI51</f>
        <v>110.18174614521557</v>
      </c>
      <c r="K66" s="171">
        <f>Lámpara!AJ51</f>
        <v>123.24204091467153</v>
      </c>
      <c r="L66" s="171">
        <f>Lámpara!AK51</f>
        <v>138.6775938267773</v>
      </c>
      <c r="M66" s="171">
        <f>Lámpara!AL51</f>
        <v>156.28064610436272</v>
      </c>
      <c r="N66" s="171">
        <f>Lámpara!AM51</f>
        <v>175.63492338662607</v>
      </c>
      <c r="O66" s="171">
        <f>Lámpara!AN51</f>
        <v>196.11844644418662</v>
      </c>
      <c r="P66" s="171">
        <f>Lámpara!AO51</f>
        <v>216.94467693823208</v>
      </c>
      <c r="Q66" s="171">
        <f>Lámpara!AP51</f>
        <v>237.24812870805818</v>
      </c>
      <c r="R66" s="171">
        <f>Lámpara!AQ51</f>
        <v>256.20982759983389</v>
      </c>
      <c r="S66" s="171">
        <f>Lámpara!AR51</f>
        <v>273.20244097818158</v>
      </c>
      <c r="T66" s="171">
        <f>Lámpara!AS51</f>
        <v>287.91839768375092</v>
      </c>
      <c r="U66" s="171">
        <f>Lámpara!AT51</f>
        <v>300.43426414772239</v>
      </c>
      <c r="V66" s="171">
        <f>Lámpara!AU51</f>
        <v>311.17016362528892</v>
      </c>
      <c r="W66" s="171">
        <f>Lámpara!AV51</f>
        <v>320.73039193596435</v>
      </c>
      <c r="X66" s="171">
        <f>Lámpara!AW51</f>
        <v>329.65767162427079</v>
      </c>
      <c r="Y66" s="171">
        <f>Lámpara!AX51</f>
        <v>338.18235045330948</v>
      </c>
      <c r="Z66" s="171">
        <f>Lámpara!AY51</f>
        <v>346.07267190765805</v>
      </c>
      <c r="AA66" s="171">
        <f>Lámpara!AZ51</f>
        <v>352.66930935190982</v>
      </c>
      <c r="AB66" s="171">
        <f>Lámpara!BA51</f>
        <v>357.11412848113633</v>
      </c>
      <c r="AC66" s="171">
        <f>Lámpara!BB51</f>
        <v>358.68878078432886</v>
      </c>
      <c r="AD66" s="171">
        <f>Lámpara!BC51</f>
        <v>357.11412848113628</v>
      </c>
      <c r="AE66" s="171">
        <f>Lámpara!BD51</f>
        <v>352.66930935190982</v>
      </c>
      <c r="AF66" s="171">
        <f>Lámpara!BE51</f>
        <v>346.07267190765788</v>
      </c>
      <c r="AG66" s="171">
        <f>Lámpara!BF51</f>
        <v>338.18235045330914</v>
      </c>
      <c r="AH66" s="171">
        <f>Lámpara!BG51</f>
        <v>329.65767162427022</v>
      </c>
      <c r="AI66" s="171">
        <f>Lámpara!BH51</f>
        <v>320.73039193596395</v>
      </c>
      <c r="AJ66" s="171">
        <f>Lámpara!BI51</f>
        <v>311.17016362528841</v>
      </c>
      <c r="AK66" s="171">
        <f>Lámpara!BJ51</f>
        <v>300.43426414772176</v>
      </c>
      <c r="AL66" s="171">
        <f>Lámpara!BK51</f>
        <v>287.91839768375036</v>
      </c>
      <c r="AM66" s="171">
        <f>Lámpara!BL51</f>
        <v>273.20244097818085</v>
      </c>
      <c r="AN66" s="171">
        <f>Lámpara!BM51</f>
        <v>256.20982759983303</v>
      </c>
      <c r="AO66" s="171">
        <f>Lámpara!BN51</f>
        <v>237.24812870805727</v>
      </c>
      <c r="AP66" s="171">
        <f>Lámpara!BO51</f>
        <v>216.94467693823097</v>
      </c>
      <c r="AQ66" s="171">
        <f>Lámpara!BP51</f>
        <v>196.11844644418539</v>
      </c>
      <c r="AR66" s="171">
        <f>Lámpara!BQ51</f>
        <v>175.63492338662505</v>
      </c>
      <c r="AS66" s="171">
        <f>Lámpara!BR51</f>
        <v>156.28064610436178</v>
      </c>
      <c r="AT66" s="171">
        <f>Lámpara!BS51</f>
        <v>138.67759382677647</v>
      </c>
      <c r="AU66" s="171">
        <f>Lámpara!BT51</f>
        <v>123.24204091467087</v>
      </c>
      <c r="AV66" s="171">
        <f>Lámpara!BU51</f>
        <v>110.18174614521494</v>
      </c>
      <c r="AW66" s="171">
        <f>Lámpara!BV51</f>
        <v>99.520154919326188</v>
      </c>
      <c r="AX66" s="171">
        <f>Lámpara!BW51</f>
        <v>91.135532936131625</v>
      </c>
      <c r="AY66" s="171">
        <f>Lámpara!BX51</f>
        <v>66.300225944480587</v>
      </c>
      <c r="AZ66" s="171">
        <f>Lámpara!BY51</f>
        <v>60.638496253942897</v>
      </c>
      <c r="BA66" s="171">
        <f>Lámpara!BZ51</f>
        <v>55.695547397634535</v>
      </c>
      <c r="BB66" s="171">
        <f>Lámpara!CA51</f>
        <v>51.335221839894558</v>
      </c>
      <c r="BC66" s="171">
        <f>Lámpara!CB51</f>
        <v>47.455171149354697</v>
      </c>
      <c r="BD66" s="171">
        <f>Lámpara!CC51</f>
        <v>43.977347246864014</v>
      </c>
      <c r="BE66" s="171">
        <f>Lámpara!CD51</f>
        <v>40.841287772869848</v>
      </c>
      <c r="BF66" s="171">
        <f>Lámpara!CE51</f>
        <v>37.999368082526971</v>
      </c>
      <c r="BG66" s="171">
        <f>Lámpara!CF51</f>
        <v>35.413434631135914</v>
      </c>
      <c r="BH66" s="171">
        <f>Lámpara!CG51</f>
        <v>33.052407875672806</v>
      </c>
      <c r="BI66" s="171">
        <f>Lámpara!CH51</f>
        <v>30.890565832914472</v>
      </c>
      <c r="BJ66" s="171">
        <f>Lámpara!CI51</f>
        <v>28.906306164708543</v>
      </c>
      <c r="BK66" s="171">
        <f>Lámpara!CJ51</f>
        <v>27.081245518656797</v>
      </c>
      <c r="BL66" s="171">
        <f>Lámpara!CK51</f>
        <v>25.399557410877694</v>
      </c>
      <c r="BM66" s="171">
        <f>Lámpara!CL51</f>
        <v>23.847479631493425</v>
      </c>
      <c r="BN66" s="171">
        <f>Lámpara!CM51</f>
        <v>22.412942844379536</v>
      </c>
      <c r="BO66" s="171">
        <f>Lámpara!CN51</f>
        <v>21.085286463095255</v>
      </c>
      <c r="BP66" s="171">
        <f>Lámpara!CO51</f>
        <v>19.855037923534233</v>
      </c>
      <c r="BQ66" s="171">
        <f>Lámpara!CP51</f>
        <v>18.713738473305256</v>
      </c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8"/>
        <v>0.79999999999999993</v>
      </c>
      <c r="G67" s="172"/>
      <c r="H67" s="175">
        <f t="shared" si="9"/>
        <v>-2.7000000000000033</v>
      </c>
      <c r="I67" s="171">
        <f>Lámpara!AH52</f>
        <v>97.522250122131879</v>
      </c>
      <c r="J67" s="171">
        <f>Lámpara!AI52</f>
        <v>107.93514515148227</v>
      </c>
      <c r="K67" s="171">
        <f>Lámpara!AJ52</f>
        <v>120.69636018920011</v>
      </c>
      <c r="L67" s="171">
        <f>Lámpara!AK52</f>
        <v>135.77782348745274</v>
      </c>
      <c r="M67" s="171">
        <f>Lámpara!AL52</f>
        <v>152.969834072341</v>
      </c>
      <c r="N67" s="171">
        <f>Lámpara!AM52</f>
        <v>171.85796310957937</v>
      </c>
      <c r="O67" s="171">
        <f>Lámpara!AN52</f>
        <v>191.82670839402348</v>
      </c>
      <c r="P67" s="171">
        <f>Lámpara!AO52</f>
        <v>212.1008870115497</v>
      </c>
      <c r="Q67" s="171">
        <f>Lámpara!AP52</f>
        <v>231.83056224343639</v>
      </c>
      <c r="R67" s="171">
        <f>Lámpara!AQ52</f>
        <v>250.21469735263057</v>
      </c>
      <c r="S67" s="171">
        <f>Lámpara!AR52</f>
        <v>266.64349064763286</v>
      </c>
      <c r="T67" s="171">
        <f>Lámpara!AS52</f>
        <v>280.82331342279952</v>
      </c>
      <c r="U67" s="171">
        <f>Lámpara!AT52</f>
        <v>292.83857415240925</v>
      </c>
      <c r="V67" s="171">
        <f>Lámpara!AU52</f>
        <v>303.11052927734454</v>
      </c>
      <c r="W67" s="171">
        <f>Lámpara!AV52</f>
        <v>312.24003680432526</v>
      </c>
      <c r="X67" s="171">
        <f>Lámpara!AW52</f>
        <v>320.76648434071677</v>
      </c>
      <c r="Y67" s="171">
        <f>Lámpara!AX52</f>
        <v>328.92257601629444</v>
      </c>
      <c r="Z67" s="171">
        <f>Lámpara!AY52</f>
        <v>336.48844856485493</v>
      </c>
      <c r="AA67" s="171">
        <f>Lámpara!AZ52</f>
        <v>342.82582785787537</v>
      </c>
      <c r="AB67" s="171">
        <f>Lámpara!BA52</f>
        <v>347.10143382153183</v>
      </c>
      <c r="AC67" s="171">
        <f>Lámpara!BB52</f>
        <v>348.6170936940664</v>
      </c>
      <c r="AD67" s="171">
        <f>Lámpara!BC52</f>
        <v>347.10143382153183</v>
      </c>
      <c r="AE67" s="171">
        <f>Lámpara!BD52</f>
        <v>342.82582785787514</v>
      </c>
      <c r="AF67" s="171">
        <f>Lámpara!BE52</f>
        <v>336.48844856485482</v>
      </c>
      <c r="AG67" s="171">
        <f>Lámpara!BF52</f>
        <v>328.92257601629399</v>
      </c>
      <c r="AH67" s="171">
        <f>Lámpara!BG52</f>
        <v>320.76648434071637</v>
      </c>
      <c r="AI67" s="171">
        <f>Lámpara!BH52</f>
        <v>312.24003680432469</v>
      </c>
      <c r="AJ67" s="171">
        <f>Lámpara!BI52</f>
        <v>303.11052927734409</v>
      </c>
      <c r="AK67" s="171">
        <f>Lámpara!BJ52</f>
        <v>292.83857415240863</v>
      </c>
      <c r="AL67" s="171">
        <f>Lámpara!BK52</f>
        <v>280.82331342279895</v>
      </c>
      <c r="AM67" s="171">
        <f>Lámpara!BL52</f>
        <v>266.64349064763206</v>
      </c>
      <c r="AN67" s="171">
        <f>Lámpara!BM52</f>
        <v>250.21469735262963</v>
      </c>
      <c r="AO67" s="171">
        <f>Lámpara!BN52</f>
        <v>231.83056224343537</v>
      </c>
      <c r="AP67" s="171">
        <f>Lámpara!BO52</f>
        <v>212.10088701154862</v>
      </c>
      <c r="AQ67" s="171">
        <f>Lámpara!BP52</f>
        <v>191.82670839402226</v>
      </c>
      <c r="AR67" s="171">
        <f>Lámpara!BQ52</f>
        <v>171.85796310957835</v>
      </c>
      <c r="AS67" s="171">
        <f>Lámpara!BR52</f>
        <v>152.96983407234009</v>
      </c>
      <c r="AT67" s="171">
        <f>Lámpara!BS52</f>
        <v>135.77782348745194</v>
      </c>
      <c r="AU67" s="171">
        <f>Lámpara!BT52</f>
        <v>120.6963601891994</v>
      </c>
      <c r="AV67" s="171">
        <f>Lámpara!BU52</f>
        <v>107.93514515148159</v>
      </c>
      <c r="AW67" s="171">
        <f>Lámpara!BV52</f>
        <v>97.522250122131439</v>
      </c>
      <c r="AX67" s="171">
        <f>Lámpara!BW52</f>
        <v>89.342148821030392</v>
      </c>
      <c r="AY67" s="171">
        <f>Lámpara!BX52</f>
        <v>64.878303912143181</v>
      </c>
      <c r="AZ67" s="171">
        <f>Lámpara!BY52</f>
        <v>59.355614160336181</v>
      </c>
      <c r="BA67" s="171">
        <f>Lámpara!BZ52</f>
        <v>54.534295449402435</v>
      </c>
      <c r="BB67" s="171">
        <f>Lámpara!CA52</f>
        <v>50.281067447904071</v>
      </c>
      <c r="BC67" s="171">
        <f>Lámpara!CB52</f>
        <v>46.495822117496076</v>
      </c>
      <c r="BD67" s="171">
        <f>Lámpara!CC52</f>
        <v>43.102290691555744</v>
      </c>
      <c r="BE67" s="171">
        <f>Lámpara!CD52</f>
        <v>40.041450328239762</v>
      </c>
      <c r="BF67" s="171">
        <f>Lámpara!CE52</f>
        <v>37.266860547231389</v>
      </c>
      <c r="BG67" s="171">
        <f>Lámpara!CF52</f>
        <v>34.741356105574361</v>
      </c>
      <c r="BH67" s="171">
        <f>Lámpara!CG52</f>
        <v>32.434692437000159</v>
      </c>
      <c r="BI67" s="171">
        <f>Lámpara!CH52</f>
        <v>30.321860161161705</v>
      </c>
      <c r="BJ67" s="171">
        <f>Lámpara!CI52</f>
        <v>28.381870131219483</v>
      </c>
      <c r="BK67" s="171">
        <f>Lámpara!CJ52</f>
        <v>26.596870164245075</v>
      </c>
      <c r="BL67" s="171">
        <f>Lámpara!CK52</f>
        <v>24.95149636982207</v>
      </c>
      <c r="BM67" s="171">
        <f>Lámpara!CL52</f>
        <v>23.432391162098138</v>
      </c>
      <c r="BN67" s="171">
        <f>Lámpara!CM52</f>
        <v>22.027840382484609</v>
      </c>
      <c r="BO67" s="171">
        <f>Lámpara!CN52</f>
        <v>20.727496137753686</v>
      </c>
      <c r="BP67" s="171">
        <f>Lámpara!CO52</f>
        <v>19.52216184093194</v>
      </c>
      <c r="BQ67" s="171">
        <f>Lámpara!CP52</f>
        <v>18.403622836732769</v>
      </c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8"/>
        <v>0.7</v>
      </c>
      <c r="G68" s="172"/>
      <c r="H68" s="175">
        <f t="shared" si="9"/>
        <v>-2.8000000000000034</v>
      </c>
      <c r="I68" s="171">
        <f>Lámpara!AH53</f>
        <v>95.233750118819174</v>
      </c>
      <c r="J68" s="171">
        <f>Lámpara!AI53</f>
        <v>105.35319136427714</v>
      </c>
      <c r="K68" s="171">
        <f>Lámpara!AJ53</f>
        <v>117.75963461021705</v>
      </c>
      <c r="L68" s="171">
        <f>Lámpara!AK53</f>
        <v>132.41946442218995</v>
      </c>
      <c r="M68" s="171">
        <f>Lámpara!AL53</f>
        <v>149.12080419203281</v>
      </c>
      <c r="N68" s="171">
        <f>Lámpara!AM53</f>
        <v>167.4517654795016</v>
      </c>
      <c r="O68" s="171">
        <f>Lámpara!AN53</f>
        <v>186.80511180049925</v>
      </c>
      <c r="P68" s="171">
        <f>Lámpara!AO53</f>
        <v>206.41990526394736</v>
      </c>
      <c r="Q68" s="171">
        <f>Lámpara!AP53</f>
        <v>225.46552461537814</v>
      </c>
      <c r="R68" s="171">
        <f>Lámpara!AQ53</f>
        <v>243.16302460302032</v>
      </c>
      <c r="S68" s="171">
        <f>Lámpara!AR53</f>
        <v>258.9239730730032</v>
      </c>
      <c r="T68" s="171">
        <f>Lámpara!AS53</f>
        <v>272.47144624354718</v>
      </c>
      <c r="U68" s="171">
        <f>Lámpara!AT53</f>
        <v>283.89881959164683</v>
      </c>
      <c r="V68" s="171">
        <f>Lámpara!AU53</f>
        <v>293.62788986193385</v>
      </c>
      <c r="W68" s="171">
        <f>Lámpara!AV53</f>
        <v>302.25434182329269</v>
      </c>
      <c r="X68" s="171">
        <f>Lámpara!AW53</f>
        <v>310.31250409845705</v>
      </c>
      <c r="Y68" s="171">
        <f>Lámpara!AX53</f>
        <v>318.03706263927234</v>
      </c>
      <c r="Z68" s="171">
        <f>Lámpara!AY53</f>
        <v>325.22193386179708</v>
      </c>
      <c r="AA68" s="171">
        <f>Lámpara!AZ53</f>
        <v>331.25397989276541</v>
      </c>
      <c r="AB68" s="171">
        <f>Lámpara!BA53</f>
        <v>335.32986796527837</v>
      </c>
      <c r="AC68" s="171">
        <f>Lámpara!BB53</f>
        <v>336.7758216816423</v>
      </c>
      <c r="AD68" s="171">
        <f>Lámpara!BC53</f>
        <v>335.32986796527814</v>
      </c>
      <c r="AE68" s="171">
        <f>Lámpara!BD53</f>
        <v>331.25397989276519</v>
      </c>
      <c r="AF68" s="171">
        <f>Lámpara!BE53</f>
        <v>325.22193386179697</v>
      </c>
      <c r="AG68" s="171">
        <f>Lámpara!BF53</f>
        <v>318.03706263927188</v>
      </c>
      <c r="AH68" s="171">
        <f>Lámpara!BG53</f>
        <v>310.31250409845637</v>
      </c>
      <c r="AI68" s="171">
        <f>Lámpara!BH53</f>
        <v>302.25434182329212</v>
      </c>
      <c r="AJ68" s="171">
        <f>Lámpara!BI53</f>
        <v>293.6278898619334</v>
      </c>
      <c r="AK68" s="171">
        <f>Lámpara!BJ53</f>
        <v>283.89881959164637</v>
      </c>
      <c r="AL68" s="171">
        <f>Lámpara!BK53</f>
        <v>272.47144624354661</v>
      </c>
      <c r="AM68" s="171">
        <f>Lámpara!BL53</f>
        <v>258.9239730730024</v>
      </c>
      <c r="AN68" s="171">
        <f>Lámpara!BM53</f>
        <v>243.16302460301949</v>
      </c>
      <c r="AO68" s="171">
        <f>Lámpara!BN53</f>
        <v>225.46552461537721</v>
      </c>
      <c r="AP68" s="171">
        <f>Lámpara!BO53</f>
        <v>206.41990526394628</v>
      </c>
      <c r="AQ68" s="171">
        <f>Lámpara!BP53</f>
        <v>186.80511180049808</v>
      </c>
      <c r="AR68" s="171">
        <f>Lámpara!BQ53</f>
        <v>167.45176547950061</v>
      </c>
      <c r="AS68" s="171">
        <f>Lámpara!BR53</f>
        <v>149.1208041920319</v>
      </c>
      <c r="AT68" s="171">
        <f>Lámpara!BS53</f>
        <v>132.41946442218918</v>
      </c>
      <c r="AU68" s="171">
        <f>Lámpara!BT53</f>
        <v>117.75963461021649</v>
      </c>
      <c r="AV68" s="171">
        <f>Lámpara!BU53</f>
        <v>105.3531913642765</v>
      </c>
      <c r="AW68" s="171">
        <f>Lámpara!BV53</f>
        <v>95.23375011881879</v>
      </c>
      <c r="AX68" s="171">
        <f>Lámpara!BW53</f>
        <v>87.293335771076514</v>
      </c>
      <c r="AY68" s="171">
        <f>Lámpara!BX53</f>
        <v>63.280961815819708</v>
      </c>
      <c r="AZ68" s="171">
        <f>Lámpara!BY53</f>
        <v>57.918801030642861</v>
      </c>
      <c r="BA68" s="171">
        <f>Lámpara!BZ53</f>
        <v>53.237357458090258</v>
      </c>
      <c r="BB68" s="171">
        <f>Lámpara!CA53</f>
        <v>49.10685377089743</v>
      </c>
      <c r="BC68" s="171">
        <f>Lámpara!CB53</f>
        <v>45.429895868409247</v>
      </c>
      <c r="BD68" s="171">
        <f>Lámpara!CC53</f>
        <v>42.132358987857998</v>
      </c>
      <c r="BE68" s="171">
        <f>Lámpara!CD53</f>
        <v>39.156945648434842</v>
      </c>
      <c r="BF68" s="171">
        <f>Lámpara!CE53</f>
        <v>36.458627388805375</v>
      </c>
      <c r="BG68" s="171">
        <f>Lámpara!CF53</f>
        <v>34.001411751763911</v>
      </c>
      <c r="BH68" s="171">
        <f>Lámpara!CG53</f>
        <v>31.756040615106624</v>
      </c>
      <c r="BI68" s="171">
        <f>Lámpara!CH53</f>
        <v>29.698343080690339</v>
      </c>
      <c r="BJ68" s="171">
        <f>Lámpara!CI53</f>
        <v>27.808048895009936</v>
      </c>
      <c r="BK68" s="171">
        <f>Lámpara!CJ53</f>
        <v>26.067926576291431</v>
      </c>
      <c r="BL68" s="171">
        <f>Lámpara!CK53</f>
        <v>24.463151209236369</v>
      </c>
      <c r="BM68" s="171">
        <f>Lámpara!CL53</f>
        <v>22.980835381552851</v>
      </c>
      <c r="BN68" s="171">
        <f>Lámpara!CM53</f>
        <v>21.609676640081606</v>
      </c>
      <c r="BO68" s="171">
        <f>Lámpara!CN53</f>
        <v>20.339688728890909</v>
      </c>
      <c r="BP68" s="171">
        <f>Lámpara!CO53</f>
        <v>19.161993557755679</v>
      </c>
      <c r="BQ68" s="171">
        <f>Lámpara!CP53</f>
        <v>18.068657611088007</v>
      </c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10">F70+0.1</f>
        <v>0.6</v>
      </c>
      <c r="G69" s="172"/>
      <c r="H69" s="175">
        <f t="shared" si="9"/>
        <v>-2.9000000000000035</v>
      </c>
      <c r="I69" s="171">
        <f>Lámpara!AH54</f>
        <v>92.701680801283032</v>
      </c>
      <c r="J69" s="171">
        <f>Lámpara!AI54</f>
        <v>102.48992388464532</v>
      </c>
      <c r="K69" s="171">
        <f>Lámpara!AJ54</f>
        <v>114.49447754362173</v>
      </c>
      <c r="L69" s="171">
        <f>Lámpara!AK54</f>
        <v>128.67551490319585</v>
      </c>
      <c r="M69" s="171">
        <f>Lámpara!AL54</f>
        <v>144.81895340254096</v>
      </c>
      <c r="N69" s="171">
        <f>Lámpara!AM54</f>
        <v>162.51625344532425</v>
      </c>
      <c r="O69" s="171">
        <f>Lámpara!AN54</f>
        <v>181.17021262137104</v>
      </c>
      <c r="P69" s="171">
        <f>Lámpara!AO54</f>
        <v>200.03683894797885</v>
      </c>
      <c r="Q69" s="171">
        <f>Lámpara!AP54</f>
        <v>218.30822558924791</v>
      </c>
      <c r="R69" s="171">
        <f>Lámpara!AQ54</f>
        <v>235.23115534075308</v>
      </c>
      <c r="S69" s="171">
        <f>Lámpara!AR54</f>
        <v>250.24180716087753</v>
      </c>
      <c r="T69" s="171">
        <f>Lámpara!AS54</f>
        <v>263.08215064886218</v>
      </c>
      <c r="U69" s="171">
        <f>Lámpara!AT54</f>
        <v>273.85520409776342</v>
      </c>
      <c r="V69" s="171">
        <f>Lámpara!AU54</f>
        <v>282.98244135750889</v>
      </c>
      <c r="W69" s="171">
        <f>Lámpara!AV54</f>
        <v>291.05251060903885</v>
      </c>
      <c r="X69" s="171">
        <f>Lámpara!AW54</f>
        <v>298.59283628799773</v>
      </c>
      <c r="Y69" s="171">
        <f>Lámpara!AX54</f>
        <v>305.83940970418462</v>
      </c>
      <c r="Z69" s="171">
        <f>Lámpara!AY54</f>
        <v>312.60118889033447</v>
      </c>
      <c r="AA69" s="171">
        <f>Lámpara!AZ54</f>
        <v>318.29331639014237</v>
      </c>
      <c r="AB69" s="171">
        <f>Lámpara!BA54</f>
        <v>322.1464449270091</v>
      </c>
      <c r="AC69" s="171">
        <f>Lámpara!BB54</f>
        <v>323.51457375546511</v>
      </c>
      <c r="AD69" s="171">
        <f>Lámpara!BC54</f>
        <v>322.14644492700887</v>
      </c>
      <c r="AE69" s="171">
        <f>Lámpara!BD54</f>
        <v>318.29331639014214</v>
      </c>
      <c r="AF69" s="171">
        <f>Lámpara!BE54</f>
        <v>312.60118889033436</v>
      </c>
      <c r="AG69" s="171">
        <f>Lámpara!BF54</f>
        <v>305.83940970418416</v>
      </c>
      <c r="AH69" s="171">
        <f>Lámpara!BG54</f>
        <v>298.59283628799722</v>
      </c>
      <c r="AI69" s="171">
        <f>Lámpara!BH54</f>
        <v>291.05251060903845</v>
      </c>
      <c r="AJ69" s="171">
        <f>Lámpara!BI54</f>
        <v>282.98244135750849</v>
      </c>
      <c r="AK69" s="171">
        <f>Lámpara!BJ54</f>
        <v>273.85520409776296</v>
      </c>
      <c r="AL69" s="171">
        <f>Lámpara!BK54</f>
        <v>263.08215064886167</v>
      </c>
      <c r="AM69" s="171">
        <f>Lámpara!BL54</f>
        <v>250.24180716087685</v>
      </c>
      <c r="AN69" s="171">
        <f>Lámpara!BM54</f>
        <v>235.23115534075228</v>
      </c>
      <c r="AO69" s="171">
        <f>Lámpara!BN54</f>
        <v>218.30822558924706</v>
      </c>
      <c r="AP69" s="171">
        <f>Lámpara!BO54</f>
        <v>200.03683894797791</v>
      </c>
      <c r="AQ69" s="171">
        <f>Lámpara!BP54</f>
        <v>181.1702126213699</v>
      </c>
      <c r="AR69" s="171">
        <f>Lámpara!BQ54</f>
        <v>162.51625344532334</v>
      </c>
      <c r="AS69" s="171">
        <f>Lámpara!BR54</f>
        <v>144.81895340254019</v>
      </c>
      <c r="AT69" s="171">
        <f>Lámpara!BS54</f>
        <v>128.67551490319516</v>
      </c>
      <c r="AU69" s="171">
        <f>Lámpara!BT54</f>
        <v>114.4944775436211</v>
      </c>
      <c r="AV69" s="171">
        <f>Lámpara!BU54</f>
        <v>102.48992388464477</v>
      </c>
      <c r="AW69" s="171">
        <f>Lámpara!BV54</f>
        <v>92.701680801282663</v>
      </c>
      <c r="AX69" s="171">
        <f>Lámpara!BW54</f>
        <v>85.030406602942165</v>
      </c>
      <c r="AY69" s="171">
        <f>Lámpara!BX54</f>
        <v>61.541021460981788</v>
      </c>
      <c r="AZ69" s="171">
        <f>Lámpara!BY54</f>
        <v>56.357168363588229</v>
      </c>
      <c r="BA69" s="171">
        <f>Lámpara!BZ54</f>
        <v>51.830661425329978</v>
      </c>
      <c r="BB69" s="171">
        <f>Lámpara!CA54</f>
        <v>47.835759796992676</v>
      </c>
      <c r="BC69" s="171">
        <f>Lámpara!CB54</f>
        <v>44.278184730909572</v>
      </c>
      <c r="BD69" s="171">
        <f>Lámpara!CC54</f>
        <v>41.086262800063388</v>
      </c>
      <c r="BE69" s="171">
        <f>Lámpara!CD54</f>
        <v>38.204661399333936</v>
      </c>
      <c r="BF69" s="171">
        <f>Lámpara!CE54</f>
        <v>35.589954024098851</v>
      </c>
      <c r="BG69" s="171">
        <f>Lámpara!CF54</f>
        <v>33.207474112443862</v>
      </c>
      <c r="BH69" s="171">
        <f>Lámpara!CG54</f>
        <v>31.029075258092103</v>
      </c>
      <c r="BI69" s="171">
        <f>Lámpara!CH54</f>
        <v>29.031528892239013</v>
      </c>
      <c r="BJ69" s="171">
        <f>Lámpara!CI54</f>
        <v>27.195370714753015</v>
      </c>
      <c r="BK69" s="171">
        <f>Lámpara!CJ54</f>
        <v>25.504063624941306</v>
      </c>
      <c r="BL69" s="171">
        <f>Lámpara!CK54</f>
        <v>23.943384528873139</v>
      </c>
      <c r="BM69" s="171">
        <f>Lámpara!CL54</f>
        <v>22.500970138399026</v>
      </c>
      <c r="BN69" s="171">
        <f>Lámpara!CM54</f>
        <v>21.165976262786742</v>
      </c>
      <c r="BO69" s="171">
        <f>Lámpara!CN54</f>
        <v>19.928818631740505</v>
      </c>
      <c r="BP69" s="171">
        <f>Lámpara!CO54</f>
        <v>18.780972741700154</v>
      </c>
      <c r="BQ69" s="171">
        <f>Lámpara!CP54</f>
        <v>17.714816821679182</v>
      </c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10"/>
        <v>0.5</v>
      </c>
      <c r="G70" s="172"/>
      <c r="H70" s="175">
        <f t="shared" ref="H70:H75" si="11">H69-0.1</f>
        <v>-3.0000000000000036</v>
      </c>
      <c r="I70" s="171">
        <f>Lámpara!AH55</f>
        <v>89.895276677961604</v>
      </c>
      <c r="J70" s="171">
        <f>Lámpara!AI55</f>
        <v>99.316467442490563</v>
      </c>
      <c r="K70" s="171">
        <f>Lámpara!AJ55</f>
        <v>110.87524970643571</v>
      </c>
      <c r="L70" s="171">
        <f>Lámpara!AK55</f>
        <v>124.52518278855108</v>
      </c>
      <c r="M70" s="171">
        <f>Lámpara!AL55</f>
        <v>140.05016462684526</v>
      </c>
      <c r="N70" s="171">
        <f>Lámpara!AM55</f>
        <v>157.04593576638391</v>
      </c>
      <c r="O70" s="171">
        <f>Lámpara!AN55</f>
        <v>174.9270798466911</v>
      </c>
      <c r="P70" s="171">
        <f>Lámpara!AO55</f>
        <v>192.96906331007364</v>
      </c>
      <c r="Q70" s="171">
        <f>Lámpara!AP55</f>
        <v>210.38972770338989</v>
      </c>
      <c r="R70" s="171">
        <f>Lámpara!AQ55</f>
        <v>226.46471607196827</v>
      </c>
      <c r="S70" s="171">
        <f>Lámpara!AR55</f>
        <v>240.65749942149938</v>
      </c>
      <c r="T70" s="171">
        <f>Lámpara!AS55</f>
        <v>252.73062683775362</v>
      </c>
      <c r="U70" s="171">
        <f>Lámpara!AT55</f>
        <v>262.79710065069008</v>
      </c>
      <c r="V70" s="171">
        <f>Lámpara!AU55</f>
        <v>271.27709461637608</v>
      </c>
      <c r="W70" s="171">
        <f>Lámpara!AV55</f>
        <v>278.75041506440908</v>
      </c>
      <c r="X70" s="171">
        <f>Lámpara!AW55</f>
        <v>285.73581030181765</v>
      </c>
      <c r="Y70" s="171">
        <f>Lámpara!AX55</f>
        <v>292.46977676629899</v>
      </c>
      <c r="Z70" s="171">
        <f>Lámpara!AY55</f>
        <v>298.7770933569177</v>
      </c>
      <c r="AA70" s="171">
        <f>Lámpara!AZ55</f>
        <v>304.10348402271183</v>
      </c>
      <c r="AB70" s="171">
        <f>Lámpara!BA55</f>
        <v>307.71662478943887</v>
      </c>
      <c r="AC70" s="171">
        <f>Lámpara!BB55</f>
        <v>309.00085294854046</v>
      </c>
      <c r="AD70" s="171">
        <f>Lámpara!BC55</f>
        <v>307.71662478943864</v>
      </c>
      <c r="AE70" s="171">
        <f>Lámpara!BD55</f>
        <v>304.10348402271165</v>
      </c>
      <c r="AF70" s="171">
        <f>Lámpara!BE55</f>
        <v>298.77709335691753</v>
      </c>
      <c r="AG70" s="171">
        <f>Lámpara!BF55</f>
        <v>292.46977676629859</v>
      </c>
      <c r="AH70" s="171">
        <f>Lámpara!BG55</f>
        <v>285.73581030181737</v>
      </c>
      <c r="AI70" s="171">
        <f>Lámpara!BH55</f>
        <v>278.75041506440874</v>
      </c>
      <c r="AJ70" s="171">
        <f>Lámpara!BI55</f>
        <v>271.27709461637573</v>
      </c>
      <c r="AK70" s="171">
        <f>Lámpara!BJ55</f>
        <v>262.79710065068963</v>
      </c>
      <c r="AL70" s="171">
        <f>Lámpara!BK55</f>
        <v>252.73062683775299</v>
      </c>
      <c r="AM70" s="171">
        <f>Lámpara!BL55</f>
        <v>240.65749942149856</v>
      </c>
      <c r="AN70" s="171">
        <f>Lámpara!BM55</f>
        <v>226.4647160719675</v>
      </c>
      <c r="AO70" s="171">
        <f>Lámpara!BN55</f>
        <v>210.38972770338901</v>
      </c>
      <c r="AP70" s="171">
        <f>Lámpara!BO55</f>
        <v>192.96906331007278</v>
      </c>
      <c r="AQ70" s="171">
        <f>Lámpara!BP55</f>
        <v>174.92707984668991</v>
      </c>
      <c r="AR70" s="171">
        <f>Lámpara!BQ55</f>
        <v>157.04593576638302</v>
      </c>
      <c r="AS70" s="171">
        <f>Lámpara!BR55</f>
        <v>140.05016462684443</v>
      </c>
      <c r="AT70" s="171">
        <f>Lámpara!BS55</f>
        <v>124.52518278855044</v>
      </c>
      <c r="AU70" s="171">
        <f>Lámpara!BT55</f>
        <v>110.87524970643513</v>
      </c>
      <c r="AV70" s="171">
        <f>Lámpara!BU55</f>
        <v>99.316467442490094</v>
      </c>
      <c r="AW70" s="171">
        <f>Lámpara!BV55</f>
        <v>89.895276677961277</v>
      </c>
      <c r="AX70" s="171">
        <f>Lámpara!BW55</f>
        <v>82.521774997821709</v>
      </c>
      <c r="AY70" s="171">
        <f>Lámpara!BX55</f>
        <v>59.622482234708265</v>
      </c>
      <c r="AZ70" s="171">
        <f>Lámpara!BY55</f>
        <v>54.635406408442677</v>
      </c>
      <c r="BA70" s="171">
        <f>Lámpara!BZ55</f>
        <v>50.279840104651235</v>
      </c>
      <c r="BB70" s="171">
        <f>Lámpara!CA55</f>
        <v>46.434527865547622</v>
      </c>
      <c r="BC70" s="171">
        <f>Lámpara!CB55</f>
        <v>43.008646156176013</v>
      </c>
      <c r="BD70" s="171">
        <f>Lámpara!CC55</f>
        <v>39.933235177129369</v>
      </c>
      <c r="BE70" s="171">
        <f>Lámpara!CD55</f>
        <v>37.155133679521775</v>
      </c>
      <c r="BF70" s="171">
        <f>Lámpara!CE55</f>
        <v>34.632682851891907</v>
      </c>
      <c r="BG70" s="171">
        <f>Lámpara!CF55</f>
        <v>32.332677504638681</v>
      </c>
      <c r="BH70" s="171">
        <f>Lámpara!CG55</f>
        <v>30.228195516234884</v>
      </c>
      <c r="BI70" s="171">
        <f>Lámpara!CH55</f>
        <v>28.297045516530801</v>
      </c>
      <c r="BJ70" s="171">
        <f>Lámpara!CI55</f>
        <v>26.520650069379673</v>
      </c>
      <c r="BK70" s="171">
        <f>Lámpara!CJ55</f>
        <v>24.88323613796722</v>
      </c>
      <c r="BL70" s="171">
        <f>Lámpara!CK55</f>
        <v>23.371242936128674</v>
      </c>
      <c r="BM70" s="171">
        <f>Lámpara!CL55</f>
        <v>21.972884132223029</v>
      </c>
      <c r="BN70" s="171">
        <f>Lámpara!CM55</f>
        <v>20.67782017247135</v>
      </c>
      <c r="BO70" s="171">
        <f>Lámpara!CN55</f>
        <v>19.476909636274669</v>
      </c>
      <c r="BP70" s="171">
        <f>Lámpara!CO55</f>
        <v>18.36201772560959</v>
      </c>
      <c r="BQ70" s="171">
        <f>Lámpara!CP55</f>
        <v>17.32586641705516</v>
      </c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10"/>
        <v>0.4</v>
      </c>
      <c r="G71" s="172"/>
      <c r="H71" s="175">
        <f t="shared" si="11"/>
        <v>-3.1000000000000036</v>
      </c>
      <c r="I71" s="171">
        <f>Lámpara!AH56</f>
        <v>86.729526009250918</v>
      </c>
      <c r="J71" s="171">
        <f>Lámpara!AI56</f>
        <v>95.746446980541279</v>
      </c>
      <c r="K71" s="171">
        <f>Lámpara!AJ56</f>
        <v>106.81544409419473</v>
      </c>
      <c r="L71" s="171">
        <f>Lámpara!AK56</f>
        <v>119.88333029266161</v>
      </c>
      <c r="M71" s="171">
        <f>Lámpara!AL56</f>
        <v>134.73238711420757</v>
      </c>
      <c r="N71" s="171">
        <f>Lámpara!AM56</f>
        <v>150.96368388583949</v>
      </c>
      <c r="O71" s="171">
        <f>Lámpara!AN56</f>
        <v>168.0053157964602</v>
      </c>
      <c r="P71" s="171">
        <f>Lámpara!AO56</f>
        <v>185.15452033558105</v>
      </c>
      <c r="Q71" s="171">
        <f>Lámpara!AP56</f>
        <v>201.65754926923577</v>
      </c>
      <c r="R71" s="171">
        <f>Lámpara!AQ56</f>
        <v>216.82153885392472</v>
      </c>
      <c r="S71" s="171">
        <f>Lámpara!AR56</f>
        <v>230.13939806565958</v>
      </c>
      <c r="T71" s="171">
        <f>Lámpara!AS56</f>
        <v>241.39549150834213</v>
      </c>
      <c r="U71" s="171">
        <f>Lámpara!AT56</f>
        <v>250.71289265976216</v>
      </c>
      <c r="V71" s="171">
        <f>Lámpara!AU56</f>
        <v>258.5094884012646</v>
      </c>
      <c r="W71" s="171">
        <f>Lámpara!AV56</f>
        <v>265.35461522702241</v>
      </c>
      <c r="X71" s="171">
        <f>Lámpara!AW56</f>
        <v>271.75676947110981</v>
      </c>
      <c r="Y71" s="171">
        <f>Lámpara!AX56</f>
        <v>277.95214549167548</v>
      </c>
      <c r="Z71" s="171">
        <f>Lámpara!AY56</f>
        <v>283.78174394232462</v>
      </c>
      <c r="AA71" s="171">
        <f>Lámpara!AZ56</f>
        <v>288.72341598200256</v>
      </c>
      <c r="AB71" s="171">
        <f>Lámpara!BA56</f>
        <v>292.0839665225601</v>
      </c>
      <c r="AC71" s="171">
        <f>Lámpara!BB56</f>
        <v>293.27986022607109</v>
      </c>
      <c r="AD71" s="171">
        <f>Lámpara!BC56</f>
        <v>292.08396652255988</v>
      </c>
      <c r="AE71" s="171">
        <f>Lámpara!BD56</f>
        <v>288.72341598200239</v>
      </c>
      <c r="AF71" s="171">
        <f>Lámpara!BE56</f>
        <v>283.7817439423244</v>
      </c>
      <c r="AG71" s="171">
        <f>Lámpara!BF56</f>
        <v>277.95214549167525</v>
      </c>
      <c r="AH71" s="171">
        <f>Lámpara!BG56</f>
        <v>271.75676947110935</v>
      </c>
      <c r="AI71" s="171">
        <f>Lámpara!BH56</f>
        <v>265.35461522702212</v>
      </c>
      <c r="AJ71" s="171">
        <f>Lámpara!BI56</f>
        <v>258.50948840126426</v>
      </c>
      <c r="AK71" s="171">
        <f>Lámpara!BJ56</f>
        <v>250.71289265976196</v>
      </c>
      <c r="AL71" s="171">
        <f>Lámpara!BK56</f>
        <v>241.39549150834176</v>
      </c>
      <c r="AM71" s="171">
        <f>Lámpara!BL56</f>
        <v>230.13939806565898</v>
      </c>
      <c r="AN71" s="171">
        <f>Lámpara!BM56</f>
        <v>216.82153885392401</v>
      </c>
      <c r="AO71" s="171">
        <f>Lámpara!BN56</f>
        <v>201.65754926923495</v>
      </c>
      <c r="AP71" s="171">
        <f>Lámpara!BO56</f>
        <v>185.15452033558017</v>
      </c>
      <c r="AQ71" s="171">
        <f>Lámpara!BP56</f>
        <v>168.00531579645917</v>
      </c>
      <c r="AR71" s="171">
        <f>Lámpara!BQ56</f>
        <v>150.96368388583861</v>
      </c>
      <c r="AS71" s="171">
        <f>Lámpara!BR56</f>
        <v>134.73238711420674</v>
      </c>
      <c r="AT71" s="171">
        <f>Lámpara!BS56</f>
        <v>119.88333029266092</v>
      </c>
      <c r="AU71" s="171">
        <f>Lámpara!BT56</f>
        <v>106.81544409419418</v>
      </c>
      <c r="AV71" s="171">
        <f>Lámpara!BU56</f>
        <v>95.746446980540767</v>
      </c>
      <c r="AW71" s="171">
        <f>Lámpara!BV56</f>
        <v>86.729526009250591</v>
      </c>
      <c r="AX71" s="171">
        <f>Lámpara!BW56</f>
        <v>79.684740284960185</v>
      </c>
      <c r="AY71" s="171">
        <f>Lámpara!BX56</f>
        <v>57.440799507847174</v>
      </c>
      <c r="AZ71" s="171">
        <f>Lámpara!BY56</f>
        <v>52.672522240587512</v>
      </c>
      <c r="BA71" s="171">
        <f>Lámpara!BZ56</f>
        <v>48.507547336968713</v>
      </c>
      <c r="BB71" s="171">
        <f>Lámpara!CA56</f>
        <v>44.829471002244723</v>
      </c>
      <c r="BC71" s="171">
        <f>Lámpara!CB56</f>
        <v>41.551207037764101</v>
      </c>
      <c r="BD71" s="171">
        <f>Lámpara!CC56</f>
        <v>38.606731668174774</v>
      </c>
      <c r="BE71" s="171">
        <f>Lámpara!CD56</f>
        <v>35.94523447730505</v>
      </c>
      <c r="BF71" s="171">
        <f>Lámpara!CE56</f>
        <v>33.526972463537369</v>
      </c>
      <c r="BG71" s="171">
        <f>Lámpara!CF56</f>
        <v>31.320326535060421</v>
      </c>
      <c r="BH71" s="171">
        <f>Lámpara!CG56</f>
        <v>29.299705712594367</v>
      </c>
      <c r="BI71" s="171">
        <f>Lámpara!CH56</f>
        <v>27.444048678741442</v>
      </c>
      <c r="BJ71" s="171">
        <f>Lámpara!CI56</f>
        <v>25.735746453875976</v>
      </c>
      <c r="BK71" s="171">
        <f>Lámpara!CJ56</f>
        <v>24.159862377834799</v>
      </c>
      <c r="BL71" s="171">
        <f>Lámpara!CK56</f>
        <v>22.703562471101495</v>
      </c>
      <c r="BM71" s="171">
        <f>Lámpara!CL56</f>
        <v>21.35569515704567</v>
      </c>
      <c r="BN71" s="171">
        <f>Lámpara!CM56</f>
        <v>20.106477487328494</v>
      </c>
      <c r="BO71" s="171">
        <f>Lámpara!CN56</f>
        <v>18.947257729520665</v>
      </c>
      <c r="BP71" s="171">
        <f>Lámpara!CO56</f>
        <v>17.870333077729004</v>
      </c>
      <c r="BQ71" s="171">
        <f>Lámpara!CP56</f>
        <v>16.868807479472501</v>
      </c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10"/>
        <v>0.30000000000000004</v>
      </c>
      <c r="G72" s="172"/>
      <c r="H72" s="175">
        <f t="shared" si="11"/>
        <v>-3.2000000000000037</v>
      </c>
      <c r="I72" s="171">
        <f>Lámpara!AH57</f>
        <v>83.108217413364315</v>
      </c>
      <c r="J72" s="171">
        <f>Lámpara!AI57</f>
        <v>91.682155179852828</v>
      </c>
      <c r="K72" s="171">
        <f>Lámpara!AJ57</f>
        <v>102.2171376827696</v>
      </c>
      <c r="L72" s="171">
        <f>Lámpara!AK57</f>
        <v>114.65335960792991</v>
      </c>
      <c r="M72" s="171">
        <f>Lámpara!AL57</f>
        <v>128.77208864692244</v>
      </c>
      <c r="N72" s="171">
        <f>Lámpara!AM57</f>
        <v>144.18086381563242</v>
      </c>
      <c r="O72" s="171">
        <f>Lámpara!AN57</f>
        <v>160.32295998007388</v>
      </c>
      <c r="P72" s="171">
        <f>Lámpara!AO57</f>
        <v>176.51946579588198</v>
      </c>
      <c r="Q72" s="171">
        <f>Lámpara!AP57</f>
        <v>192.04730431603141</v>
      </c>
      <c r="R72" s="171">
        <f>Lámpara!AQ57</f>
        <v>206.24721999114712</v>
      </c>
      <c r="S72" s="171">
        <f>Lámpara!AR57</f>
        <v>218.64316607412306</v>
      </c>
      <c r="T72" s="171">
        <f>Lámpara!AS57</f>
        <v>229.0421188438456</v>
      </c>
      <c r="U72" s="171">
        <f>Lámpara!AT57</f>
        <v>237.57707743395687</v>
      </c>
      <c r="V72" s="171">
        <f>Lámpara!AU57</f>
        <v>244.6626722035829</v>
      </c>
      <c r="W72" s="171">
        <f>Lámpara!AV57</f>
        <v>250.85634586311932</v>
      </c>
      <c r="X72" s="171">
        <f>Lámpara!AW57</f>
        <v>256.65498924770543</v>
      </c>
      <c r="Y72" s="171">
        <f>Lámpara!AX57</f>
        <v>262.29371106886805</v>
      </c>
      <c r="Z72" s="171">
        <f>Lámpara!AY57</f>
        <v>267.62979807797745</v>
      </c>
      <c r="AA72" s="171">
        <f>Lámpara!AZ57</f>
        <v>272.17407417091368</v>
      </c>
      <c r="AB72" s="171">
        <f>Lámpara!BA57</f>
        <v>275.27370629330733</v>
      </c>
      <c r="AC72" s="171">
        <f>Lámpara!BB57</f>
        <v>276.37835046699661</v>
      </c>
      <c r="AD72" s="171">
        <f>Lámpara!BC57</f>
        <v>275.27370629330733</v>
      </c>
      <c r="AE72" s="171">
        <f>Lámpara!BD57</f>
        <v>272.17407417091368</v>
      </c>
      <c r="AF72" s="171">
        <f>Lámpara!BE57</f>
        <v>267.62979807797734</v>
      </c>
      <c r="AG72" s="171">
        <f>Lámpara!BF57</f>
        <v>262.29371106886776</v>
      </c>
      <c r="AH72" s="171">
        <f>Lámpara!BG57</f>
        <v>256.65498924770515</v>
      </c>
      <c r="AI72" s="171">
        <f>Lámpara!BH57</f>
        <v>250.85634586311897</v>
      </c>
      <c r="AJ72" s="171">
        <f>Lámpara!BI57</f>
        <v>244.66267220358245</v>
      </c>
      <c r="AK72" s="171">
        <f>Lámpara!BJ57</f>
        <v>237.57707743395667</v>
      </c>
      <c r="AL72" s="171">
        <f>Lámpara!BK57</f>
        <v>229.04211884384515</v>
      </c>
      <c r="AM72" s="171">
        <f>Lámpara!BL57</f>
        <v>218.64316607412243</v>
      </c>
      <c r="AN72" s="171">
        <f>Lámpara!BM57</f>
        <v>206.24721999114658</v>
      </c>
      <c r="AO72" s="171">
        <f>Lámpara!BN57</f>
        <v>192.0473043160307</v>
      </c>
      <c r="AP72" s="171">
        <f>Lámpara!BO57</f>
        <v>176.51946579588125</v>
      </c>
      <c r="AQ72" s="171">
        <f>Lámpara!BP57</f>
        <v>160.32295998007302</v>
      </c>
      <c r="AR72" s="171">
        <f>Lámpara!BQ57</f>
        <v>144.18086381563157</v>
      </c>
      <c r="AS72" s="171">
        <f>Lámpara!BR57</f>
        <v>128.77208864692167</v>
      </c>
      <c r="AT72" s="171">
        <f>Lámpara!BS57</f>
        <v>114.65335960792922</v>
      </c>
      <c r="AU72" s="171">
        <f>Lámpara!BT57</f>
        <v>102.21713768276909</v>
      </c>
      <c r="AV72" s="171">
        <f>Lámpara!BU57</f>
        <v>91.682155179852302</v>
      </c>
      <c r="AW72" s="171">
        <f>Lámpara!BV57</f>
        <v>83.108217413363988</v>
      </c>
      <c r="AX72" s="171">
        <f>Lámpara!BW57</f>
        <v>76.425585718816279</v>
      </c>
      <c r="AY72" s="171">
        <f>Lámpara!BX57</f>
        <v>54.900356437294462</v>
      </c>
      <c r="AZ72" s="171">
        <f>Lámpara!BY57</f>
        <v>50.376711001223882</v>
      </c>
      <c r="BA72" s="171">
        <f>Lámpara!BZ57</f>
        <v>46.425909611465528</v>
      </c>
      <c r="BB72" s="171">
        <f>Lámpara!CA57</f>
        <v>42.936678214731224</v>
      </c>
      <c r="BC72" s="171">
        <f>Lámpara!CB57</f>
        <v>39.825887324613696</v>
      </c>
      <c r="BD72" s="171">
        <f>Lámpara!CC57</f>
        <v>37.030627252219226</v>
      </c>
      <c r="BE72" s="171">
        <f>Lámpara!CD57</f>
        <v>34.502587017561595</v>
      </c>
      <c r="BF72" s="171">
        <f>Lámpara!CE57</f>
        <v>32.204066602033414</v>
      </c>
      <c r="BG72" s="171">
        <f>Lámpara!CF57</f>
        <v>30.105144170275324</v>
      </c>
      <c r="BH72" s="171">
        <f>Lámpara!CG57</f>
        <v>28.181658681385407</v>
      </c>
      <c r="BI72" s="171">
        <f>Lámpara!CH57</f>
        <v>26.413767778681393</v>
      </c>
      <c r="BJ72" s="171">
        <f>Lámpara!CI57</f>
        <v>24.78491165525757</v>
      </c>
      <c r="BK72" s="171">
        <f>Lámpara!CJ57</f>
        <v>23.281063739553066</v>
      </c>
      <c r="BL72" s="171">
        <f>Lámpara!CK57</f>
        <v>21.890184423931721</v>
      </c>
      <c r="BM72" s="171">
        <f>Lámpara!CL57</f>
        <v>20.601818950213143</v>
      </c>
      <c r="BN72" s="171">
        <f>Lámpara!CM57</f>
        <v>19.406798045412227</v>
      </c>
      <c r="BO72" s="171">
        <f>Lámpara!CN57</f>
        <v>18.297012161629763</v>
      </c>
      <c r="BP72" s="171">
        <f>Lámpara!CO57</f>
        <v>17.265238769850694</v>
      </c>
      <c r="BQ72" s="171">
        <f>Lámpara!CP57</f>
        <v>16.305008184133818</v>
      </c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10"/>
        <v>0.2</v>
      </c>
      <c r="G73" s="172"/>
      <c r="H73" s="175">
        <f t="shared" si="11"/>
        <v>-3.3000000000000038</v>
      </c>
      <c r="I73" s="171">
        <f>Lámpara!AH58</f>
        <v>78.969034914931697</v>
      </c>
      <c r="J73" s="171">
        <f>Lámpara!AI58</f>
        <v>87.062614892885122</v>
      </c>
      <c r="K73" s="171">
        <f>Lámpara!AJ58</f>
        <v>97.022143532733011</v>
      </c>
      <c r="L73" s="171">
        <f>Lámpara!AK58</f>
        <v>108.78156068122883</v>
      </c>
      <c r="M73" s="171">
        <f>Lámpara!AL58</f>
        <v>122.1218860779412</v>
      </c>
      <c r="N73" s="171">
        <f>Lámpara!AM58</f>
        <v>136.65831621064262</v>
      </c>
      <c r="O73" s="171">
        <f>Lámpara!AN58</f>
        <v>151.85086508064185</v>
      </c>
      <c r="P73" s="171">
        <f>Lámpara!AO58</f>
        <v>167.04626792058147</v>
      </c>
      <c r="Q73" s="171">
        <f>Lámpara!AP58</f>
        <v>181.5539317636684</v>
      </c>
      <c r="R73" s="171">
        <f>Lámpara!AQ58</f>
        <v>194.74976738426045</v>
      </c>
      <c r="S73" s="171">
        <f>Lámpara!AR58</f>
        <v>206.18980954631209</v>
      </c>
      <c r="T73" s="171">
        <f>Lámpara!AS58</f>
        <v>215.70397855114848</v>
      </c>
      <c r="U73" s="171">
        <f>Lámpara!AT58</f>
        <v>223.43479525914</v>
      </c>
      <c r="V73" s="171">
        <f>Lámpara!AU58</f>
        <v>229.79264613263112</v>
      </c>
      <c r="W73" s="171">
        <f>Lámpara!AV58</f>
        <v>235.32181486574808</v>
      </c>
      <c r="X73" s="171">
        <f>Lámpara!AW58</f>
        <v>240.50640791741932</v>
      </c>
      <c r="Y73" s="171">
        <f>Lámpara!AX58</f>
        <v>245.57965467570259</v>
      </c>
      <c r="Z73" s="171">
        <f>Lámpara!AY58</f>
        <v>250.41485241027078</v>
      </c>
      <c r="AA73" s="171">
        <f>Lámpara!AZ58</f>
        <v>254.55597545353936</v>
      </c>
      <c r="AB73" s="171">
        <f>Lámpara!BA58</f>
        <v>257.39096921400818</v>
      </c>
      <c r="AC73" s="171">
        <f>Lámpara!BB58</f>
        <v>258.40307177035157</v>
      </c>
      <c r="AD73" s="171">
        <f>Lámpara!BC58</f>
        <v>257.39096921400812</v>
      </c>
      <c r="AE73" s="171">
        <f>Lámpara!BD58</f>
        <v>254.5559754535393</v>
      </c>
      <c r="AF73" s="171">
        <f>Lámpara!BE58</f>
        <v>250.41485241027047</v>
      </c>
      <c r="AG73" s="171">
        <f>Lámpara!BF58</f>
        <v>245.57965467570239</v>
      </c>
      <c r="AH73" s="171">
        <f>Lámpara!BG58</f>
        <v>240.50640791741907</v>
      </c>
      <c r="AI73" s="171">
        <f>Lámpara!BH58</f>
        <v>235.32181486574785</v>
      </c>
      <c r="AJ73" s="171">
        <f>Lámpara!BI58</f>
        <v>229.79264613263075</v>
      </c>
      <c r="AK73" s="171">
        <f>Lámpara!BJ58</f>
        <v>223.43479525913963</v>
      </c>
      <c r="AL73" s="171">
        <f>Lámpara!BK58</f>
        <v>215.70397855114803</v>
      </c>
      <c r="AM73" s="171">
        <f>Lámpara!BL58</f>
        <v>206.18980954631147</v>
      </c>
      <c r="AN73" s="171">
        <f>Lámpara!BM58</f>
        <v>194.74976738425988</v>
      </c>
      <c r="AO73" s="171">
        <f>Lámpara!BN58</f>
        <v>181.55393176366775</v>
      </c>
      <c r="AP73" s="171">
        <f>Lámpara!BO58</f>
        <v>167.0462679205807</v>
      </c>
      <c r="AQ73" s="171">
        <f>Lámpara!BP58</f>
        <v>151.85086508064092</v>
      </c>
      <c r="AR73" s="171">
        <f>Lámpara!BQ58</f>
        <v>136.65831621064189</v>
      </c>
      <c r="AS73" s="171">
        <f>Lámpara!BR58</f>
        <v>122.12188607794053</v>
      </c>
      <c r="AT73" s="171">
        <f>Lámpara!BS58</f>
        <v>108.7815606812282</v>
      </c>
      <c r="AU73" s="171">
        <f>Lámpara!BT58</f>
        <v>97.022143532732485</v>
      </c>
      <c r="AV73" s="171">
        <f>Lámpara!BU58</f>
        <v>87.062614892884653</v>
      </c>
      <c r="AW73" s="171">
        <f>Lámpara!BV58</f>
        <v>78.969034914931413</v>
      </c>
      <c r="AX73" s="171">
        <f>Lámpara!BW58</f>
        <v>72.681841245449249</v>
      </c>
      <c r="AY73" s="171">
        <f>Lámpara!BX58</f>
        <v>51.934179786459204</v>
      </c>
      <c r="AZ73" s="171">
        <f>Lámpara!BY58</f>
        <v>47.682525430303237</v>
      </c>
      <c r="BA73" s="171">
        <f>Lámpara!BZ58</f>
        <v>43.971304643215674</v>
      </c>
      <c r="BB73" s="171">
        <f>Lámpara!CA58</f>
        <v>40.694553994062005</v>
      </c>
      <c r="BC73" s="171">
        <f>Lámpara!CB58</f>
        <v>37.773247151318159</v>
      </c>
      <c r="BD73" s="171">
        <f>Lámpara!CC58</f>
        <v>35.14771148222642</v>
      </c>
      <c r="BE73" s="171">
        <f>Lámpara!CD58</f>
        <v>32.772242271593711</v>
      </c>
      <c r="BF73" s="171">
        <f>Lámpara!CE58</f>
        <v>30.611277968835342</v>
      </c>
      <c r="BG73" s="171">
        <f>Lámpara!CF58</f>
        <v>28.636681204592765</v>
      </c>
      <c r="BH73" s="171">
        <f>Lámpara!CG58</f>
        <v>26.825801725695744</v>
      </c>
      <c r="BI73" s="171">
        <f>Lámpara!CH58</f>
        <v>25.160091791714191</v>
      </c>
      <c r="BJ73" s="171">
        <f>Lámpara!CI58</f>
        <v>23.624111924787396</v>
      </c>
      <c r="BK73" s="171">
        <f>Lámpara!CJ58</f>
        <v>22.204812707817243</v>
      </c>
      <c r="BL73" s="171">
        <f>Lámpara!CK58</f>
        <v>20.891012125011194</v>
      </c>
      <c r="BM73" s="171">
        <f>Lámpara!CL58</f>
        <v>19.673011768424434</v>
      </c>
      <c r="BN73" s="171">
        <f>Lámpara!CM58</f>
        <v>18.542312002227689</v>
      </c>
      <c r="BO73" s="171">
        <f>Lámpara!CN58</f>
        <v>17.49139796100047</v>
      </c>
      <c r="BP73" s="171">
        <f>Lámpara!CO58</f>
        <v>16.513576535411737</v>
      </c>
      <c r="BQ73" s="171">
        <f>Lámpara!CP58</f>
        <v>15.602850311646463</v>
      </c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10"/>
        <v>0.1</v>
      </c>
      <c r="G74" s="172"/>
      <c r="H74" s="175">
        <f t="shared" si="11"/>
        <v>-3.4000000000000039</v>
      </c>
      <c r="I74" s="171">
        <f>Lámpara!AH59</f>
        <v>74.315687244212157</v>
      </c>
      <c r="J74" s="171">
        <f>Lámpara!AI59</f>
        <v>81.897452013276592</v>
      </c>
      <c r="K74" s="171">
        <f>Lámpara!AJ59</f>
        <v>91.247647377936801</v>
      </c>
      <c r="L74" s="171">
        <f>Lámpara!AK59</f>
        <v>102.29451509320766</v>
      </c>
      <c r="M74" s="171">
        <f>Lámpara!AL59</f>
        <v>114.81970337602242</v>
      </c>
      <c r="N74" s="171">
        <f>Lámpara!AM59</f>
        <v>128.44724018184266</v>
      </c>
      <c r="O74" s="171">
        <f>Lámpara!AN59</f>
        <v>142.65526579712053</v>
      </c>
      <c r="P74" s="171">
        <f>Lámpara!AO59</f>
        <v>156.81761211340154</v>
      </c>
      <c r="Q74" s="171">
        <f>Lámpara!AP59</f>
        <v>170.27748230427366</v>
      </c>
      <c r="R74" s="171">
        <f>Lámpara!AQ59</f>
        <v>182.44691367208671</v>
      </c>
      <c r="S74" s="171">
        <f>Lámpara!AR59</f>
        <v>192.91445844238379</v>
      </c>
      <c r="T74" s="171">
        <f>Lámpara!AS59</f>
        <v>201.53281860864638</v>
      </c>
      <c r="U74" s="171">
        <f>Lámpara!AT59</f>
        <v>208.4533344700491</v>
      </c>
      <c r="V74" s="171">
        <f>Lámpara!AU59</f>
        <v>214.08108665523179</v>
      </c>
      <c r="W74" s="171">
        <f>Lámpara!AV59</f>
        <v>218.94602072302391</v>
      </c>
      <c r="X74" s="171">
        <f>Lámpara!AW59</f>
        <v>223.5183798937332</v>
      </c>
      <c r="Y74" s="171">
        <f>Lámpara!AX59</f>
        <v>228.02865679626507</v>
      </c>
      <c r="Z74" s="171">
        <f>Lámpara!AY59</f>
        <v>232.36553239387544</v>
      </c>
      <c r="AA74" s="171">
        <f>Lámpara!AZ59</f>
        <v>236.10567822879139</v>
      </c>
      <c r="AB74" s="171">
        <f>Lámpara!BA59</f>
        <v>238.67748579835592</v>
      </c>
      <c r="AC74" s="171">
        <f>Lámpara!BB59</f>
        <v>239.5975568672682</v>
      </c>
      <c r="AD74" s="171">
        <f>Lámpara!BC59</f>
        <v>238.6774857983558</v>
      </c>
      <c r="AE74" s="171">
        <f>Lámpara!BD59</f>
        <v>236.10567822879128</v>
      </c>
      <c r="AF74" s="171">
        <f>Lámpara!BE59</f>
        <v>232.36553239387527</v>
      </c>
      <c r="AG74" s="171">
        <f>Lámpara!BF59</f>
        <v>228.0286567962649</v>
      </c>
      <c r="AH74" s="171">
        <f>Lámpara!BG59</f>
        <v>223.51837989373286</v>
      </c>
      <c r="AI74" s="171">
        <f>Lámpara!BH59</f>
        <v>218.94602072302382</v>
      </c>
      <c r="AJ74" s="171">
        <f>Lámpara!BI59</f>
        <v>214.08108665523139</v>
      </c>
      <c r="AK74" s="171">
        <f>Lámpara!BJ59</f>
        <v>208.45333447004873</v>
      </c>
      <c r="AL74" s="171">
        <f>Lámpara!BK59</f>
        <v>201.53281860864607</v>
      </c>
      <c r="AM74" s="171">
        <f>Lámpara!BL59</f>
        <v>192.91445844238328</v>
      </c>
      <c r="AN74" s="171">
        <f>Lámpara!BM59</f>
        <v>182.44691367208625</v>
      </c>
      <c r="AO74" s="171">
        <f>Lámpara!BN59</f>
        <v>170.27748230427304</v>
      </c>
      <c r="AP74" s="171">
        <f>Lámpara!BO59</f>
        <v>156.81761211340074</v>
      </c>
      <c r="AQ74" s="171">
        <f>Lámpara!BP59</f>
        <v>142.65526579711971</v>
      </c>
      <c r="AR74" s="171">
        <f>Lámpara!BQ59</f>
        <v>128.44724018184192</v>
      </c>
      <c r="AS74" s="171">
        <f>Lámpara!BR59</f>
        <v>114.81970337602178</v>
      </c>
      <c r="AT74" s="171">
        <f>Lámpara!BS59</f>
        <v>102.29451509320718</v>
      </c>
      <c r="AU74" s="171">
        <f>Lámpara!BT59</f>
        <v>91.247647377936389</v>
      </c>
      <c r="AV74" s="171">
        <f>Lámpara!BU59</f>
        <v>81.897452013276123</v>
      </c>
      <c r="AW74" s="171">
        <f>Lámpara!BV59</f>
        <v>74.315687244211873</v>
      </c>
      <c r="AX74" s="171">
        <f>Lámpara!BW59</f>
        <v>68.452704569138334</v>
      </c>
      <c r="AY74" s="171">
        <f>Lámpara!BX59</f>
        <v>48.532833277109923</v>
      </c>
      <c r="AZ74" s="171">
        <f>Lámpara!BY59</f>
        <v>44.5781622370191</v>
      </c>
      <c r="BA74" s="171">
        <f>Lámpara!BZ59</f>
        <v>41.130110920879204</v>
      </c>
      <c r="BB74" s="171">
        <f>Lámpara!CA59</f>
        <v>38.088104182338768</v>
      </c>
      <c r="BC74" s="171">
        <f>Lámpara!CB59</f>
        <v>35.377283426547493</v>
      </c>
      <c r="BD74" s="171">
        <f>Lámpara!CC59</f>
        <v>32.94127012888508</v>
      </c>
      <c r="BE74" s="171">
        <f>Lámpara!CD59</f>
        <v>30.737018919909019</v>
      </c>
      <c r="BF74" s="171">
        <f>Lámpara!CE59</f>
        <v>28.731157949421245</v>
      </c>
      <c r="BG74" s="171">
        <f>Lámpara!CF59</f>
        <v>26.897384828368086</v>
      </c>
      <c r="BH74" s="171">
        <f>Lámpara!CG59</f>
        <v>25.214610364671341</v>
      </c>
      <c r="BI74" s="171">
        <f>Lámpara!CH59</f>
        <v>23.665631537848</v>
      </c>
      <c r="BJ74" s="171">
        <f>Lámpara!CI59</f>
        <v>22.236178972910299</v>
      </c>
      <c r="BK74" s="171">
        <f>Lámpara!CJ59</f>
        <v>20.914229577608278</v>
      </c>
      <c r="BL74" s="171">
        <f>Lámpara!CK59</f>
        <v>19.689507184489965</v>
      </c>
      <c r="BM74" s="171">
        <f>Lámpara!CL59</f>
        <v>18.553116777895617</v>
      </c>
      <c r="BN74" s="171">
        <f>Lámpara!CM59</f>
        <v>17.497273922255967</v>
      </c>
      <c r="BO74" s="171">
        <f>Lámpara!CN59</f>
        <v>16.515102302771172</v>
      </c>
      <c r="BP74" s="171">
        <f>Lámpara!CO59</f>
        <v>15.600480239039484</v>
      </c>
      <c r="BQ74" s="171">
        <f>Lámpara!CP59</f>
        <v>14.74792262612217</v>
      </c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 t="shared" si="11"/>
        <v>-3.500000000000004</v>
      </c>
      <c r="I75" s="171">
        <f>Lámpara!AH60</f>
        <v>69.229319152547802</v>
      </c>
      <c r="J75" s="171">
        <f>Lámpara!AI60</f>
        <v>76.278423338618268</v>
      </c>
      <c r="K75" s="171">
        <f>Lámpara!AJ60</f>
        <v>84.997767351540048</v>
      </c>
      <c r="L75" s="171">
        <f>Lámpara!AK60</f>
        <v>95.310590253361397</v>
      </c>
      <c r="M75" s="171">
        <f>Lámpara!AL60</f>
        <v>107.00009298369355</v>
      </c>
      <c r="N75" s="171">
        <f>Lámpara!AM60</f>
        <v>119.70022909472081</v>
      </c>
      <c r="O75" s="171">
        <f>Lámpara!AN60</f>
        <v>132.9084169402233</v>
      </c>
      <c r="P75" s="171">
        <f>Lámpara!AO60</f>
        <v>146.02663665859944</v>
      </c>
      <c r="Q75" s="171">
        <f>Lámpara!AP60</f>
        <v>158.43266121984715</v>
      </c>
      <c r="R75" s="171">
        <f>Lámpara!AQ60</f>
        <v>169.57499520000871</v>
      </c>
      <c r="S75" s="171">
        <f>Lámpara!AR60</f>
        <v>179.07453319298781</v>
      </c>
      <c r="T75" s="171">
        <f>Lámpara!AS60</f>
        <v>186.80609353146104</v>
      </c>
      <c r="U75" s="171">
        <f>Lámpara!AT60</f>
        <v>192.92881574435299</v>
      </c>
      <c r="V75" s="171">
        <f>Lámpara!AU60</f>
        <v>197.84129881186627</v>
      </c>
      <c r="W75" s="171">
        <f>Lámpara!AV60</f>
        <v>202.05800048865251</v>
      </c>
      <c r="X75" s="171">
        <f>Lámpara!AW60</f>
        <v>206.03426424070031</v>
      </c>
      <c r="Y75" s="171">
        <f>Lámpara!AX60</f>
        <v>209.99689160025639</v>
      </c>
      <c r="Z75" s="171">
        <f>Lámpara!AY60</f>
        <v>213.84898265088367</v>
      </c>
      <c r="AA75" s="171">
        <f>Lámpara!AZ60</f>
        <v>217.19888609203343</v>
      </c>
      <c r="AB75" s="171">
        <f>Lámpara!BA60</f>
        <v>219.5144514890747</v>
      </c>
      <c r="AC75" s="171">
        <f>Lámpara!BB60</f>
        <v>220.34489908991966</v>
      </c>
      <c r="AD75" s="171">
        <f>Lámpara!BC60</f>
        <v>219.51445148907462</v>
      </c>
      <c r="AE75" s="171">
        <f>Lámpara!BD60</f>
        <v>217.19888609203338</v>
      </c>
      <c r="AF75" s="171">
        <f>Lámpara!BE60</f>
        <v>213.84898265088361</v>
      </c>
      <c r="AG75" s="171">
        <f>Lámpara!BF60</f>
        <v>209.99689160025608</v>
      </c>
      <c r="AH75" s="171">
        <f>Lámpara!BG60</f>
        <v>206.03426424070003</v>
      </c>
      <c r="AI75" s="171">
        <f>Lámpara!BH60</f>
        <v>202.0580004886524</v>
      </c>
      <c r="AJ75" s="171">
        <f>Lámpara!BI60</f>
        <v>197.84129881186604</v>
      </c>
      <c r="AK75" s="171">
        <f>Lámpara!BJ60</f>
        <v>192.92881574435285</v>
      </c>
      <c r="AL75" s="171">
        <f>Lámpara!BK60</f>
        <v>186.80609353146076</v>
      </c>
      <c r="AM75" s="171">
        <f>Lámpara!BL60</f>
        <v>179.0745331929875</v>
      </c>
      <c r="AN75" s="171">
        <f>Lámpara!BM60</f>
        <v>169.57499520000829</v>
      </c>
      <c r="AO75" s="171">
        <f>Lámpara!BN60</f>
        <v>158.43266121984655</v>
      </c>
      <c r="AP75" s="171">
        <f>Lámpara!BO60</f>
        <v>146.02663665859879</v>
      </c>
      <c r="AQ75" s="171">
        <f>Lámpara!BP60</f>
        <v>132.90841694022257</v>
      </c>
      <c r="AR75" s="171">
        <f>Lámpara!BQ60</f>
        <v>119.70022909472019</v>
      </c>
      <c r="AS75" s="171">
        <f>Lámpara!BR60</f>
        <v>107.00009298369295</v>
      </c>
      <c r="AT75" s="171">
        <f>Lámpara!BS60</f>
        <v>95.310590253360857</v>
      </c>
      <c r="AU75" s="171">
        <f>Lámpara!BT60</f>
        <v>84.997767351539622</v>
      </c>
      <c r="AV75" s="171">
        <f>Lámpara!BU60</f>
        <v>76.278423338617856</v>
      </c>
      <c r="AW75" s="171">
        <f>Lámpara!BV60</f>
        <v>69.229319152547561</v>
      </c>
      <c r="AX75" s="171">
        <f>Lámpara!BW60</f>
        <v>63.810265174468462</v>
      </c>
      <c r="AY75" s="171">
        <f>Lámpara!BX60</f>
        <v>44.755515868894577</v>
      </c>
      <c r="AZ75" s="171">
        <f>Lámpara!BY60</f>
        <v>41.116268703704854</v>
      </c>
      <c r="BA75" s="171">
        <f>Lámpara!BZ60</f>
        <v>37.949193863144188</v>
      </c>
      <c r="BB75" s="171">
        <f>Lámpara!CA60</f>
        <v>35.159081087776599</v>
      </c>
      <c r="BC75" s="171">
        <f>Lámpara!CB60</f>
        <v>32.675220202803608</v>
      </c>
      <c r="BD75" s="171">
        <f>Lámpara!CC60</f>
        <v>30.444512858877481</v>
      </c>
      <c r="BE75" s="171">
        <f>Lámpara!CD60</f>
        <v>28.426565157144221</v>
      </c>
      <c r="BF75" s="171">
        <f>Lámpara!CE60</f>
        <v>26.590193259716184</v>
      </c>
      <c r="BG75" s="171">
        <f>Lámpara!CF60</f>
        <v>24.910933974589557</v>
      </c>
      <c r="BH75" s="171">
        <f>Lámpara!CG60</f>
        <v>23.369268734268033</v>
      </c>
      <c r="BI75" s="171">
        <f>Lámpara!CH60</f>
        <v>21.949353431921374</v>
      </c>
      <c r="BJ75" s="171">
        <f>Lámpara!CI60</f>
        <v>20.638106835966347</v>
      </c>
      <c r="BK75" s="171">
        <f>Lámpara!CJ60</f>
        <v>19.424553282051477</v>
      </c>
      <c r="BL75" s="171">
        <f>Lámpara!CK60</f>
        <v>18.299345875200483</v>
      </c>
      <c r="BM75" s="171">
        <f>Lámpara!CL60</f>
        <v>17.254418064918053</v>
      </c>
      <c r="BN75" s="171">
        <f>Lámpara!CM60</f>
        <v>16.282726747415584</v>
      </c>
      <c r="BO75" s="171">
        <f>Lámpara!CN60</f>
        <v>15.378060844766829</v>
      </c>
      <c r="BP75" s="171">
        <f>Lámpara!CO60</f>
        <v>14.534896926643837</v>
      </c>
      <c r="BQ75" s="171">
        <f>Lámpara!CP60</f>
        <v>13.748288811399933</v>
      </c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8" priority="1" stopIfTrue="1" operator="greaterThanOrEqual">
      <formula>402</formula>
    </cfRule>
    <cfRule type="cellIs" dxfId="7" priority="2" stopIfTrue="1" operator="between">
      <formula>268</formula>
      <formula>402</formula>
    </cfRule>
    <cfRule type="cellIs" dxfId="6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H153"/>
  <sheetViews>
    <sheetView zoomScale="25" workbookViewId="0"/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 t="shared" ref="J2:AO2" si="0">I2+0.1</f>
        <v>0.1</v>
      </c>
      <c r="K2" s="172">
        <f t="shared" si="0"/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ref="AP2:BU2" si="1">AO2+0.1</f>
        <v>3.3000000000000016</v>
      </c>
      <c r="AQ2" s="172">
        <f t="shared" si="1"/>
        <v>3.4000000000000017</v>
      </c>
      <c r="AR2" s="172">
        <f t="shared" si="1"/>
        <v>3.5000000000000018</v>
      </c>
      <c r="AS2" s="172">
        <f t="shared" si="1"/>
        <v>3.6000000000000019</v>
      </c>
      <c r="AT2" s="172">
        <f t="shared" si="1"/>
        <v>3.700000000000002</v>
      </c>
      <c r="AU2" s="172">
        <f t="shared" si="1"/>
        <v>3.800000000000002</v>
      </c>
      <c r="AV2" s="172">
        <f t="shared" si="1"/>
        <v>3.9000000000000021</v>
      </c>
      <c r="AW2" s="172">
        <f t="shared" si="1"/>
        <v>4.0000000000000018</v>
      </c>
      <c r="AX2" s="172">
        <f t="shared" si="1"/>
        <v>4.1000000000000014</v>
      </c>
      <c r="AY2" s="172">
        <f t="shared" si="1"/>
        <v>4.2000000000000011</v>
      </c>
      <c r="AZ2" s="172">
        <f t="shared" si="1"/>
        <v>4.3000000000000007</v>
      </c>
      <c r="BA2" s="172">
        <f t="shared" si="1"/>
        <v>4.4000000000000004</v>
      </c>
      <c r="BB2" s="172">
        <f t="shared" si="1"/>
        <v>4.5</v>
      </c>
      <c r="BC2" s="172">
        <f t="shared" si="1"/>
        <v>4.5999999999999996</v>
      </c>
      <c r="BD2" s="172">
        <f t="shared" si="1"/>
        <v>4.6999999999999993</v>
      </c>
      <c r="BE2" s="172">
        <f t="shared" si="1"/>
        <v>4.7999999999999989</v>
      </c>
      <c r="BF2" s="172">
        <f t="shared" si="1"/>
        <v>4.8999999999999986</v>
      </c>
      <c r="BG2" s="172">
        <f t="shared" si="1"/>
        <v>4.9999999999999982</v>
      </c>
      <c r="BH2" s="172">
        <f t="shared" si="1"/>
        <v>5.0999999999999979</v>
      </c>
      <c r="BI2" s="172">
        <f t="shared" si="1"/>
        <v>5.1999999999999975</v>
      </c>
      <c r="BJ2" s="172">
        <f t="shared" si="1"/>
        <v>5.2999999999999972</v>
      </c>
      <c r="BK2" s="172">
        <f t="shared" si="1"/>
        <v>5.3999999999999968</v>
      </c>
      <c r="BL2" s="172">
        <f t="shared" si="1"/>
        <v>5.4999999999999964</v>
      </c>
      <c r="BM2" s="172">
        <f t="shared" si="1"/>
        <v>5.5999999999999961</v>
      </c>
      <c r="BN2" s="172">
        <f t="shared" si="1"/>
        <v>5.6999999999999957</v>
      </c>
      <c r="BO2" s="172">
        <f t="shared" si="1"/>
        <v>5.7999999999999954</v>
      </c>
      <c r="BP2" s="172">
        <f t="shared" si="1"/>
        <v>5.899999999999995</v>
      </c>
      <c r="BQ2" s="172">
        <f t="shared" si="1"/>
        <v>5.9999999999999947</v>
      </c>
      <c r="BR2" s="172">
        <f t="shared" si="1"/>
        <v>6.0999999999999943</v>
      </c>
      <c r="BS2" s="172">
        <f t="shared" si="1"/>
        <v>6.199999999999994</v>
      </c>
      <c r="BT2" s="172">
        <f t="shared" si="1"/>
        <v>6.2999999999999936</v>
      </c>
      <c r="BU2" s="172">
        <f t="shared" si="1"/>
        <v>6.3999999999999932</v>
      </c>
      <c r="BV2" s="172">
        <f t="shared" ref="BV2:CA2" si="2">BU2+0.1</f>
        <v>6.4999999999999929</v>
      </c>
      <c r="BW2" s="172">
        <f t="shared" si="2"/>
        <v>6.5999999999999925</v>
      </c>
      <c r="BX2" s="172">
        <f t="shared" si="2"/>
        <v>6.6999999999999922</v>
      </c>
      <c r="BY2" s="172">
        <f t="shared" si="2"/>
        <v>6.7999999999999918</v>
      </c>
      <c r="BZ2" s="172">
        <f t="shared" si="2"/>
        <v>6.8999999999999915</v>
      </c>
      <c r="CA2" s="172">
        <f t="shared" si="2"/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 t="shared" ref="J4:AO4" si="3">I4+0.1</f>
        <v>-3.4</v>
      </c>
      <c r="K4" s="173">
        <f t="shared" si="3"/>
        <v>-3.3</v>
      </c>
      <c r="L4" s="173">
        <f t="shared" si="3"/>
        <v>-3.1999999999999997</v>
      </c>
      <c r="M4" s="173">
        <f t="shared" si="3"/>
        <v>-3.0999999999999996</v>
      </c>
      <c r="N4" s="173">
        <f t="shared" si="3"/>
        <v>-2.9999999999999996</v>
      </c>
      <c r="O4" s="173">
        <f t="shared" si="3"/>
        <v>-2.8999999999999995</v>
      </c>
      <c r="P4" s="173">
        <f t="shared" si="3"/>
        <v>-2.7999999999999994</v>
      </c>
      <c r="Q4" s="173">
        <f t="shared" si="3"/>
        <v>-2.6999999999999993</v>
      </c>
      <c r="R4" s="173">
        <f t="shared" si="3"/>
        <v>-2.5999999999999992</v>
      </c>
      <c r="S4" s="173">
        <f t="shared" si="3"/>
        <v>-2.4999999999999991</v>
      </c>
      <c r="T4" s="173">
        <f t="shared" si="3"/>
        <v>-2.399999999999999</v>
      </c>
      <c r="U4" s="173">
        <f t="shared" si="3"/>
        <v>-2.2999999999999989</v>
      </c>
      <c r="V4" s="173">
        <f t="shared" si="3"/>
        <v>-2.1999999999999988</v>
      </c>
      <c r="W4" s="173">
        <f t="shared" si="3"/>
        <v>-2.0999999999999988</v>
      </c>
      <c r="X4" s="173">
        <f t="shared" si="3"/>
        <v>-1.9999999999999987</v>
      </c>
      <c r="Y4" s="173">
        <f t="shared" si="3"/>
        <v>-1.8999999999999986</v>
      </c>
      <c r="Z4" s="173">
        <f t="shared" si="3"/>
        <v>-1.7999999999999985</v>
      </c>
      <c r="AA4" s="173">
        <f t="shared" si="3"/>
        <v>-1.6999999999999984</v>
      </c>
      <c r="AB4" s="173">
        <f t="shared" si="3"/>
        <v>-1.5999999999999983</v>
      </c>
      <c r="AC4" s="173">
        <f t="shared" si="3"/>
        <v>-1.4999999999999982</v>
      </c>
      <c r="AD4" s="173">
        <f t="shared" si="3"/>
        <v>-1.3999999999999981</v>
      </c>
      <c r="AE4" s="173">
        <f t="shared" si="3"/>
        <v>-1.299999999999998</v>
      </c>
      <c r="AF4" s="173">
        <f t="shared" si="3"/>
        <v>-1.199999999999998</v>
      </c>
      <c r="AG4" s="173">
        <f t="shared" si="3"/>
        <v>-1.0999999999999979</v>
      </c>
      <c r="AH4" s="173">
        <f t="shared" si="3"/>
        <v>-0.99999999999999789</v>
      </c>
      <c r="AI4" s="173">
        <f t="shared" si="3"/>
        <v>-0.89999999999999791</v>
      </c>
      <c r="AJ4" s="173">
        <f t="shared" si="3"/>
        <v>-0.79999999999999793</v>
      </c>
      <c r="AK4" s="173">
        <f t="shared" si="3"/>
        <v>-0.69999999999999796</v>
      </c>
      <c r="AL4" s="173">
        <f t="shared" si="3"/>
        <v>-0.59999999999999798</v>
      </c>
      <c r="AM4" s="173">
        <f t="shared" si="3"/>
        <v>-0.499999999999998</v>
      </c>
      <c r="AN4" s="173">
        <f t="shared" si="3"/>
        <v>-0.39999999999999802</v>
      </c>
      <c r="AO4" s="173">
        <f t="shared" si="3"/>
        <v>-0.29999999999999805</v>
      </c>
      <c r="AP4" s="173">
        <f t="shared" ref="AP4:BU4" si="4">AO4+0.1</f>
        <v>-0.19999999999999804</v>
      </c>
      <c r="AQ4" s="173">
        <f t="shared" si="4"/>
        <v>-9.9999999999998035E-2</v>
      </c>
      <c r="AR4" s="173">
        <f t="shared" si="4"/>
        <v>1.9706458687096529E-15</v>
      </c>
      <c r="AS4" s="173">
        <f t="shared" si="4"/>
        <v>0.10000000000000198</v>
      </c>
      <c r="AT4" s="173">
        <f t="shared" si="4"/>
        <v>0.20000000000000198</v>
      </c>
      <c r="AU4" s="173">
        <f t="shared" si="4"/>
        <v>0.30000000000000199</v>
      </c>
      <c r="AV4" s="173">
        <f t="shared" si="4"/>
        <v>0.40000000000000202</v>
      </c>
      <c r="AW4" s="173">
        <f t="shared" si="4"/>
        <v>0.500000000000002</v>
      </c>
      <c r="AX4" s="173">
        <f t="shared" si="4"/>
        <v>0.60000000000000198</v>
      </c>
      <c r="AY4" s="173">
        <f t="shared" si="4"/>
        <v>0.70000000000000195</v>
      </c>
      <c r="AZ4" s="173">
        <f t="shared" si="4"/>
        <v>0.80000000000000193</v>
      </c>
      <c r="BA4" s="173">
        <f t="shared" si="4"/>
        <v>0.90000000000000191</v>
      </c>
      <c r="BB4" s="173">
        <f t="shared" si="4"/>
        <v>1.000000000000002</v>
      </c>
      <c r="BC4" s="173">
        <f t="shared" si="4"/>
        <v>1.1000000000000021</v>
      </c>
      <c r="BD4" s="173">
        <f t="shared" si="4"/>
        <v>1.2000000000000022</v>
      </c>
      <c r="BE4" s="173">
        <f t="shared" si="4"/>
        <v>1.3000000000000023</v>
      </c>
      <c r="BF4" s="173">
        <f t="shared" si="4"/>
        <v>1.4000000000000024</v>
      </c>
      <c r="BG4" s="173">
        <f t="shared" si="4"/>
        <v>1.5000000000000024</v>
      </c>
      <c r="BH4" s="173">
        <f t="shared" si="4"/>
        <v>1.6000000000000025</v>
      </c>
      <c r="BI4" s="173">
        <f t="shared" si="4"/>
        <v>1.7000000000000026</v>
      </c>
      <c r="BJ4" s="173">
        <f t="shared" si="4"/>
        <v>1.8000000000000027</v>
      </c>
      <c r="BK4" s="173">
        <f t="shared" si="4"/>
        <v>1.9000000000000028</v>
      </c>
      <c r="BL4" s="173">
        <f t="shared" si="4"/>
        <v>2.0000000000000027</v>
      </c>
      <c r="BM4" s="173">
        <f t="shared" si="4"/>
        <v>2.1000000000000028</v>
      </c>
      <c r="BN4" s="173">
        <f t="shared" si="4"/>
        <v>2.2000000000000028</v>
      </c>
      <c r="BO4" s="173">
        <f t="shared" si="4"/>
        <v>2.3000000000000029</v>
      </c>
      <c r="BP4" s="173">
        <f t="shared" si="4"/>
        <v>2.400000000000003</v>
      </c>
      <c r="BQ4" s="173">
        <f t="shared" si="4"/>
        <v>2.5000000000000031</v>
      </c>
      <c r="BR4" s="173">
        <f t="shared" si="4"/>
        <v>2.6000000000000032</v>
      </c>
      <c r="BS4" s="173">
        <f t="shared" si="4"/>
        <v>2.7000000000000033</v>
      </c>
      <c r="BT4" s="173">
        <f t="shared" si="4"/>
        <v>2.8000000000000034</v>
      </c>
      <c r="BU4" s="173">
        <f t="shared" si="4"/>
        <v>2.9000000000000035</v>
      </c>
      <c r="BV4" s="173">
        <f t="shared" ref="BV4:CA4" si="5">BU4+0.1</f>
        <v>3.0000000000000036</v>
      </c>
      <c r="BW4" s="173">
        <f t="shared" si="5"/>
        <v>3.1000000000000036</v>
      </c>
      <c r="BX4" s="173">
        <f t="shared" si="5"/>
        <v>3.2000000000000037</v>
      </c>
      <c r="BY4" s="173">
        <f t="shared" si="5"/>
        <v>3.3000000000000038</v>
      </c>
      <c r="BZ4" s="173">
        <f t="shared" si="5"/>
        <v>3.4000000000000039</v>
      </c>
      <c r="CA4" s="173">
        <f t="shared" si="5"/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36" si="6">F6+0.1</f>
        <v>6.9999999999999911</v>
      </c>
      <c r="G5" s="172"/>
      <c r="H5" s="175">
        <v>3.5</v>
      </c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6"/>
        <v>6.8999999999999915</v>
      </c>
      <c r="G6" s="172"/>
      <c r="H6" s="175">
        <f t="shared" ref="H6:H37" si="7">H5-0.1</f>
        <v>3.4</v>
      </c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6"/>
        <v>6.7999999999999918</v>
      </c>
      <c r="G7" s="172"/>
      <c r="H7" s="175">
        <f t="shared" si="7"/>
        <v>3.3</v>
      </c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6"/>
        <v>6.6999999999999922</v>
      </c>
      <c r="G8" s="172"/>
      <c r="H8" s="175">
        <f t="shared" si="7"/>
        <v>3.1999999999999997</v>
      </c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6"/>
        <v>6.5999999999999925</v>
      </c>
      <c r="G9" s="172"/>
      <c r="H9" s="175">
        <f t="shared" si="7"/>
        <v>3.0999999999999996</v>
      </c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6"/>
        <v>6.4999999999999929</v>
      </c>
      <c r="G10" s="172"/>
      <c r="H10" s="175">
        <f t="shared" si="7"/>
        <v>2.9999999999999996</v>
      </c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6"/>
        <v>6.3999999999999932</v>
      </c>
      <c r="G11" s="172"/>
      <c r="H11" s="175">
        <f t="shared" si="7"/>
        <v>2.8999999999999995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6"/>
        <v>6.2999999999999936</v>
      </c>
      <c r="G12" s="172"/>
      <c r="H12" s="175">
        <f t="shared" si="7"/>
        <v>2.7999999999999994</v>
      </c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6"/>
        <v>6.199999999999994</v>
      </c>
      <c r="G13" s="172"/>
      <c r="H13" s="175">
        <f t="shared" si="7"/>
        <v>2.6999999999999993</v>
      </c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6"/>
        <v>6.0999999999999943</v>
      </c>
      <c r="G14" s="172"/>
      <c r="H14" s="175">
        <f t="shared" si="7"/>
        <v>2.5999999999999992</v>
      </c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6"/>
        <v>5.9999999999999947</v>
      </c>
      <c r="G15" s="172"/>
      <c r="H15" s="175">
        <f t="shared" si="7"/>
        <v>2.4999999999999991</v>
      </c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6"/>
        <v>5.899999999999995</v>
      </c>
      <c r="G16" s="172"/>
      <c r="H16" s="175">
        <f t="shared" si="7"/>
        <v>2.399999999999999</v>
      </c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6"/>
        <v>5.7999999999999954</v>
      </c>
      <c r="G17" s="172"/>
      <c r="H17" s="175">
        <f t="shared" si="7"/>
        <v>2.2999999999999989</v>
      </c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6"/>
        <v>5.6999999999999957</v>
      </c>
      <c r="G18" s="172"/>
      <c r="H18" s="175">
        <f t="shared" si="7"/>
        <v>2.1999999999999988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6"/>
        <v>5.5999999999999961</v>
      </c>
      <c r="G19" s="172"/>
      <c r="H19" s="175">
        <f t="shared" si="7"/>
        <v>2.0999999999999988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6"/>
        <v>5.4999999999999964</v>
      </c>
      <c r="G20" s="172"/>
      <c r="H20" s="175">
        <f t="shared" si="7"/>
        <v>1.9999999999999987</v>
      </c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6"/>
        <v>5.3999999999999968</v>
      </c>
      <c r="G21" s="172"/>
      <c r="H21" s="175">
        <f t="shared" si="7"/>
        <v>1.8999999999999986</v>
      </c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6"/>
        <v>5.2999999999999972</v>
      </c>
      <c r="G22" s="172"/>
      <c r="H22" s="175">
        <f t="shared" si="7"/>
        <v>1.7999999999999985</v>
      </c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6"/>
        <v>5.1999999999999975</v>
      </c>
      <c r="G23" s="172"/>
      <c r="H23" s="175">
        <f t="shared" si="7"/>
        <v>1.6999999999999984</v>
      </c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>
        <f>Lámpara!N8</f>
        <v>4.2276243483982387E-2</v>
      </c>
      <c r="T23" s="171">
        <f>Lámpara!O8</f>
        <v>4.7769201904434025E-2</v>
      </c>
      <c r="U23" s="171">
        <f>Lámpara!P8</f>
        <v>5.4462212880373215E-2</v>
      </c>
      <c r="V23" s="171">
        <f>Lámpara!Q8</f>
        <v>6.2668762692198232E-2</v>
      </c>
      <c r="W23" s="171">
        <f>Lámpara!R8</f>
        <v>7.2791584114268018E-2</v>
      </c>
      <c r="X23" s="171">
        <f>Lámpara!S8</f>
        <v>8.5349744300003291E-2</v>
      </c>
      <c r="Y23" s="171">
        <f>Lámpara!T8</f>
        <v>0.10101441970344979</v>
      </c>
      <c r="Z23" s="171">
        <f>Lámpara!U8</f>
        <v>0.12065627930475338</v>
      </c>
      <c r="AA23" s="171">
        <f>Lámpara!V8</f>
        <v>0.14540841849008265</v>
      </c>
      <c r="AB23" s="171">
        <f>Lámpara!W8</f>
        <v>0.17675017386828007</v>
      </c>
      <c r="AC23" s="171">
        <f>Lámpara!X8</f>
        <v>0.21661903748213723</v>
      </c>
      <c r="AD23" s="171">
        <f>Lámpara!Y8</f>
        <v>0.26756045862360717</v>
      </c>
      <c r="AE23" s="171">
        <f>Lámpara!Z8</f>
        <v>0.33292881836108401</v>
      </c>
      <c r="AF23" s="171">
        <f>Lámpara!AA8</f>
        <v>0.41715761677795576</v>
      </c>
      <c r="AG23" s="171">
        <f>Lámpara!AB8</f>
        <v>0.52612336841596474</v>
      </c>
      <c r="AH23" s="171">
        <f>Lámpara!AC8</f>
        <v>0.66763644413016776</v>
      </c>
      <c r="AI23" s="171">
        <f>Lámpara!AD8</f>
        <v>0.85210389535300013</v>
      </c>
      <c r="AJ23" s="171">
        <f>Lámpara!AE8</f>
        <v>1.0934251381587432</v>
      </c>
      <c r="AK23" s="171">
        <f>Lámpara!AF8</f>
        <v>1.4102025037612806</v>
      </c>
      <c r="AL23" s="171">
        <f>Lámpara!AG8</f>
        <v>5.7930336824356816</v>
      </c>
      <c r="AM23" s="171">
        <f>Lámpara!AH8</f>
        <v>6.308017607617173</v>
      </c>
      <c r="AN23" s="171">
        <f>Lámpara!AI8</f>
        <v>7.1501094954218338</v>
      </c>
      <c r="AO23" s="171">
        <f>Lámpara!AJ8</f>
        <v>8.2933655779748978</v>
      </c>
      <c r="AP23" s="171">
        <f>Lámpara!AK8</f>
        <v>9.6871062669092485</v>
      </c>
      <c r="AQ23" s="171">
        <f>Lámpara!AL8</f>
        <v>11.256034020854576</v>
      </c>
      <c r="AR23" s="171">
        <f>Lámpara!AM8</f>
        <v>12.903764454584611</v>
      </c>
      <c r="AS23" s="171">
        <f>Lámpara!AN8</f>
        <v>14.520436070419105</v>
      </c>
      <c r="AT23" s="171">
        <f>Lámpara!AO8</f>
        <v>15.994440918254014</v>
      </c>
      <c r="AU23" s="171">
        <f>Lámpara!AP8</f>
        <v>17.227334362307044</v>
      </c>
      <c r="AV23" s="171">
        <f>Lámpara!AQ8</f>
        <v>18.149747488190183</v>
      </c>
      <c r="AW23" s="171">
        <f>Lámpara!AR8</f>
        <v>18.734936850950234</v>
      </c>
      <c r="AX23" s="171">
        <f>Lámpara!AS8</f>
        <v>19.005948301389811</v>
      </c>
      <c r="AY23" s="171">
        <f>Lámpara!AT8</f>
        <v>19.032814464903147</v>
      </c>
      <c r="AZ23" s="171">
        <f>Lámpara!AU8</f>
        <v>18.918161679844182</v>
      </c>
      <c r="BA23" s="171">
        <f>Lámpara!AV8</f>
        <v>18.772988825565488</v>
      </c>
      <c r="BB23" s="171">
        <f>Lámpara!AW8</f>
        <v>18.688341902949201</v>
      </c>
      <c r="BC23" s="171">
        <f>Lámpara!AX8</f>
        <v>18.711548452180967</v>
      </c>
      <c r="BD23" s="171">
        <f>Lámpara!AY8</f>
        <v>18.835800192006758</v>
      </c>
      <c r="BE23" s="171">
        <f>Lámpara!AZ8</f>
        <v>19.008172156968509</v>
      </c>
      <c r="BF23" s="171">
        <f>Lámpara!BA8</f>
        <v>19.154373140508277</v>
      </c>
      <c r="BG23" s="171">
        <f>Lámpara!BB8</f>
        <v>19.211299823560257</v>
      </c>
      <c r="BH23" s="171">
        <f>Lámpara!BC8</f>
        <v>19.154373140508273</v>
      </c>
      <c r="BI23" s="171">
        <f>Lámpara!BD8</f>
        <v>19.008172156968506</v>
      </c>
      <c r="BJ23" s="171">
        <f>Lámpara!BE8</f>
        <v>18.83580019200674</v>
      </c>
      <c r="BK23" s="171">
        <f>Lámpara!BF8</f>
        <v>18.711548452180956</v>
      </c>
      <c r="BL23" s="171">
        <f>Lámpara!BG8</f>
        <v>18.68834190294919</v>
      </c>
      <c r="BM23" s="171">
        <f>Lámpara!BH8</f>
        <v>18.772988825565495</v>
      </c>
      <c r="BN23" s="171">
        <f>Lámpara!BI8</f>
        <v>18.918161679844182</v>
      </c>
      <c r="BO23" s="171">
        <f>Lámpara!BJ8</f>
        <v>19.032814464903154</v>
      </c>
      <c r="BP23" s="171">
        <f>Lámpara!BK8</f>
        <v>19.005948301389797</v>
      </c>
      <c r="BQ23" s="171">
        <f>Lámpara!BL8</f>
        <v>18.734936850950209</v>
      </c>
      <c r="BR23" s="171">
        <f>Lámpara!BM8</f>
        <v>18.14974748819014</v>
      </c>
      <c r="BS23" s="171">
        <f>Lámpara!BN8</f>
        <v>17.227334362306987</v>
      </c>
      <c r="BT23" s="171">
        <f>Lámpara!BO8</f>
        <v>15.994440918253938</v>
      </c>
      <c r="BU23" s="171">
        <f>Lámpara!BP8</f>
        <v>14.520436070418999</v>
      </c>
      <c r="BV23" s="171">
        <f>Lámpara!BQ8</f>
        <v>12.903764454584538</v>
      </c>
      <c r="BW23" s="171">
        <f>Lámpara!BR8</f>
        <v>11.256034020854495</v>
      </c>
      <c r="BX23" s="171">
        <f>Lámpara!BS8</f>
        <v>9.6871062669091792</v>
      </c>
      <c r="BY23" s="171">
        <f>Lámpara!BT8</f>
        <v>8.2933655779748481</v>
      </c>
      <c r="BZ23" s="171">
        <f>Lámpara!BU8</f>
        <v>7.1501094954217779</v>
      </c>
      <c r="CA23" s="171">
        <f>Lámpara!BV8</f>
        <v>6.3080176076171544</v>
      </c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6"/>
        <v>5.0999999999999979</v>
      </c>
      <c r="G24" s="172"/>
      <c r="H24" s="175">
        <f t="shared" si="7"/>
        <v>1.5999999999999983</v>
      </c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>
        <f>Lámpara!N9</f>
        <v>4.7769201904433983E-2</v>
      </c>
      <c r="T24" s="171">
        <f>Lámpara!O9</f>
        <v>5.3621072242961115E-2</v>
      </c>
      <c r="U24" s="171">
        <f>Lámpara!P9</f>
        <v>6.0728284847971631E-2</v>
      </c>
      <c r="V24" s="171">
        <f>Lámpara!Q9</f>
        <v>6.9418576952716096E-2</v>
      </c>
      <c r="W24" s="171">
        <f>Lámpara!R9</f>
        <v>8.0113262737727259E-2</v>
      </c>
      <c r="X24" s="171">
        <f>Lámpara!S9</f>
        <v>9.3355726002095685E-2</v>
      </c>
      <c r="Y24" s="171">
        <f>Lámpara!T9</f>
        <v>0.10984907657327148</v>
      </c>
      <c r="Z24" s="171">
        <f>Lámpara!U9</f>
        <v>0.13050605973411206</v>
      </c>
      <c r="AA24" s="171">
        <f>Lámpara!V9</f>
        <v>0.15651539009450158</v>
      </c>
      <c r="AB24" s="171">
        <f>Lámpara!W9</f>
        <v>0.18943015299646904</v>
      </c>
      <c r="AC24" s="171">
        <f>Lámpara!X9</f>
        <v>0.23128591957748448</v>
      </c>
      <c r="AD24" s="171">
        <f>Lámpara!Y9</f>
        <v>0.28475894893390269</v>
      </c>
      <c r="AE24" s="171">
        <f>Lámpara!Z9</f>
        <v>0.35337856375729465</v>
      </c>
      <c r="AF24" s="171">
        <f>Lámpara!AA9</f>
        <v>0.4418128365412422</v>
      </c>
      <c r="AG24" s="171">
        <f>Lámpara!AB9</f>
        <v>0.55625358325013696</v>
      </c>
      <c r="AH24" s="171">
        <f>Lámpara!AC9</f>
        <v>0.70493595494334504</v>
      </c>
      <c r="AI24" s="171">
        <f>Lámpara!AD9</f>
        <v>0.89884046314835842</v>
      </c>
      <c r="AJ24" s="171">
        <f>Lámpara!AE9</f>
        <v>1.1526421248047156</v>
      </c>
      <c r="AK24" s="171">
        <f>Lámpara!AF9</f>
        <v>1.485993892780034</v>
      </c>
      <c r="AL24" s="171">
        <f>Lámpara!AG9</f>
        <v>6.0873812079319922</v>
      </c>
      <c r="AM24" s="171">
        <f>Lámpara!AH9</f>
        <v>6.6335190191749236</v>
      </c>
      <c r="AN24" s="171">
        <f>Lámpara!AI9</f>
        <v>7.5243254674739655</v>
      </c>
      <c r="AO24" s="171">
        <f>Lámpara!AJ9</f>
        <v>8.7332797910656499</v>
      </c>
      <c r="AP24" s="171">
        <f>Lámpara!AK9</f>
        <v>10.207686691089258</v>
      </c>
      <c r="AQ24" s="171">
        <f>Lámpara!AL9</f>
        <v>11.868698209438877</v>
      </c>
      <c r="AR24" s="171">
        <f>Lámpara!AM9</f>
        <v>13.614946357356635</v>
      </c>
      <c r="AS24" s="171">
        <f>Lámpara!AN9</f>
        <v>15.330509149641694</v>
      </c>
      <c r="AT24" s="171">
        <f>Lámpara!AO9</f>
        <v>16.897275415322554</v>
      </c>
      <c r="AU24" s="171">
        <f>Lámpara!AP9</f>
        <v>18.210729353439362</v>
      </c>
      <c r="AV24" s="171">
        <f>Lámpara!AQ9</f>
        <v>19.196859734919752</v>
      </c>
      <c r="AW24" s="171">
        <f>Lámpara!AR9</f>
        <v>19.826624846407405</v>
      </c>
      <c r="AX24" s="171">
        <f>Lámpara!AS9</f>
        <v>20.123689348606177</v>
      </c>
      <c r="AY24" s="171">
        <f>Lámpara!AT9</f>
        <v>20.161602785408082</v>
      </c>
      <c r="AZ24" s="171">
        <f>Lámpara!AU9</f>
        <v>20.048656210983122</v>
      </c>
      <c r="BA24" s="171">
        <f>Lámpara!AV9</f>
        <v>19.902251384894129</v>
      </c>
      <c r="BB24" s="171">
        <f>Lámpara!AW9</f>
        <v>19.818839912422781</v>
      </c>
      <c r="BC24" s="171">
        <f>Lámpara!AX9</f>
        <v>19.848638032459586</v>
      </c>
      <c r="BD24" s="171">
        <f>Lámpara!AY9</f>
        <v>19.984479348859963</v>
      </c>
      <c r="BE24" s="171">
        <f>Lámpara!AZ9</f>
        <v>20.170248976588415</v>
      </c>
      <c r="BF24" s="171">
        <f>Lámpara!BA9</f>
        <v>20.327118411357375</v>
      </c>
      <c r="BG24" s="171">
        <f>Lámpara!BB9</f>
        <v>20.388106163034003</v>
      </c>
      <c r="BH24" s="171">
        <f>Lámpara!BC9</f>
        <v>20.327118411357372</v>
      </c>
      <c r="BI24" s="171">
        <f>Lámpara!BD9</f>
        <v>20.170248976588418</v>
      </c>
      <c r="BJ24" s="171">
        <f>Lámpara!BE9</f>
        <v>19.984479348859949</v>
      </c>
      <c r="BK24" s="171">
        <f>Lámpara!BF9</f>
        <v>19.848638032459569</v>
      </c>
      <c r="BL24" s="171">
        <f>Lámpara!BG9</f>
        <v>19.818839912422767</v>
      </c>
      <c r="BM24" s="171">
        <f>Lámpara!BH9</f>
        <v>19.902251384894132</v>
      </c>
      <c r="BN24" s="171">
        <f>Lámpara!BI9</f>
        <v>20.048656210983125</v>
      </c>
      <c r="BO24" s="171">
        <f>Lámpara!BJ9</f>
        <v>20.161602785408089</v>
      </c>
      <c r="BP24" s="171">
        <f>Lámpara!BK9</f>
        <v>20.123689348606177</v>
      </c>
      <c r="BQ24" s="171">
        <f>Lámpara!BL9</f>
        <v>19.826624846407377</v>
      </c>
      <c r="BR24" s="171">
        <f>Lámpara!BM9</f>
        <v>19.196859734919713</v>
      </c>
      <c r="BS24" s="171">
        <f>Lámpara!BN9</f>
        <v>18.210729353439305</v>
      </c>
      <c r="BT24" s="171">
        <f>Lámpara!BO9</f>
        <v>16.897275415322476</v>
      </c>
      <c r="BU24" s="171">
        <f>Lámpara!BP9</f>
        <v>15.330509149641591</v>
      </c>
      <c r="BV24" s="171">
        <f>Lámpara!BQ9</f>
        <v>13.614946357356553</v>
      </c>
      <c r="BW24" s="171">
        <f>Lámpara!BR9</f>
        <v>11.86869820943879</v>
      </c>
      <c r="BX24" s="171">
        <f>Lámpara!BS9</f>
        <v>10.207686691089181</v>
      </c>
      <c r="BY24" s="171">
        <f>Lámpara!BT9</f>
        <v>8.7332797910656002</v>
      </c>
      <c r="BZ24" s="171">
        <f>Lámpara!BU9</f>
        <v>7.5243254674739024</v>
      </c>
      <c r="CA24" s="171">
        <f>Lámpara!BV9</f>
        <v>6.6335190191749049</v>
      </c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6"/>
        <v>4.9999999999999982</v>
      </c>
      <c r="G25" s="172"/>
      <c r="H25" s="175">
        <f t="shared" si="7"/>
        <v>1.4999999999999982</v>
      </c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>
        <f>Lámpara!N10</f>
        <v>5.4462212880373187E-2</v>
      </c>
      <c r="T25" s="171">
        <f>Lámpara!O10</f>
        <v>6.0728284847971631E-2</v>
      </c>
      <c r="U25" s="171">
        <f>Lámpara!P10</f>
        <v>6.8309083085777683E-2</v>
      </c>
      <c r="V25" s="171">
        <f>Lámpara!Q10</f>
        <v>7.7547323252398381E-2</v>
      </c>
      <c r="W25" s="171">
        <f>Lámpara!R10</f>
        <v>8.8883856580253218E-2</v>
      </c>
      <c r="X25" s="171">
        <f>Lámpara!S10</f>
        <v>0.1028876494967709</v>
      </c>
      <c r="Y25" s="171">
        <f>Lámpara!T10</f>
        <v>0.12029543425480135</v>
      </c>
      <c r="Z25" s="171">
        <f>Lámpara!U10</f>
        <v>0.14206429946479565</v>
      </c>
      <c r="AA25" s="171">
        <f>Lámpara!V10</f>
        <v>0.16944163711486906</v>
      </c>
      <c r="AB25" s="171">
        <f>Lámpara!W10</f>
        <v>0.20405842428344551</v>
      </c>
      <c r="AC25" s="171">
        <f>Lámpara!X10</f>
        <v>0.24805394430045563</v>
      </c>
      <c r="AD25" s="171">
        <f>Lámpara!Y10</f>
        <v>0.30424294901916943</v>
      </c>
      <c r="AE25" s="171">
        <f>Lámpara!Z10</f>
        <v>0.37634020950411518</v>
      </c>
      <c r="AF25" s="171">
        <f>Lámpara!AA10</f>
        <v>0.46926277209804196</v>
      </c>
      <c r="AG25" s="171">
        <f>Lámpara!AB10</f>
        <v>0.58953753282392229</v>
      </c>
      <c r="AH25" s="171">
        <f>Lámpara!AC10</f>
        <v>0.74585163145668931</v>
      </c>
      <c r="AI25" s="171">
        <f>Lámpara!AD10</f>
        <v>0.94979651949207111</v>
      </c>
      <c r="AJ25" s="171">
        <f>Lámpara!AE10</f>
        <v>1.2168744966222145</v>
      </c>
      <c r="AK25" s="171">
        <f>Lámpara!AF10</f>
        <v>1.5678604516633576</v>
      </c>
      <c r="AL25" s="171">
        <f>Lámpara!AG10</f>
        <v>6.4003792948372729</v>
      </c>
      <c r="AM25" s="171">
        <f>Lámpara!AH10</f>
        <v>6.9799755909960437</v>
      </c>
      <c r="AN25" s="171">
        <f>Lámpara!AI10</f>
        <v>7.9229338497019812</v>
      </c>
      <c r="AO25" s="171">
        <f>Lámpara!AJ10</f>
        <v>9.2021921604230581</v>
      </c>
      <c r="AP25" s="171">
        <f>Lámpara!AK10</f>
        <v>10.762978010739497</v>
      </c>
      <c r="AQ25" s="171">
        <f>Lámpara!AL10</f>
        <v>12.522717483550345</v>
      </c>
      <c r="AR25" s="171">
        <f>Lámpara!AM10</f>
        <v>14.37476581225158</v>
      </c>
      <c r="AS25" s="171">
        <f>Lámpara!AN10</f>
        <v>16.196745192714047</v>
      </c>
      <c r="AT25" s="171">
        <f>Lámpara!AO10</f>
        <v>17.863582229424374</v>
      </c>
      <c r="AU25" s="171">
        <f>Lámpara!AP10</f>
        <v>19.264228307853664</v>
      </c>
      <c r="AV25" s="171">
        <f>Lámpara!AQ10</f>
        <v>20.319642027258602</v>
      </c>
      <c r="AW25" s="171">
        <f>Lámpara!AR10</f>
        <v>20.998246348128905</v>
      </c>
      <c r="AX25" s="171">
        <f>Lámpara!AS10</f>
        <v>21.324295047740041</v>
      </c>
      <c r="AY25" s="171">
        <f>Lámpara!AT10</f>
        <v>21.375046254423253</v>
      </c>
      <c r="AZ25" s="171">
        <f>Lámpara!AU10</f>
        <v>21.264825253998605</v>
      </c>
      <c r="BA25" s="171">
        <f>Lámpara!AV10</f>
        <v>21.11788446285518</v>
      </c>
      <c r="BB25" s="171">
        <f>Lámpara!AW10</f>
        <v>21.036474820255407</v>
      </c>
      <c r="BC25" s="171">
        <f>Lámpara!AX10</f>
        <v>21.073918300777674</v>
      </c>
      <c r="BD25" s="171">
        <f>Lámpara!AY10</f>
        <v>21.222665461786047</v>
      </c>
      <c r="BE25" s="171">
        <f>Lámpara!AZ10</f>
        <v>21.423168680909662</v>
      </c>
      <c r="BF25" s="171">
        <f>Lámpara!BA10</f>
        <v>21.591712353177975</v>
      </c>
      <c r="BG25" s="171">
        <f>Lámpara!BB10</f>
        <v>21.657135757988872</v>
      </c>
      <c r="BH25" s="171">
        <f>Lámpara!BC10</f>
        <v>21.591712353177972</v>
      </c>
      <c r="BI25" s="171">
        <f>Lámpara!BD10</f>
        <v>21.423168680909665</v>
      </c>
      <c r="BJ25" s="171">
        <f>Lámpara!BE10</f>
        <v>21.222665461786043</v>
      </c>
      <c r="BK25" s="171">
        <f>Lámpara!BF10</f>
        <v>21.07391830077767</v>
      </c>
      <c r="BL25" s="171">
        <f>Lámpara!BG10</f>
        <v>21.0364748202554</v>
      </c>
      <c r="BM25" s="171">
        <f>Lámpara!BH10</f>
        <v>21.117884462855198</v>
      </c>
      <c r="BN25" s="171">
        <f>Lámpara!BI10</f>
        <v>21.264825253998605</v>
      </c>
      <c r="BO25" s="171">
        <f>Lámpara!BJ10</f>
        <v>21.375046254423264</v>
      </c>
      <c r="BP25" s="171">
        <f>Lámpara!BK10</f>
        <v>21.324295047740019</v>
      </c>
      <c r="BQ25" s="171">
        <f>Lámpara!BL10</f>
        <v>20.99824634812888</v>
      </c>
      <c r="BR25" s="171">
        <f>Lámpara!BM10</f>
        <v>20.319642027258546</v>
      </c>
      <c r="BS25" s="171">
        <f>Lámpara!BN10</f>
        <v>19.264228307853614</v>
      </c>
      <c r="BT25" s="171">
        <f>Lámpara!BO10</f>
        <v>17.863582229424292</v>
      </c>
      <c r="BU25" s="171">
        <f>Lámpara!BP10</f>
        <v>16.19674519271393</v>
      </c>
      <c r="BV25" s="171">
        <f>Lámpara!BQ10</f>
        <v>14.374765812251484</v>
      </c>
      <c r="BW25" s="171">
        <f>Lámpara!BR10</f>
        <v>12.522717483550256</v>
      </c>
      <c r="BX25" s="171">
        <f>Lámpara!BS10</f>
        <v>10.762978010739417</v>
      </c>
      <c r="BY25" s="171">
        <f>Lámpara!BT10</f>
        <v>9.2021921604229924</v>
      </c>
      <c r="BZ25" s="171">
        <f>Lámpara!BU10</f>
        <v>7.9229338497019191</v>
      </c>
      <c r="CA25" s="171">
        <f>Lámpara!BV10</f>
        <v>6.9799755909960233</v>
      </c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6"/>
        <v>4.8999999999999986</v>
      </c>
      <c r="G26" s="172"/>
      <c r="H26" s="175">
        <f t="shared" si="7"/>
        <v>1.3999999999999981</v>
      </c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>
        <f>Lámpara!N11</f>
        <v>6.266876269219826E-2</v>
      </c>
      <c r="T26" s="171">
        <f>Lámpara!O11</f>
        <v>6.9418576952716152E-2</v>
      </c>
      <c r="U26" s="171">
        <f>Lámpara!P11</f>
        <v>7.7547323252398451E-2</v>
      </c>
      <c r="V26" s="171">
        <f>Lámpara!Q11</f>
        <v>8.7413470249713909E-2</v>
      </c>
      <c r="W26" s="171">
        <f>Lámpara!R11</f>
        <v>9.94784183449475E-2</v>
      </c>
      <c r="X26" s="171">
        <f>Lámpara!S11</f>
        <v>0.1143380525600794</v>
      </c>
      <c r="Y26" s="171">
        <f>Lámpara!T11</f>
        <v>0.13276450616580646</v>
      </c>
      <c r="Z26" s="171">
        <f>Lámpara!U11</f>
        <v>0.15576159599792688</v>
      </c>
      <c r="AA26" s="171">
        <f>Lámpara!V11</f>
        <v>0.18463860848095098</v>
      </c>
      <c r="AB26" s="171">
        <f>Lámpara!W11</f>
        <v>0.22110877368878404</v>
      </c>
      <c r="AC26" s="171">
        <f>Lámpara!X11</f>
        <v>0.26742102421853853</v>
      </c>
      <c r="AD26" s="171">
        <f>Lámpara!Y11</f>
        <v>0.32653671519878447</v>
      </c>
      <c r="AE26" s="171">
        <f>Lámpara!Z11</f>
        <v>0.402367178244319</v>
      </c>
      <c r="AF26" s="171">
        <f>Lámpara!AA11</f>
        <v>0.50009369591034936</v>
      </c>
      <c r="AG26" s="171">
        <f>Lámpara!AB11</f>
        <v>0.62659925017393936</v>
      </c>
      <c r="AH26" s="171">
        <f>Lámpara!AC11</f>
        <v>0.79105192954628878</v>
      </c>
      <c r="AI26" s="171">
        <f>Lámpara!AD11</f>
        <v>1.0056941055896818</v>
      </c>
      <c r="AJ26" s="171">
        <f>Lámpara!AE11</f>
        <v>1.2869106097926675</v>
      </c>
      <c r="AK26" s="171">
        <f>Lámpara!AF11</f>
        <v>1.6566746650096642</v>
      </c>
      <c r="AL26" s="171">
        <f>Lámpara!AG11</f>
        <v>6.7336098121099761</v>
      </c>
      <c r="AM26" s="171">
        <f>Lámpara!AH11</f>
        <v>7.3491647080094831</v>
      </c>
      <c r="AN26" s="171">
        <f>Lámpara!AI11</f>
        <v>8.3479851020971019</v>
      </c>
      <c r="AO26" s="171">
        <f>Lámpara!AJ11</f>
        <v>9.7025138491874827</v>
      </c>
      <c r="AP26" s="171">
        <f>Lámpara!AK11</f>
        <v>11.355843340607858</v>
      </c>
      <c r="AQ26" s="171">
        <f>Lámpara!AL11</f>
        <v>13.221492964975701</v>
      </c>
      <c r="AR26" s="171">
        <f>Lámpara!AM11</f>
        <v>15.187232421965573</v>
      </c>
      <c r="AS26" s="171">
        <f>Lámpara!AN11</f>
        <v>17.123806684151305</v>
      </c>
      <c r="AT26" s="171">
        <f>Lámpara!AO11</f>
        <v>18.89868653757371</v>
      </c>
      <c r="AU26" s="171">
        <f>Lámpara!AP11</f>
        <v>20.393790128802966</v>
      </c>
      <c r="AV26" s="171">
        <f>Lámpara!AQ11</f>
        <v>21.524621428898207</v>
      </c>
      <c r="AW26" s="171">
        <f>Lámpara!AR11</f>
        <v>22.256803866709497</v>
      </c>
      <c r="AX26" s="171">
        <f>Lámpara!AS11</f>
        <v>22.615139240400822</v>
      </c>
      <c r="AY26" s="171">
        <f>Lámpara!AT11</f>
        <v>22.680793325827342</v>
      </c>
      <c r="AZ26" s="171">
        <f>Lámpara!AU11</f>
        <v>22.574519331471834</v>
      </c>
      <c r="BA26" s="171">
        <f>Lámpara!AV11</f>
        <v>22.427901531092111</v>
      </c>
      <c r="BB26" s="171">
        <f>Lámpara!AW11</f>
        <v>22.349415262769593</v>
      </c>
      <c r="BC26" s="171">
        <f>Lámpara!AX11</f>
        <v>22.395723133840878</v>
      </c>
      <c r="BD26" s="171">
        <f>Lámpara!AY11</f>
        <v>22.558865293300101</v>
      </c>
      <c r="BE26" s="171">
        <f>Lámpara!AZ11</f>
        <v>22.775597014817944</v>
      </c>
      <c r="BF26" s="171">
        <f>Lámpara!BA11</f>
        <v>22.956934499628733</v>
      </c>
      <c r="BG26" s="171">
        <f>Lámpara!BB11</f>
        <v>23.027209625234036</v>
      </c>
      <c r="BH26" s="171">
        <f>Lámpara!BC11</f>
        <v>22.95693449962873</v>
      </c>
      <c r="BI26" s="171">
        <f>Lámpara!BD11</f>
        <v>22.77559701481794</v>
      </c>
      <c r="BJ26" s="171">
        <f>Lámpara!BE11</f>
        <v>22.558865293300084</v>
      </c>
      <c r="BK26" s="171">
        <f>Lámpara!BF11</f>
        <v>22.395723133840868</v>
      </c>
      <c r="BL26" s="171">
        <f>Lámpara!BG11</f>
        <v>22.349415262769583</v>
      </c>
      <c r="BM26" s="171">
        <f>Lámpara!BH11</f>
        <v>22.427901531092118</v>
      </c>
      <c r="BN26" s="171">
        <f>Lámpara!BI11</f>
        <v>22.574519331471834</v>
      </c>
      <c r="BO26" s="171">
        <f>Lámpara!BJ11</f>
        <v>22.680793325827349</v>
      </c>
      <c r="BP26" s="171">
        <f>Lámpara!BK11</f>
        <v>22.615139240400804</v>
      </c>
      <c r="BQ26" s="171">
        <f>Lámpara!BL11</f>
        <v>22.256803866709458</v>
      </c>
      <c r="BR26" s="171">
        <f>Lámpara!BM11</f>
        <v>21.524621428898165</v>
      </c>
      <c r="BS26" s="171">
        <f>Lámpara!BN11</f>
        <v>20.393790128802912</v>
      </c>
      <c r="BT26" s="171">
        <f>Lámpara!BO11</f>
        <v>18.898686537573624</v>
      </c>
      <c r="BU26" s="171">
        <f>Lámpara!BP11</f>
        <v>17.12380668415117</v>
      </c>
      <c r="BV26" s="171">
        <f>Lámpara!BQ11</f>
        <v>15.187232421965483</v>
      </c>
      <c r="BW26" s="171">
        <f>Lámpara!BR11</f>
        <v>13.221492964975607</v>
      </c>
      <c r="BX26" s="171">
        <f>Lámpara!BS11</f>
        <v>11.35584334060777</v>
      </c>
      <c r="BY26" s="171">
        <f>Lámpara!BT11</f>
        <v>9.7025138491874152</v>
      </c>
      <c r="BZ26" s="171">
        <f>Lámpara!BU11</f>
        <v>8.3479851020970379</v>
      </c>
      <c r="CA26" s="171">
        <f>Lámpara!BV11</f>
        <v>7.3491647080094635</v>
      </c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6"/>
        <v>4.7999999999999989</v>
      </c>
      <c r="G27" s="172"/>
      <c r="H27" s="175">
        <f t="shared" si="7"/>
        <v>1.299999999999998</v>
      </c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>
        <f>Lámpara!N12</f>
        <v>7.2791584114267976E-2</v>
      </c>
      <c r="T27" s="171">
        <f>Lámpara!O12</f>
        <v>8.0113262737727259E-2</v>
      </c>
      <c r="U27" s="171">
        <f>Lámpara!P12</f>
        <v>8.8883856580253218E-2</v>
      </c>
      <c r="V27" s="171">
        <f>Lámpara!Q12</f>
        <v>9.9478418344947431E-2</v>
      </c>
      <c r="W27" s="171">
        <f>Lámpara!R12</f>
        <v>0.1123799753328454</v>
      </c>
      <c r="X27" s="171">
        <f>Lámpara!S12</f>
        <v>0.12821274597506549</v>
      </c>
      <c r="Y27" s="171">
        <f>Lámpara!T12</f>
        <v>0.14778614126512274</v>
      </c>
      <c r="Z27" s="171">
        <f>Lámpara!U12</f>
        <v>0.17215321739651598</v>
      </c>
      <c r="AA27" s="171">
        <f>Lámpara!V12</f>
        <v>0.20268853958870023</v>
      </c>
      <c r="AB27" s="171">
        <f>Lámpara!W12</f>
        <v>0.24119217937396792</v>
      </c>
      <c r="AC27" s="171">
        <f>Lámpara!X12</f>
        <v>0.29002897011970646</v>
      </c>
      <c r="AD27" s="171">
        <f>Lámpara!Y12</f>
        <v>0.3523154219076759</v>
      </c>
      <c r="AE27" s="171">
        <f>Lámpara!Z12</f>
        <v>0.43217116394457739</v>
      </c>
      <c r="AF27" s="171">
        <f>Lámpara!AA12</f>
        <v>0.53505786788852372</v>
      </c>
      <c r="AG27" s="171">
        <f>Lámpara!AB12</f>
        <v>0.66823688136640713</v>
      </c>
      <c r="AH27" s="171">
        <f>Lámpara!AC12</f>
        <v>0.84138802706736615</v>
      </c>
      <c r="AI27" s="171">
        <f>Lámpara!AD12</f>
        <v>1.067447194083941</v>
      </c>
      <c r="AJ27" s="171">
        <f>Lámpara!AE12</f>
        <v>1.3637407460953852</v>
      </c>
      <c r="AK27" s="171">
        <f>Lámpara!AF12</f>
        <v>1.7535220085493717</v>
      </c>
      <c r="AL27" s="171">
        <f>Lámpara!AG12</f>
        <v>7.0888935656239918</v>
      </c>
      <c r="AM27" s="171">
        <f>Lámpara!AH12</f>
        <v>7.743122845790225</v>
      </c>
      <c r="AN27" s="171">
        <f>Lámpara!AI12</f>
        <v>8.8018134400842811</v>
      </c>
      <c r="AO27" s="171">
        <f>Lámpara!AJ12</f>
        <v>10.23697047365302</v>
      </c>
      <c r="AP27" s="171">
        <f>Lámpara!AK12</f>
        <v>11.989498257881573</v>
      </c>
      <c r="AQ27" s="171">
        <f>Lámpara!AL12</f>
        <v>13.968824294979861</v>
      </c>
      <c r="AR27" s="171">
        <f>Lámpara!AM12</f>
        <v>16.056808314887672</v>
      </c>
      <c r="AS27" s="171">
        <f>Lámpara!AN12</f>
        <v>18.116869447538246</v>
      </c>
      <c r="AT27" s="171">
        <f>Lámpara!AO12</f>
        <v>20.008492253824731</v>
      </c>
      <c r="AU27" s="171">
        <f>Lámpara!AP12</f>
        <v>21.606019343743558</v>
      </c>
      <c r="AV27" s="171">
        <f>Lámpara!AQ12</f>
        <v>22.819035511352109</v>
      </c>
      <c r="AW27" s="171">
        <f>Lámpara!AR12</f>
        <v>23.610070091365337</v>
      </c>
      <c r="AX27" s="171">
        <f>Lámpara!AS12</f>
        <v>24.00441820147639</v>
      </c>
      <c r="AY27" s="171">
        <f>Lámpara!AT12</f>
        <v>24.087359051886146</v>
      </c>
      <c r="AZ27" s="171">
        <f>Lámpara!AU12</f>
        <v>23.986492581177096</v>
      </c>
      <c r="BA27" s="171">
        <f>Lámpara!AV12</f>
        <v>23.841251618938447</v>
      </c>
      <c r="BB27" s="171">
        <f>Lámpara!AW12</f>
        <v>23.766794550668124</v>
      </c>
      <c r="BC27" s="171">
        <f>Lámpara!AX12</f>
        <v>23.823378696900072</v>
      </c>
      <c r="BD27" s="171">
        <f>Lámpara!AY12</f>
        <v>24.002603640141505</v>
      </c>
      <c r="BE27" s="171">
        <f>Lámpara!AZ12</f>
        <v>24.237239552529566</v>
      </c>
      <c r="BF27" s="171">
        <f>Lámpara!BA12</f>
        <v>24.4326190611635</v>
      </c>
      <c r="BG27" s="171">
        <f>Lámpara!BB12</f>
        <v>24.508208750440787</v>
      </c>
      <c r="BH27" s="171">
        <f>Lámpara!BC12</f>
        <v>24.432619061163496</v>
      </c>
      <c r="BI27" s="171">
        <f>Lámpara!BD12</f>
        <v>24.237239552529569</v>
      </c>
      <c r="BJ27" s="171">
        <f>Lámpara!BE12</f>
        <v>24.002603640141484</v>
      </c>
      <c r="BK27" s="171">
        <f>Lámpara!BF12</f>
        <v>23.823378696900054</v>
      </c>
      <c r="BL27" s="171">
        <f>Lámpara!BG12</f>
        <v>23.766794550668113</v>
      </c>
      <c r="BM27" s="171">
        <f>Lámpara!BH12</f>
        <v>23.841251618938472</v>
      </c>
      <c r="BN27" s="171">
        <f>Lámpara!BI12</f>
        <v>23.986492581177099</v>
      </c>
      <c r="BO27" s="171">
        <f>Lámpara!BJ12</f>
        <v>24.087359051886164</v>
      </c>
      <c r="BP27" s="171">
        <f>Lámpara!BK12</f>
        <v>24.004418201476387</v>
      </c>
      <c r="BQ27" s="171">
        <f>Lámpara!BL12</f>
        <v>23.610070091365312</v>
      </c>
      <c r="BR27" s="171">
        <f>Lámpara!BM12</f>
        <v>22.819035511352066</v>
      </c>
      <c r="BS27" s="171">
        <f>Lámpara!BN12</f>
        <v>21.606019343743501</v>
      </c>
      <c r="BT27" s="171">
        <f>Lámpara!BO12</f>
        <v>20.008492253824631</v>
      </c>
      <c r="BU27" s="171">
        <f>Lámpara!BP12</f>
        <v>18.116869447538111</v>
      </c>
      <c r="BV27" s="171">
        <f>Lámpara!BQ12</f>
        <v>16.056808314887586</v>
      </c>
      <c r="BW27" s="171">
        <f>Lámpara!BR12</f>
        <v>13.968824294979761</v>
      </c>
      <c r="BX27" s="171">
        <f>Lámpara!BS12</f>
        <v>11.989498257881484</v>
      </c>
      <c r="BY27" s="171">
        <f>Lámpara!BT12</f>
        <v>10.236970473652949</v>
      </c>
      <c r="BZ27" s="171">
        <f>Lámpara!BU12</f>
        <v>8.8018134400842136</v>
      </c>
      <c r="CA27" s="171">
        <f>Lámpara!BV12</f>
        <v>7.7431228457902019</v>
      </c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6"/>
        <v>4.6999999999999993</v>
      </c>
      <c r="G28" s="172"/>
      <c r="H28" s="175">
        <f t="shared" si="7"/>
        <v>1.199999999999998</v>
      </c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>
        <f>Lámpara!N13</f>
        <v>8.5349744300003264E-2</v>
      </c>
      <c r="T28" s="171">
        <f>Lámpara!O13</f>
        <v>9.3355726002095754E-2</v>
      </c>
      <c r="U28" s="171">
        <f>Lámpara!P13</f>
        <v>0.1028876494967709</v>
      </c>
      <c r="V28" s="171">
        <f>Lámpara!Q13</f>
        <v>0.11433805256007938</v>
      </c>
      <c r="W28" s="171">
        <f>Lámpara!R13</f>
        <v>0.12821274597506549</v>
      </c>
      <c r="X28" s="171">
        <f>Lámpara!S13</f>
        <v>0.14516578805116595</v>
      </c>
      <c r="Y28" s="171">
        <f>Lámpara!T13</f>
        <v>0.16604585458758295</v>
      </c>
      <c r="Z28" s="171">
        <f>Lámpara!U13</f>
        <v>0.19195789017994722</v>
      </c>
      <c r="AA28" s="171">
        <f>Lámpara!V13</f>
        <v>0.22434530167909375</v>
      </c>
      <c r="AB28" s="171">
        <f>Lámpara!W13</f>
        <v>0.26509982874860072</v>
      </c>
      <c r="AC28" s="171">
        <f>Lámpara!X13</f>
        <v>0.31670878302699218</v>
      </c>
      <c r="AD28" s="171">
        <f>Lámpara!Y13</f>
        <v>0.38245283591402701</v>
      </c>
      <c r="AE28" s="171">
        <f>Lámpara!Z13</f>
        <v>0.46667229404173638</v>
      </c>
      <c r="AF28" s="171">
        <f>Lámpara!AA13</f>
        <v>0.57512628798834731</v>
      </c>
      <c r="AG28" s="171">
        <f>Lámpara!AB13</f>
        <v>0.71547812596995664</v>
      </c>
      <c r="AH28" s="171">
        <f>Lámpara!AC13</f>
        <v>0.89795204256053551</v>
      </c>
      <c r="AI28" s="171">
        <f>Lámpara!AD13</f>
        <v>1.1362227674833902</v>
      </c>
      <c r="AJ28" s="171">
        <f>Lámpara!AE13</f>
        <v>1.4486211224820167</v>
      </c>
      <c r="AK28" s="171">
        <f>Lámpara!AF13</f>
        <v>1.8597679513653675</v>
      </c>
      <c r="AL28" s="171">
        <f>Lámpara!AG13</f>
        <v>7.4683559570336451</v>
      </c>
      <c r="AM28" s="171">
        <f>Lámpara!AH13</f>
        <v>8.1642146658140451</v>
      </c>
      <c r="AN28" s="171">
        <f>Lámpara!AI13</f>
        <v>9.287109375089921</v>
      </c>
      <c r="AO28" s="171">
        <f>Lámpara!AJ13</f>
        <v>10.808678262420113</v>
      </c>
      <c r="AP28" s="171">
        <f>Lámpara!AK13</f>
        <v>12.667590960107004</v>
      </c>
      <c r="AQ28" s="171">
        <f>Lámpara!AL13</f>
        <v>14.768994391506913</v>
      </c>
      <c r="AR28" s="171">
        <f>Lámpara!AM13</f>
        <v>16.98849829450803</v>
      </c>
      <c r="AS28" s="171">
        <f>Lámpara!AN13</f>
        <v>19.181719097600467</v>
      </c>
      <c r="AT28" s="171">
        <f>Lámpara!AO13</f>
        <v>21.199585695649553</v>
      </c>
      <c r="AU28" s="171">
        <f>Lámpara!AP13</f>
        <v>22.908277759272334</v>
      </c>
      <c r="AV28" s="171">
        <f>Lámpara!AQ13</f>
        <v>24.210952504802957</v>
      </c>
      <c r="AW28" s="171">
        <f>Lámpara!AR13</f>
        <v>25.066716692685162</v>
      </c>
      <c r="AX28" s="171">
        <f>Lámpara!AS13</f>
        <v>25.501287887083702</v>
      </c>
      <c r="AY28" s="171">
        <f>Lámpara!AT13</f>
        <v>25.604270274930204</v>
      </c>
      <c r="AZ28" s="171">
        <f>Lámpara!AU13</f>
        <v>25.510555218198185</v>
      </c>
      <c r="BA28" s="171">
        <f>Lámpara!AV13</f>
        <v>25.367978328213109</v>
      </c>
      <c r="BB28" s="171">
        <f>Lámpara!AW13</f>
        <v>25.298875548294578</v>
      </c>
      <c r="BC28" s="171">
        <f>Lámpara!AX13</f>
        <v>25.367373513342741</v>
      </c>
      <c r="BD28" s="171">
        <f>Lámpara!AY13</f>
        <v>25.564597837040012</v>
      </c>
      <c r="BE28" s="171">
        <f>Lámpara!AZ13</f>
        <v>25.819019676460854</v>
      </c>
      <c r="BF28" s="171">
        <f>Lámpara!BA13</f>
        <v>26.029835148059771</v>
      </c>
      <c r="BG28" s="171">
        <f>Lámpara!BB13</f>
        <v>26.111255090050104</v>
      </c>
      <c r="BH28" s="171">
        <f>Lámpara!BC13</f>
        <v>26.029835148059767</v>
      </c>
      <c r="BI28" s="171">
        <f>Lámpara!BD13</f>
        <v>25.819019676460858</v>
      </c>
      <c r="BJ28" s="171">
        <f>Lámpara!BE13</f>
        <v>25.564597837040008</v>
      </c>
      <c r="BK28" s="171">
        <f>Lámpara!BF13</f>
        <v>25.36737351334272</v>
      </c>
      <c r="BL28" s="171">
        <f>Lámpara!BG13</f>
        <v>25.298875548294568</v>
      </c>
      <c r="BM28" s="171">
        <f>Lámpara!BH13</f>
        <v>25.36797832821312</v>
      </c>
      <c r="BN28" s="171">
        <f>Lámpara!BI13</f>
        <v>25.510555218198192</v>
      </c>
      <c r="BO28" s="171">
        <f>Lámpara!BJ13</f>
        <v>25.604270274930215</v>
      </c>
      <c r="BP28" s="171">
        <f>Lámpara!BK13</f>
        <v>25.501287887083695</v>
      </c>
      <c r="BQ28" s="171">
        <f>Lámpara!BL13</f>
        <v>25.066716692685119</v>
      </c>
      <c r="BR28" s="171">
        <f>Lámpara!BM13</f>
        <v>24.210952504802897</v>
      </c>
      <c r="BS28" s="171">
        <f>Lámpara!BN13</f>
        <v>22.908277759272249</v>
      </c>
      <c r="BT28" s="171">
        <f>Lámpara!BO13</f>
        <v>21.199585695649457</v>
      </c>
      <c r="BU28" s="171">
        <f>Lámpara!BP13</f>
        <v>19.181719097600332</v>
      </c>
      <c r="BV28" s="171">
        <f>Lámpara!BQ13</f>
        <v>16.988498294507927</v>
      </c>
      <c r="BW28" s="171">
        <f>Lámpara!BR13</f>
        <v>14.768994391506808</v>
      </c>
      <c r="BX28" s="171">
        <f>Lámpara!BS13</f>
        <v>12.667590960106915</v>
      </c>
      <c r="BY28" s="171">
        <f>Lámpara!BT13</f>
        <v>10.80867826242004</v>
      </c>
      <c r="BZ28" s="171">
        <f>Lámpara!BU13</f>
        <v>9.2871093750898428</v>
      </c>
      <c r="CA28" s="171">
        <f>Lámpara!BV13</f>
        <v>8.1642146658140131</v>
      </c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6"/>
        <v>4.5999999999999996</v>
      </c>
      <c r="G29" s="172"/>
      <c r="H29" s="175">
        <f t="shared" si="7"/>
        <v>1.0999999999999979</v>
      </c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>
        <f>Lámpara!N14</f>
        <v>0.1010144197034496</v>
      </c>
      <c r="T29" s="171">
        <f>Lámpara!O14</f>
        <v>0.10984907657327132</v>
      </c>
      <c r="U29" s="171">
        <f>Lámpara!P14</f>
        <v>0.1202954342548012</v>
      </c>
      <c r="V29" s="171">
        <f>Lámpara!Q14</f>
        <v>0.13276450616580626</v>
      </c>
      <c r="W29" s="171">
        <f>Lámpara!R14</f>
        <v>0.14778614126512257</v>
      </c>
      <c r="X29" s="171">
        <f>Lámpara!S14</f>
        <v>0.16604585458758281</v>
      </c>
      <c r="Y29" s="171">
        <f>Lámpara!T14</f>
        <v>0.18843370213159988</v>
      </c>
      <c r="Z29" s="171">
        <f>Lámpara!U14</f>
        <v>0.21610932077736844</v>
      </c>
      <c r="AA29" s="171">
        <f>Lámpara!V14</f>
        <v>0.25058871611818062</v>
      </c>
      <c r="AB29" s="171">
        <f>Lámpara!W14</f>
        <v>0.29386037557106232</v>
      </c>
      <c r="AC29" s="171">
        <f>Lámpara!X14</f>
        <v>0.34854100665267823</v>
      </c>
      <c r="AD29" s="171">
        <f>Lámpara!Y14</f>
        <v>0.41808491764460881</v>
      </c>
      <c r="AE29" s="171">
        <f>Lámpara!Z14</f>
        <v>0.50706613217985197</v>
      </c>
      <c r="AF29" s="171">
        <f>Lámpara!AA14</f>
        <v>0.62155924952278485</v>
      </c>
      <c r="AG29" s="171">
        <f>Lámpara!AB14</f>
        <v>0.76965448389160407</v>
      </c>
      <c r="AH29" s="171">
        <f>Lámpara!AC14</f>
        <v>0.96215510914452962</v>
      </c>
      <c r="AI29" s="171">
        <f>Lámpara!AD14</f>
        <v>1.2135228398374494</v>
      </c>
      <c r="AJ29" s="171">
        <f>Lámpara!AE14</f>
        <v>1.543159965243148</v>
      </c>
      <c r="AK29" s="171">
        <f>Lámpara!AF14</f>
        <v>1.9771481688783823</v>
      </c>
      <c r="AL29" s="171">
        <f>Lámpara!AG14</f>
        <v>7.8745158174624654</v>
      </c>
      <c r="AM29" s="171">
        <f>Lámpara!AH14</f>
        <v>8.6152263988761213</v>
      </c>
      <c r="AN29" s="171">
        <f>Lámpara!AI14</f>
        <v>9.8070175976858991</v>
      </c>
      <c r="AO29" s="171">
        <f>Lámpara!AJ14</f>
        <v>11.421246556334115</v>
      </c>
      <c r="AP29" s="171">
        <f>Lámpara!AK14</f>
        <v>13.394309723773741</v>
      </c>
      <c r="AQ29" s="171">
        <f>Lámpara!AL14</f>
        <v>15.626882461568782</v>
      </c>
      <c r="AR29" s="171">
        <f>Lámpara!AM14</f>
        <v>17.987969237834758</v>
      </c>
      <c r="AS29" s="171">
        <f>Lámpara!AN14</f>
        <v>20.324877823671589</v>
      </c>
      <c r="AT29" s="171">
        <f>Lámpara!AO14</f>
        <v>22.479370796624636</v>
      </c>
      <c r="AU29" s="171">
        <f>Lámpara!AP14</f>
        <v>24.308829037597175</v>
      </c>
      <c r="AV29" s="171">
        <f>Lámpara!AQ14</f>
        <v>25.709425908683965</v>
      </c>
      <c r="AW29" s="171">
        <f>Lámpara!AR14</f>
        <v>26.636479259752257</v>
      </c>
      <c r="AX29" s="171">
        <f>Lámpara!AS14</f>
        <v>27.116039074932655</v>
      </c>
      <c r="AY29" s="171">
        <f>Lámpara!AT14</f>
        <v>27.24225048265842</v>
      </c>
      <c r="AZ29" s="171">
        <f>Lámpara!AU14</f>
        <v>27.157767370675245</v>
      </c>
      <c r="BA29" s="171">
        <f>Lámpara!AV14</f>
        <v>27.01942180423023</v>
      </c>
      <c r="BB29" s="171">
        <f>Lámpara!AW14</f>
        <v>26.957259913497101</v>
      </c>
      <c r="BC29" s="171">
        <f>Lámpara!AX14</f>
        <v>27.039574086136835</v>
      </c>
      <c r="BD29" s="171">
        <f>Lámpara!AY14</f>
        <v>27.256978766559477</v>
      </c>
      <c r="BE29" s="171">
        <f>Lámpara!AZ14</f>
        <v>27.533303760833117</v>
      </c>
      <c r="BF29" s="171">
        <f>Lámpara!BA14</f>
        <v>27.761114625375193</v>
      </c>
      <c r="BG29" s="171">
        <f>Lámpara!BB14</f>
        <v>27.848940349002167</v>
      </c>
      <c r="BH29" s="171">
        <f>Lámpara!BC14</f>
        <v>27.761114625375189</v>
      </c>
      <c r="BI29" s="171">
        <f>Lámpara!BD14</f>
        <v>27.533303760833121</v>
      </c>
      <c r="BJ29" s="171">
        <f>Lámpara!BE14</f>
        <v>27.256978766559477</v>
      </c>
      <c r="BK29" s="171">
        <f>Lámpara!BF14</f>
        <v>27.039574086136831</v>
      </c>
      <c r="BL29" s="171">
        <f>Lámpara!BG14</f>
        <v>26.95725991349709</v>
      </c>
      <c r="BM29" s="171">
        <f>Lámpara!BH14</f>
        <v>27.019421804230245</v>
      </c>
      <c r="BN29" s="171">
        <f>Lámpara!BI14</f>
        <v>27.157767370675248</v>
      </c>
      <c r="BO29" s="171">
        <f>Lámpara!BJ14</f>
        <v>27.242250482658431</v>
      </c>
      <c r="BP29" s="171">
        <f>Lámpara!BK14</f>
        <v>27.116039074932655</v>
      </c>
      <c r="BQ29" s="171">
        <f>Lámpara!BL14</f>
        <v>26.636479259752232</v>
      </c>
      <c r="BR29" s="171">
        <f>Lámpara!BM14</f>
        <v>25.709425908683912</v>
      </c>
      <c r="BS29" s="171">
        <f>Lámpara!BN14</f>
        <v>24.308829037597089</v>
      </c>
      <c r="BT29" s="171">
        <f>Lámpara!BO14</f>
        <v>22.479370796624519</v>
      </c>
      <c r="BU29" s="171">
        <f>Lámpara!BP14</f>
        <v>20.324877823671443</v>
      </c>
      <c r="BV29" s="171">
        <f>Lámpara!BQ14</f>
        <v>17.987969237834648</v>
      </c>
      <c r="BW29" s="171">
        <f>Lámpara!BR14</f>
        <v>15.626882461568666</v>
      </c>
      <c r="BX29" s="171">
        <f>Lámpara!BS14</f>
        <v>13.394309723773638</v>
      </c>
      <c r="BY29" s="171">
        <f>Lámpara!BT14</f>
        <v>11.421246556334037</v>
      </c>
      <c r="BZ29" s="171">
        <f>Lámpara!BU14</f>
        <v>9.807017597685828</v>
      </c>
      <c r="CA29" s="171">
        <f>Lámpara!BV14</f>
        <v>8.6152263988760964</v>
      </c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6"/>
        <v>4.5</v>
      </c>
      <c r="G30" s="172"/>
      <c r="H30" s="175">
        <f t="shared" si="7"/>
        <v>0.99999999999999789</v>
      </c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>
        <f>Lámpara!N15</f>
        <v>0.12065627930475341</v>
      </c>
      <c r="T30" s="171">
        <f>Lámpara!O15</f>
        <v>0.13050605973411206</v>
      </c>
      <c r="U30" s="171">
        <f>Lámpara!P15</f>
        <v>0.14206429946479565</v>
      </c>
      <c r="V30" s="171">
        <f>Lámpara!Q15</f>
        <v>0.15576159599792685</v>
      </c>
      <c r="W30" s="171">
        <f>Lámpara!R15</f>
        <v>0.17215321739651598</v>
      </c>
      <c r="X30" s="171">
        <f>Lámpara!S15</f>
        <v>0.19195789017994722</v>
      </c>
      <c r="Y30" s="171">
        <f>Lámpara!T15</f>
        <v>0.21610932077736864</v>
      </c>
      <c r="Z30" s="171">
        <f>Lámpara!U15</f>
        <v>0.24582482216063448</v>
      </c>
      <c r="AA30" s="171">
        <f>Lámpara!V15</f>
        <v>0.28269697329925725</v>
      </c>
      <c r="AB30" s="171">
        <f>Lámpara!W15</f>
        <v>0.32881636307234324</v>
      </c>
      <c r="AC30" s="171">
        <f>Lámpara!X15</f>
        <v>0.38693637161837441</v>
      </c>
      <c r="AD30" s="171">
        <f>Lámpara!Y15</f>
        <v>0.46069490631274723</v>
      </c>
      <c r="AE30" s="171">
        <f>Lámpara!Z15</f>
        <v>0.55491342440950087</v>
      </c>
      <c r="AF30" s="171">
        <f>Lámpara!AA15</f>
        <v>0.67600096367703866</v>
      </c>
      <c r="AG30" s="171">
        <f>Lámpara!AB15</f>
        <v>0.83250096851304067</v>
      </c>
      <c r="AH30" s="171">
        <f>Lámpara!AC15</f>
        <v>1.0358323748589675</v>
      </c>
      <c r="AI30" s="171">
        <f>Lámpara!AD15</f>
        <v>1.3012949256931201</v>
      </c>
      <c r="AJ30" s="171">
        <f>Lámpara!AE15</f>
        <v>1.64943360593201</v>
      </c>
      <c r="AK30" s="171">
        <f>Lámpara!AF15</f>
        <v>2.1078903952829431</v>
      </c>
      <c r="AL30" s="171">
        <f>Lámpara!AG15</f>
        <v>8.3104061345983773</v>
      </c>
      <c r="AM30" s="171">
        <f>Lámpara!AH15</f>
        <v>9.0994927085196871</v>
      </c>
      <c r="AN30" s="171">
        <f>Lámpara!AI15</f>
        <v>10.365269863039877</v>
      </c>
      <c r="AO30" s="171">
        <f>Lámpara!AJ15</f>
        <v>12.078916765720923</v>
      </c>
      <c r="AP30" s="171">
        <f>Lámpara!AK15</f>
        <v>14.174528222636091</v>
      </c>
      <c r="AQ30" s="171">
        <f>Lámpara!AL15</f>
        <v>16.548116256808044</v>
      </c>
      <c r="AR30" s="171">
        <f>Lámpara!AM15</f>
        <v>19.061710150847652</v>
      </c>
      <c r="AS30" s="171">
        <f>Lámpara!AN15</f>
        <v>21.553773332347237</v>
      </c>
      <c r="AT30" s="171">
        <f>Lámpara!AO15</f>
        <v>23.8562481236049</v>
      </c>
      <c r="AU30" s="171">
        <f>Lámpara!AP15</f>
        <v>25.817028904412691</v>
      </c>
      <c r="AV30" s="171">
        <f>Lámpara!AQ15</f>
        <v>27.324696752182458</v>
      </c>
      <c r="AW30" s="171">
        <f>Lámpara!AR15</f>
        <v>28.330372071795676</v>
      </c>
      <c r="AX30" s="171">
        <f>Lámpara!AS15</f>
        <v>28.860324629834093</v>
      </c>
      <c r="AY30" s="171">
        <f>Lámpara!AT15</f>
        <v>29.013459099927214</v>
      </c>
      <c r="AZ30" s="171">
        <f>Lámpara!AU15</f>
        <v>28.940689588877557</v>
      </c>
      <c r="BA30" s="171">
        <f>Lámpara!AV15</f>
        <v>28.808479453390206</v>
      </c>
      <c r="BB30" s="171">
        <f>Lámpara!AW15</f>
        <v>28.755157922282791</v>
      </c>
      <c r="BC30" s="171">
        <f>Lámpara!AX15</f>
        <v>28.853502657081119</v>
      </c>
      <c r="BD30" s="171">
        <f>Lámpara!AY15</f>
        <v>29.093575242343874</v>
      </c>
      <c r="BE30" s="171">
        <f>Lámpara!AZ15</f>
        <v>29.39419062606223</v>
      </c>
      <c r="BF30" s="171">
        <f>Lámpara!BA15</f>
        <v>29.640744783456249</v>
      </c>
      <c r="BG30" s="171">
        <f>Lámpara!BB15</f>
        <v>29.735619756744214</v>
      </c>
      <c r="BH30" s="171">
        <f>Lámpara!BC15</f>
        <v>29.640744783456249</v>
      </c>
      <c r="BI30" s="171">
        <f>Lámpara!BD15</f>
        <v>29.394190626062233</v>
      </c>
      <c r="BJ30" s="171">
        <f>Lámpara!BE15</f>
        <v>29.093575242343874</v>
      </c>
      <c r="BK30" s="171">
        <f>Lámpara!BF15</f>
        <v>28.853502657081112</v>
      </c>
      <c r="BL30" s="171">
        <f>Lámpara!BG15</f>
        <v>28.755157922282777</v>
      </c>
      <c r="BM30" s="171">
        <f>Lámpara!BH15</f>
        <v>28.808479453390213</v>
      </c>
      <c r="BN30" s="171">
        <f>Lámpara!BI15</f>
        <v>28.940689588877561</v>
      </c>
      <c r="BO30" s="171">
        <f>Lámpara!BJ15</f>
        <v>29.013459099927228</v>
      </c>
      <c r="BP30" s="171">
        <f>Lámpara!BK15</f>
        <v>28.860324629834071</v>
      </c>
      <c r="BQ30" s="171">
        <f>Lámpara!BL15</f>
        <v>28.330372071795644</v>
      </c>
      <c r="BR30" s="171">
        <f>Lámpara!BM15</f>
        <v>27.324696752182394</v>
      </c>
      <c r="BS30" s="171">
        <f>Lámpara!BN15</f>
        <v>25.817028904412602</v>
      </c>
      <c r="BT30" s="171">
        <f>Lámpara!BO15</f>
        <v>23.856248123604789</v>
      </c>
      <c r="BU30" s="171">
        <f>Lámpara!BP15</f>
        <v>21.55377333234707</v>
      </c>
      <c r="BV30" s="171">
        <f>Lámpara!BQ15</f>
        <v>19.061710150847539</v>
      </c>
      <c r="BW30" s="171">
        <f>Lámpara!BR15</f>
        <v>16.548116256807919</v>
      </c>
      <c r="BX30" s="171">
        <f>Lámpara!BS15</f>
        <v>14.174528222635971</v>
      </c>
      <c r="BY30" s="171">
        <f>Lámpara!BT15</f>
        <v>12.078916765720837</v>
      </c>
      <c r="BZ30" s="171">
        <f>Lámpara!BU15</f>
        <v>10.365269863039796</v>
      </c>
      <c r="CA30" s="171">
        <f>Lámpara!BV15</f>
        <v>9.0994927085196604</v>
      </c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6"/>
        <v>4.4000000000000004</v>
      </c>
      <c r="G31" s="172"/>
      <c r="H31" s="175">
        <f t="shared" si="7"/>
        <v>0.89999999999999791</v>
      </c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>
        <f>Lámpara!N16</f>
        <v>0.1454084184900826</v>
      </c>
      <c r="T31" s="171">
        <f>Lámpara!O16</f>
        <v>0.15651539009450158</v>
      </c>
      <c r="U31" s="171">
        <f>Lámpara!P16</f>
        <v>0.16944163711486906</v>
      </c>
      <c r="V31" s="171">
        <f>Lámpara!Q16</f>
        <v>0.18463860848095093</v>
      </c>
      <c r="W31" s="171">
        <f>Lámpara!R16</f>
        <v>0.20268853958870023</v>
      </c>
      <c r="X31" s="171">
        <f>Lámpara!S16</f>
        <v>0.22434530167909375</v>
      </c>
      <c r="Y31" s="171">
        <f>Lámpara!T16</f>
        <v>0.25058871611818084</v>
      </c>
      <c r="Z31" s="171">
        <f>Lámpara!U16</f>
        <v>0.28269697329925725</v>
      </c>
      <c r="AA31" s="171">
        <f>Lámpara!V16</f>
        <v>0.32234345273050408</v>
      </c>
      <c r="AB31" s="171">
        <f>Lámpara!W16</f>
        <v>0.3717265042380048</v>
      </c>
      <c r="AC31" s="171">
        <f>Lámpara!X16</f>
        <v>0.43374384427371532</v>
      </c>
      <c r="AD31" s="171">
        <f>Lámpara!Y16</f>
        <v>0.51222745192583796</v>
      </c>
      <c r="AE31" s="171">
        <f>Lámpara!Z16</f>
        <v>0.61226063202650149</v>
      </c>
      <c r="AF31" s="171">
        <f>Lámpara!AA16</f>
        <v>0.74060680948473345</v>
      </c>
      <c r="AG31" s="171">
        <f>Lámpara!AB16</f>
        <v>0.90629038328605382</v>
      </c>
      <c r="AH31" s="171">
        <f>Lámpara!AC16</f>
        <v>1.1213846017604399</v>
      </c>
      <c r="AI31" s="171">
        <f>Lámpara!AD16</f>
        <v>1.402081235857163</v>
      </c>
      <c r="AJ31" s="171">
        <f>Lámpara!AE16</f>
        <v>1.7701435168797697</v>
      </c>
      <c r="AK31" s="171">
        <f>Lámpara!AF16</f>
        <v>2.2548795005669073</v>
      </c>
      <c r="AL31" s="171">
        <f>Lámpara!AG16</f>
        <v>8.7797387368617414</v>
      </c>
      <c r="AM31" s="171">
        <f>Lámpara!AH16</f>
        <v>9.621069780528229</v>
      </c>
      <c r="AN31" s="171">
        <f>Lámpara!AI16</f>
        <v>10.966366307671551</v>
      </c>
      <c r="AO31" s="171">
        <f>Lámpara!AJ16</f>
        <v>12.786751889380628</v>
      </c>
      <c r="AP31" s="171">
        <f>Lámpara!AK16</f>
        <v>15.014003472798768</v>
      </c>
      <c r="AQ31" s="171">
        <f>Lámpara!AL16</f>
        <v>17.539278987614278</v>
      </c>
      <c r="AR31" s="171">
        <f>Lámpara!AM16</f>
        <v>20.217248934163685</v>
      </c>
      <c r="AS31" s="171">
        <f>Lámpara!AN16</f>
        <v>22.876966638211094</v>
      </c>
      <c r="AT31" s="171">
        <f>Lámpara!AO16</f>
        <v>25.339855032650728</v>
      </c>
      <c r="AU31" s="171">
        <f>Lámpara!AP16</f>
        <v>27.44357898962987</v>
      </c>
      <c r="AV31" s="171">
        <f>Lámpara!AQ16</f>
        <v>29.068462203794148</v>
      </c>
      <c r="AW31" s="171">
        <f>Lámpara!AR16</f>
        <v>30.160972133103218</v>
      </c>
      <c r="AX31" s="171">
        <f>Lámpara!AS16</f>
        <v>30.747459076155874</v>
      </c>
      <c r="AY31" s="171">
        <f>Lámpara!AT16</f>
        <v>30.931806156662322</v>
      </c>
      <c r="AZ31" s="171">
        <f>Lámpara!AU16</f>
        <v>30.87371170324128</v>
      </c>
      <c r="BA31" s="171">
        <f>Lámpara!AV16</f>
        <v>30.749947767289171</v>
      </c>
      <c r="BB31" s="171">
        <f>Lámpara!AW16</f>
        <v>30.707741843145726</v>
      </c>
      <c r="BC31" s="171">
        <f>Lámpara!AX16</f>
        <v>30.824700573520541</v>
      </c>
      <c r="BD31" s="171">
        <f>Lámpara!AY16</f>
        <v>31.090285628278007</v>
      </c>
      <c r="BE31" s="171">
        <f>Lámpara!AZ16</f>
        <v>31.417889403997233</v>
      </c>
      <c r="BF31" s="171">
        <f>Lámpara!BA16</f>
        <v>31.685150128277147</v>
      </c>
      <c r="BG31" s="171">
        <f>Lámpara!BB16</f>
        <v>31.78779520002319</v>
      </c>
      <c r="BH31" s="171">
        <f>Lámpara!BC16</f>
        <v>31.685150128277144</v>
      </c>
      <c r="BI31" s="171">
        <f>Lámpara!BD16</f>
        <v>31.417889403997233</v>
      </c>
      <c r="BJ31" s="171">
        <f>Lámpara!BE16</f>
        <v>31.090285628277982</v>
      </c>
      <c r="BK31" s="171">
        <f>Lámpara!BF16</f>
        <v>30.824700573520541</v>
      </c>
      <c r="BL31" s="171">
        <f>Lámpara!BG16</f>
        <v>30.707741843145705</v>
      </c>
      <c r="BM31" s="171">
        <f>Lámpara!BH16</f>
        <v>30.749947767289186</v>
      </c>
      <c r="BN31" s="171">
        <f>Lámpara!BI16</f>
        <v>30.873711703241284</v>
      </c>
      <c r="BO31" s="171">
        <f>Lámpara!BJ16</f>
        <v>30.931806156662315</v>
      </c>
      <c r="BP31" s="171">
        <f>Lámpara!BK16</f>
        <v>30.747459076155842</v>
      </c>
      <c r="BQ31" s="171">
        <f>Lámpara!BL16</f>
        <v>30.160972133103169</v>
      </c>
      <c r="BR31" s="171">
        <f>Lámpara!BM16</f>
        <v>29.068462203794084</v>
      </c>
      <c r="BS31" s="171">
        <f>Lámpara!BN16</f>
        <v>27.443578989629781</v>
      </c>
      <c r="BT31" s="171">
        <f>Lámpara!BO16</f>
        <v>25.339855032650618</v>
      </c>
      <c r="BU31" s="171">
        <f>Lámpara!BP16</f>
        <v>22.876966638210924</v>
      </c>
      <c r="BV31" s="171">
        <f>Lámpara!BQ16</f>
        <v>20.217248934163564</v>
      </c>
      <c r="BW31" s="171">
        <f>Lámpara!BR16</f>
        <v>17.539278987614146</v>
      </c>
      <c r="BX31" s="171">
        <f>Lámpara!BS16</f>
        <v>15.014003472798644</v>
      </c>
      <c r="BY31" s="171">
        <f>Lámpara!BT16</f>
        <v>12.786751889380536</v>
      </c>
      <c r="BZ31" s="171">
        <f>Lámpara!BU16</f>
        <v>10.966366307671468</v>
      </c>
      <c r="CA31" s="171">
        <f>Lámpara!BV16</f>
        <v>9.6210697805281917</v>
      </c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6"/>
        <v>4.3000000000000007</v>
      </c>
      <c r="G32" s="172"/>
      <c r="H32" s="175">
        <f t="shared" si="7"/>
        <v>0.79999999999999793</v>
      </c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>
        <f>Lámpara!N17</f>
        <v>0.17675017386828015</v>
      </c>
      <c r="T32" s="171">
        <f>Lámpara!O17</f>
        <v>0.18943015299646915</v>
      </c>
      <c r="U32" s="171">
        <f>Lámpara!P17</f>
        <v>0.20405842428344562</v>
      </c>
      <c r="V32" s="171">
        <f>Lámpara!Q17</f>
        <v>0.2211087736887842</v>
      </c>
      <c r="W32" s="171">
        <f>Lámpara!R17</f>
        <v>0.24119217937396806</v>
      </c>
      <c r="X32" s="171">
        <f>Lámpara!S17</f>
        <v>0.26509982874860066</v>
      </c>
      <c r="Y32" s="171">
        <f>Lámpara!T17</f>
        <v>0.2938603755710627</v>
      </c>
      <c r="Z32" s="171">
        <f>Lámpara!U17</f>
        <v>0.32881636307234335</v>
      </c>
      <c r="AA32" s="171">
        <f>Lámpara!V17</f>
        <v>0.37172650423800496</v>
      </c>
      <c r="AB32" s="171">
        <f>Lámpara!W17</f>
        <v>0.42490292372463856</v>
      </c>
      <c r="AC32" s="171">
        <f>Lámpara!X17</f>
        <v>0.49139576762588438</v>
      </c>
      <c r="AD32" s="171">
        <f>Lámpara!Y17</f>
        <v>0.57524210541013687</v>
      </c>
      <c r="AE32" s="171">
        <f>Lámpara!Z17</f>
        <v>0.68180222879653785</v>
      </c>
      <c r="AF32" s="171">
        <f>Lámpara!AA17</f>
        <v>0.81821489819674331</v>
      </c>
      <c r="AG32" s="171">
        <f>Lámpara!AB17</f>
        <v>0.99401460814588172</v>
      </c>
      <c r="AH32" s="171">
        <f>Lámpara!AC17</f>
        <v>1.2219696148705164</v>
      </c>
      <c r="AI32" s="171">
        <f>Lámpara!AD17</f>
        <v>1.5192207034650911</v>
      </c>
      <c r="AJ32" s="171">
        <f>Lámpara!AE17</f>
        <v>1.9088292892040868</v>
      </c>
      <c r="AK32" s="171">
        <f>Lámpara!AF17</f>
        <v>2.4218817393449643</v>
      </c>
      <c r="AL32" s="171">
        <f>Lámpara!AG17</f>
        <v>9.287129638714104</v>
      </c>
      <c r="AM32" s="171">
        <f>Lámpara!AH17</f>
        <v>10.184972325300096</v>
      </c>
      <c r="AN32" s="171">
        <f>Lámpara!AI17</f>
        <v>11.615823878586397</v>
      </c>
      <c r="AO32" s="171">
        <f>Lámpara!AJ17</f>
        <v>13.550896271217134</v>
      </c>
      <c r="AP32" s="171">
        <f>Lámpara!AK17</f>
        <v>15.919647067313003</v>
      </c>
      <c r="AQ32" s="171">
        <f>Lámpara!AL17</f>
        <v>18.608192533338851</v>
      </c>
      <c r="AR32" s="171">
        <f>Lámpara!AM17</f>
        <v>21.463448460765825</v>
      </c>
      <c r="AS32" s="171">
        <f>Lámpara!AN17</f>
        <v>24.304462265767913</v>
      </c>
      <c r="AT32" s="171">
        <f>Lámpara!AO17</f>
        <v>26.94139149699884</v>
      </c>
      <c r="AU32" s="171">
        <f>Lámpara!AP17</f>
        <v>29.200869826347969</v>
      </c>
      <c r="AV32" s="171">
        <f>Lámpara!AQ17</f>
        <v>30.954237078993511</v>
      </c>
      <c r="AW32" s="171">
        <f>Lámpara!AR17</f>
        <v>32.142800076839769</v>
      </c>
      <c r="AX32" s="171">
        <f>Lámpara!AS17</f>
        <v>32.792819161672753</v>
      </c>
      <c r="AY32" s="171">
        <f>Lámpara!AT17</f>
        <v>33.013372093679848</v>
      </c>
      <c r="AZ32" s="171">
        <f>Lámpara!AU17</f>
        <v>32.973490834801034</v>
      </c>
      <c r="BA32" s="171">
        <f>Lámpara!AV17</f>
        <v>32.860977023507061</v>
      </c>
      <c r="BB32" s="171">
        <f>Lámpara!AW17</f>
        <v>32.832615485967366</v>
      </c>
      <c r="BC32" s="171">
        <f>Lámpara!AX17</f>
        <v>32.971210601543511</v>
      </c>
      <c r="BD32" s="171">
        <f>Lámpara!AY17</f>
        <v>33.265570589319132</v>
      </c>
      <c r="BE32" s="171">
        <f>Lámpara!AZ17</f>
        <v>33.623220103749688</v>
      </c>
      <c r="BF32" s="171">
        <f>Lámpara!BA17</f>
        <v>33.913397814735134</v>
      </c>
      <c r="BG32" s="171">
        <f>Lámpara!BB17</f>
        <v>34.024622312709262</v>
      </c>
      <c r="BH32" s="171">
        <f>Lámpara!BC17</f>
        <v>33.913397814735127</v>
      </c>
      <c r="BI32" s="171">
        <f>Lámpara!BD17</f>
        <v>33.623220103749695</v>
      </c>
      <c r="BJ32" s="171">
        <f>Lámpara!BE17</f>
        <v>33.265570589319125</v>
      </c>
      <c r="BK32" s="171">
        <f>Lámpara!BF17</f>
        <v>32.971210601543483</v>
      </c>
      <c r="BL32" s="171">
        <f>Lámpara!BG17</f>
        <v>32.832615485967345</v>
      </c>
      <c r="BM32" s="171">
        <f>Lámpara!BH17</f>
        <v>32.860977023507097</v>
      </c>
      <c r="BN32" s="171">
        <f>Lámpara!BI17</f>
        <v>32.973490834801041</v>
      </c>
      <c r="BO32" s="171">
        <f>Lámpara!BJ17</f>
        <v>33.013372093679841</v>
      </c>
      <c r="BP32" s="171">
        <f>Lámpara!BK17</f>
        <v>32.792819161672753</v>
      </c>
      <c r="BQ32" s="171">
        <f>Lámpara!BL17</f>
        <v>32.142800076839727</v>
      </c>
      <c r="BR32" s="171">
        <f>Lámpara!BM17</f>
        <v>30.954237078993437</v>
      </c>
      <c r="BS32" s="171">
        <f>Lámpara!BN17</f>
        <v>29.200869826347848</v>
      </c>
      <c r="BT32" s="171">
        <f>Lámpara!BO17</f>
        <v>26.941391496998715</v>
      </c>
      <c r="BU32" s="171">
        <f>Lámpara!BP17</f>
        <v>24.304462265767725</v>
      </c>
      <c r="BV32" s="171">
        <f>Lámpara!BQ17</f>
        <v>21.463448460765694</v>
      </c>
      <c r="BW32" s="171">
        <f>Lámpara!BR17</f>
        <v>18.608192533338702</v>
      </c>
      <c r="BX32" s="171">
        <f>Lámpara!BS17</f>
        <v>15.919647067312884</v>
      </c>
      <c r="BY32" s="171">
        <f>Lámpara!BT17</f>
        <v>13.550896271217038</v>
      </c>
      <c r="BZ32" s="171">
        <f>Lámpara!BU17</f>
        <v>11.615823878586298</v>
      </c>
      <c r="CA32" s="171">
        <f>Lámpara!BV17</f>
        <v>10.184972325300059</v>
      </c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6"/>
        <v>4.2000000000000011</v>
      </c>
      <c r="G33" s="172"/>
      <c r="H33" s="175">
        <f t="shared" si="7"/>
        <v>0.69999999999999796</v>
      </c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>
        <f>Lámpara!N18</f>
        <v>0.21661903748213729</v>
      </c>
      <c r="T33" s="171">
        <f>Lámpara!O18</f>
        <v>0.23128591957748448</v>
      </c>
      <c r="U33" s="171">
        <f>Lámpara!P18</f>
        <v>0.24805394430045563</v>
      </c>
      <c r="V33" s="171">
        <f>Lámpara!Q18</f>
        <v>0.26742102421853847</v>
      </c>
      <c r="W33" s="171">
        <f>Lámpara!R18</f>
        <v>0.29002897011970646</v>
      </c>
      <c r="X33" s="171">
        <f>Lámpara!S18</f>
        <v>0.31670878302699218</v>
      </c>
      <c r="Y33" s="171">
        <f>Lámpara!T18</f>
        <v>0.34854100665267845</v>
      </c>
      <c r="Z33" s="171">
        <f>Lámpara!U18</f>
        <v>0.38693637161837441</v>
      </c>
      <c r="AA33" s="171">
        <f>Lámpara!V18</f>
        <v>0.43374384427371532</v>
      </c>
      <c r="AB33" s="171">
        <f>Lámpara!W18</f>
        <v>0.49139576762588416</v>
      </c>
      <c r="AC33" s="171">
        <f>Lámpara!X18</f>
        <v>0.56310330740183256</v>
      </c>
      <c r="AD33" s="171">
        <f>Lámpara!Y18</f>
        <v>0.65312024462773588</v>
      </c>
      <c r="AE33" s="171">
        <f>Lámpara!Z18</f>
        <v>0.76709976631976606</v>
      </c>
      <c r="AF33" s="171">
        <f>Lámpara!AA18</f>
        <v>0.91257794607926357</v>
      </c>
      <c r="AG33" s="171">
        <f>Lámpara!AB18</f>
        <v>1.0996299470797879</v>
      </c>
      <c r="AH33" s="171">
        <f>Lámpara!AC18</f>
        <v>1.3417617787690503</v>
      </c>
      <c r="AI33" s="171">
        <f>Lámpara!AD18</f>
        <v>1.6571232150338522</v>
      </c>
      <c r="AJ33" s="171">
        <f>Lámpara!AE18</f>
        <v>2.0701581953237054</v>
      </c>
      <c r="AK33" s="171">
        <f>Lámpara!AF18</f>
        <v>2.6138501495800206</v>
      </c>
      <c r="AL33" s="171">
        <f>Lámpara!AG18</f>
        <v>9.8384081881132346</v>
      </c>
      <c r="AM33" s="171">
        <f>Lámpara!AH18</f>
        <v>10.797499047380381</v>
      </c>
      <c r="AN33" s="171">
        <f>Lámpara!AI18</f>
        <v>12.320517872610649</v>
      </c>
      <c r="AO33" s="171">
        <f>Lámpara!AJ18</f>
        <v>14.378933051669424</v>
      </c>
      <c r="AP33" s="171">
        <f>Lámpara!AK18</f>
        <v>16.899898620053694</v>
      </c>
      <c r="AQ33" s="171">
        <f>Lámpara!AL18</f>
        <v>19.764307326089142</v>
      </c>
      <c r="AR33" s="171">
        <f>Lámpara!AM18</f>
        <v>22.81091379423426</v>
      </c>
      <c r="AS33" s="171">
        <f>Lámpara!AN18</f>
        <v>25.84813414033982</v>
      </c>
      <c r="AT33" s="171">
        <f>Lámpara!AO18</f>
        <v>28.674066343303384</v>
      </c>
      <c r="AU33" s="171">
        <f>Lámpara!AP18</f>
        <v>31.103449224849843</v>
      </c>
      <c r="AV33" s="171">
        <f>Lámpara!AQ18</f>
        <v>32.997845975063633</v>
      </c>
      <c r="AW33" s="171">
        <f>Lámpara!AR18</f>
        <v>34.292837210950985</v>
      </c>
      <c r="AX33" s="171">
        <f>Lámpara!AS18</f>
        <v>35.014386247699491</v>
      </c>
      <c r="AY33" s="171">
        <f>Lámpara!AT18</f>
        <v>35.276975089907346</v>
      </c>
      <c r="AZ33" s="171">
        <f>Lámpara!AU18</f>
        <v>35.259542432399179</v>
      </c>
      <c r="BA33" s="171">
        <f>Lámpara!AV18</f>
        <v>35.161684118799556</v>
      </c>
      <c r="BB33" s="171">
        <f>Lámpara!AW18</f>
        <v>35.15044640300826</v>
      </c>
      <c r="BC33" s="171">
        <f>Lámpara!AX18</f>
        <v>35.314225685818442</v>
      </c>
      <c r="BD33" s="171">
        <f>Lámpara!AY18</f>
        <v>35.641115273466056</v>
      </c>
      <c r="BE33" s="171">
        <f>Lámpara!AZ18</f>
        <v>36.032285744715018</v>
      </c>
      <c r="BF33" s="171">
        <f>Lámpara!BA18</f>
        <v>36.347875926175682</v>
      </c>
      <c r="BG33" s="171">
        <f>Lámpara!BB18</f>
        <v>36.468590837307111</v>
      </c>
      <c r="BH33" s="171">
        <f>Lámpara!BC18</f>
        <v>36.347875926175654</v>
      </c>
      <c r="BI33" s="171">
        <f>Lámpara!BD18</f>
        <v>36.032285744715004</v>
      </c>
      <c r="BJ33" s="171">
        <f>Lámpara!BE18</f>
        <v>35.641115273466028</v>
      </c>
      <c r="BK33" s="171">
        <f>Lámpara!BF18</f>
        <v>35.314225685818421</v>
      </c>
      <c r="BL33" s="171">
        <f>Lámpara!BG18</f>
        <v>35.150446403008225</v>
      </c>
      <c r="BM33" s="171">
        <f>Lámpara!BH18</f>
        <v>35.161684118799549</v>
      </c>
      <c r="BN33" s="171">
        <f>Lámpara!BI18</f>
        <v>35.259542432399165</v>
      </c>
      <c r="BO33" s="171">
        <f>Lámpara!BJ18</f>
        <v>35.276975089907353</v>
      </c>
      <c r="BP33" s="171">
        <f>Lámpara!BK18</f>
        <v>35.014386247699491</v>
      </c>
      <c r="BQ33" s="171">
        <f>Lámpara!BL18</f>
        <v>34.292837210950943</v>
      </c>
      <c r="BR33" s="171">
        <f>Lámpara!BM18</f>
        <v>32.997845975063555</v>
      </c>
      <c r="BS33" s="171">
        <f>Lámpara!BN18</f>
        <v>31.103449224849729</v>
      </c>
      <c r="BT33" s="171">
        <f>Lámpara!BO18</f>
        <v>28.674066343303238</v>
      </c>
      <c r="BU33" s="171">
        <f>Lámpara!BP18</f>
        <v>25.848134140339628</v>
      </c>
      <c r="BV33" s="171">
        <f>Lámpara!BQ18</f>
        <v>22.810913794234118</v>
      </c>
      <c r="BW33" s="171">
        <f>Lámpara!BR18</f>
        <v>19.764307326088996</v>
      </c>
      <c r="BX33" s="171">
        <f>Lámpara!BS18</f>
        <v>16.899898620053563</v>
      </c>
      <c r="BY33" s="171">
        <f>Lámpara!BT18</f>
        <v>14.378933051669318</v>
      </c>
      <c r="BZ33" s="171">
        <f>Lámpara!BU18</f>
        <v>12.320517872610546</v>
      </c>
      <c r="CA33" s="171">
        <f>Lámpara!BV18</f>
        <v>10.797499047380347</v>
      </c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6"/>
        <v>4.1000000000000014</v>
      </c>
      <c r="G34" s="172"/>
      <c r="H34" s="175">
        <f t="shared" si="7"/>
        <v>0.59999999999999798</v>
      </c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>
        <f>Lámpara!N19</f>
        <v>0.26756045862360717</v>
      </c>
      <c r="T34" s="171">
        <f>Lámpara!O19</f>
        <v>0.28475894893390269</v>
      </c>
      <c r="U34" s="171">
        <f>Lámpara!P19</f>
        <v>0.30424294901916943</v>
      </c>
      <c r="V34" s="171">
        <f>Lámpara!Q19</f>
        <v>0.32653671519878441</v>
      </c>
      <c r="W34" s="171">
        <f>Lámpara!R19</f>
        <v>0.3523154219076759</v>
      </c>
      <c r="X34" s="171">
        <f>Lámpara!S19</f>
        <v>0.38245283591402701</v>
      </c>
      <c r="Y34" s="171">
        <f>Lámpara!T19</f>
        <v>0.41808491764460909</v>
      </c>
      <c r="Z34" s="171">
        <f>Lámpara!U19</f>
        <v>0.46069490631274723</v>
      </c>
      <c r="AA34" s="171">
        <f>Lámpara!V19</f>
        <v>0.51222745192583796</v>
      </c>
      <c r="AB34" s="171">
        <f>Lámpara!W19</f>
        <v>0.57524210541013676</v>
      </c>
      <c r="AC34" s="171">
        <f>Lámpara!X19</f>
        <v>0.65312024462773588</v>
      </c>
      <c r="AD34" s="171">
        <f>Lámpara!Y19</f>
        <v>0.75034467716305719</v>
      </c>
      <c r="AE34" s="171">
        <f>Lámpara!Z19</f>
        <v>0.87287823539583687</v>
      </c>
      <c r="AF34" s="171">
        <f>Lámpara!AA19</f>
        <v>1.0286773628558838</v>
      </c>
      <c r="AG34" s="171">
        <f>Lámpara!AB19</f>
        <v>1.2283899202920627</v>
      </c>
      <c r="AH34" s="171">
        <f>Lámpara!AC19</f>
        <v>1.4863044622204011</v>
      </c>
      <c r="AI34" s="171">
        <f>Lámpara!AD19</f>
        <v>1.8216426873794895</v>
      </c>
      <c r="AJ34" s="171">
        <f>Lámpara!AE19</f>
        <v>2.2603197622162181</v>
      </c>
      <c r="AK34" s="171">
        <f>Lámpara!AF19</f>
        <v>2.8373414167976874</v>
      </c>
      <c r="AL34" s="171">
        <f>Lámpara!AG19</f>
        <v>10.441042081872112</v>
      </c>
      <c r="AM34" s="171">
        <f>Lámpara!AH19</f>
        <v>11.466680676777678</v>
      </c>
      <c r="AN34" s="171">
        <f>Lámpara!AI19</f>
        <v>13.089152770537744</v>
      </c>
      <c r="AO34" s="171">
        <f>Lámpara!AJ19</f>
        <v>15.280377630982226</v>
      </c>
      <c r="AP34" s="171">
        <f>Lámpara!AK19</f>
        <v>17.96524189310804</v>
      </c>
      <c r="AQ34" s="171">
        <f>Lámpara!AL19</f>
        <v>21.019241550564377</v>
      </c>
      <c r="AR34" s="171">
        <f>Lámpara!AM19</f>
        <v>24.272555362057972</v>
      </c>
      <c r="AS34" s="171">
        <f>Lámpara!AN19</f>
        <v>27.52231415923632</v>
      </c>
      <c r="AT34" s="171">
        <f>Lámpara!AO19</f>
        <v>30.553713076493253</v>
      </c>
      <c r="AU34" s="171">
        <f>Lámpara!AP19</f>
        <v>33.16866741419409</v>
      </c>
      <c r="AV34" s="171">
        <f>Lámpara!AQ19</f>
        <v>35.218099668855871</v>
      </c>
      <c r="AW34" s="171">
        <f>Lámpara!AR19</f>
        <v>36.631234613149402</v>
      </c>
      <c r="AX34" s="171">
        <f>Lámpara!AS19</f>
        <v>37.433488711466204</v>
      </c>
      <c r="AY34" s="171">
        <f>Lámpara!AT19</f>
        <v>37.744946342895439</v>
      </c>
      <c r="AZ34" s="171">
        <f>Lámpara!AU19</f>
        <v>37.755046922532799</v>
      </c>
      <c r="BA34" s="171">
        <f>Lámpara!AV19</f>
        <v>37.67598811339063</v>
      </c>
      <c r="BB34" s="171">
        <f>Lámpara!AW19</f>
        <v>37.685827084504012</v>
      </c>
      <c r="BC34" s="171">
        <f>Lámpara!AX19</f>
        <v>37.878971978170796</v>
      </c>
      <c r="BD34" s="171">
        <f>Lámpara!AY19</f>
        <v>38.242729907053267</v>
      </c>
      <c r="BE34" s="171">
        <f>Lámpara!AZ19</f>
        <v>38.671385864826824</v>
      </c>
      <c r="BF34" s="171">
        <f>Lámpara!BA19</f>
        <v>39.015214899800426</v>
      </c>
      <c r="BG34" s="171">
        <f>Lámpara!BB19</f>
        <v>39.146448720706154</v>
      </c>
      <c r="BH34" s="171">
        <f>Lámpara!BC19</f>
        <v>39.015214899800419</v>
      </c>
      <c r="BI34" s="171">
        <f>Lámpara!BD19</f>
        <v>38.671385864826831</v>
      </c>
      <c r="BJ34" s="171">
        <f>Lámpara!BE19</f>
        <v>38.24272990705326</v>
      </c>
      <c r="BK34" s="171">
        <f>Lámpara!BF19</f>
        <v>37.87897197817076</v>
      </c>
      <c r="BL34" s="171">
        <f>Lámpara!BG19</f>
        <v>37.685827084503991</v>
      </c>
      <c r="BM34" s="171">
        <f>Lámpara!BH19</f>
        <v>37.675988113390645</v>
      </c>
      <c r="BN34" s="171">
        <f>Lámpara!BI19</f>
        <v>37.755046922532806</v>
      </c>
      <c r="BO34" s="171">
        <f>Lámpara!BJ19</f>
        <v>37.74494634289546</v>
      </c>
      <c r="BP34" s="171">
        <f>Lámpara!BK19</f>
        <v>37.433488711466175</v>
      </c>
      <c r="BQ34" s="171">
        <f>Lámpara!BL19</f>
        <v>36.631234613149346</v>
      </c>
      <c r="BR34" s="171">
        <f>Lámpara!BM19</f>
        <v>35.218099668855785</v>
      </c>
      <c r="BS34" s="171">
        <f>Lámpara!BN19</f>
        <v>33.168667414193976</v>
      </c>
      <c r="BT34" s="171">
        <f>Lámpara!BO19</f>
        <v>30.553713076493121</v>
      </c>
      <c r="BU34" s="171">
        <f>Lámpara!BP19</f>
        <v>27.522314159236096</v>
      </c>
      <c r="BV34" s="171">
        <f>Lámpara!BQ19</f>
        <v>24.272555362057815</v>
      </c>
      <c r="BW34" s="171">
        <f>Lámpara!BR19</f>
        <v>21.019241550564224</v>
      </c>
      <c r="BX34" s="171">
        <f>Lámpara!BS19</f>
        <v>17.965241893107898</v>
      </c>
      <c r="BY34" s="171">
        <f>Lámpara!BT19</f>
        <v>15.280377630982125</v>
      </c>
      <c r="BZ34" s="171">
        <f>Lámpara!BU19</f>
        <v>13.089152770537629</v>
      </c>
      <c r="CA34" s="171">
        <f>Lámpara!BV19</f>
        <v>11.466680676777635</v>
      </c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6"/>
        <v>4.0000000000000018</v>
      </c>
      <c r="G35" s="172"/>
      <c r="H35" s="175">
        <f t="shared" si="7"/>
        <v>0.499999999999998</v>
      </c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>
        <f>Lámpara!N20</f>
        <v>0.33292881836108401</v>
      </c>
      <c r="T35" s="171">
        <f>Lámpara!O20</f>
        <v>0.35337856375729476</v>
      </c>
      <c r="U35" s="171">
        <f>Lámpara!P20</f>
        <v>0.37634020950411518</v>
      </c>
      <c r="V35" s="171">
        <f>Lámpara!Q20</f>
        <v>0.40236717824431895</v>
      </c>
      <c r="W35" s="171">
        <f>Lámpara!R20</f>
        <v>0.43217116394457739</v>
      </c>
      <c r="X35" s="171">
        <f>Lámpara!S20</f>
        <v>0.46667229404173638</v>
      </c>
      <c r="Y35" s="171">
        <f>Lámpara!T20</f>
        <v>0.5070661321798523</v>
      </c>
      <c r="Z35" s="171">
        <f>Lámpara!U20</f>
        <v>0.55491342440950087</v>
      </c>
      <c r="AA35" s="171">
        <f>Lámpara!V20</f>
        <v>0.61226063202650149</v>
      </c>
      <c r="AB35" s="171">
        <f>Lámpara!W20</f>
        <v>0.68180222879653762</v>
      </c>
      <c r="AC35" s="171">
        <f>Lámpara!X20</f>
        <v>0.76709976631976606</v>
      </c>
      <c r="AD35" s="171">
        <f>Lámpara!Y20</f>
        <v>0.87287823539583687</v>
      </c>
      <c r="AE35" s="171">
        <f>Lámpara!Z20</f>
        <v>1.0054278276346478</v>
      </c>
      <c r="AF35" s="171">
        <f>Lámpara!AA20</f>
        <v>1.1731495811730739</v>
      </c>
      <c r="AG35" s="171">
        <f>Lámpara!AB20</f>
        <v>1.3872975871240238</v>
      </c>
      <c r="AH35" s="171">
        <f>Lámpara!AC20</f>
        <v>1.6629897839488625</v>
      </c>
      <c r="AI35" s="171">
        <f>Lámpara!AD20</f>
        <v>2.0205856420119233</v>
      </c>
      <c r="AJ35" s="171">
        <f>Lámpara!AE20</f>
        <v>2.4875645206212864</v>
      </c>
      <c r="AK35" s="171">
        <f>Lámpara!AF20</f>
        <v>3.1010860385909433</v>
      </c>
      <c r="AL35" s="171">
        <f>Lámpara!AG20</f>
        <v>11.104722676402181</v>
      </c>
      <c r="AM35" s="171">
        <f>Lámpara!AH20</f>
        <v>12.202897896193985</v>
      </c>
      <c r="AN35" s="171">
        <f>Lámpara!AI20</f>
        <v>13.932912717077247</v>
      </c>
      <c r="AO35" s="171">
        <f>Lámpara!AJ20</f>
        <v>16.267360598989157</v>
      </c>
      <c r="AP35" s="171">
        <f>Lámpara!AK20</f>
        <v>19.128920228795103</v>
      </c>
      <c r="AQ35" s="171">
        <f>Lámpara!AL20</f>
        <v>22.387529489065265</v>
      </c>
      <c r="AR35" s="171">
        <f>Lámpara!AM20</f>
        <v>25.864371147803308</v>
      </c>
      <c r="AS35" s="171">
        <f>Lámpara!AN20</f>
        <v>29.344609761712757</v>
      </c>
      <c r="AT35" s="171">
        <f>Lámpara!AO20</f>
        <v>32.59964488806758</v>
      </c>
      <c r="AU35" s="171">
        <f>Lámpara!AP20</f>
        <v>35.417571849804268</v>
      </c>
      <c r="AV35" s="171">
        <f>Lámpara!AQ20</f>
        <v>37.637732009478221</v>
      </c>
      <c r="AW35" s="171">
        <f>Lámpara!AR20</f>
        <v>39.182293861182266</v>
      </c>
      <c r="AX35" s="171">
        <f>Lámpara!AS20</f>
        <v>40.075827291547725</v>
      </c>
      <c r="AY35" s="171">
        <f>Lámpara!AT20</f>
        <v>40.444199512818265</v>
      </c>
      <c r="AZ35" s="171">
        <f>Lámpara!AU20</f>
        <v>40.487961317080334</v>
      </c>
      <c r="BA35" s="171">
        <f>Lámpara!AV20</f>
        <v>40.432760729009878</v>
      </c>
      <c r="BB35" s="171">
        <f>Lámpara!AW20</f>
        <v>40.468459958288861</v>
      </c>
      <c r="BC35" s="171">
        <f>Lámpara!AX20</f>
        <v>40.695923102873707</v>
      </c>
      <c r="BD35" s="171">
        <f>Lámpara!AY20</f>
        <v>41.101587469680716</v>
      </c>
      <c r="BE35" s="171">
        <f>Lámpara!AZ20</f>
        <v>41.572271283870109</v>
      </c>
      <c r="BF35" s="171">
        <f>Lámpara!BA20</f>
        <v>41.947552702419429</v>
      </c>
      <c r="BG35" s="171">
        <f>Lámpara!BB20</f>
        <v>42.090470789173331</v>
      </c>
      <c r="BH35" s="171">
        <f>Lámpara!BC20</f>
        <v>41.947552702419422</v>
      </c>
      <c r="BI35" s="171">
        <f>Lámpara!BD20</f>
        <v>41.572271283870116</v>
      </c>
      <c r="BJ35" s="171">
        <f>Lámpara!BE20</f>
        <v>41.101587469680688</v>
      </c>
      <c r="BK35" s="171">
        <f>Lámpara!BF20</f>
        <v>40.695923102873685</v>
      </c>
      <c r="BL35" s="171">
        <f>Lámpara!BG20</f>
        <v>40.468459958288847</v>
      </c>
      <c r="BM35" s="171">
        <f>Lámpara!BH20</f>
        <v>40.4327607290099</v>
      </c>
      <c r="BN35" s="171">
        <f>Lámpara!BI20</f>
        <v>40.487961317080355</v>
      </c>
      <c r="BO35" s="171">
        <f>Lámpara!BJ20</f>
        <v>40.444199512818265</v>
      </c>
      <c r="BP35" s="171">
        <f>Lámpara!BK20</f>
        <v>40.075827291547725</v>
      </c>
      <c r="BQ35" s="171">
        <f>Lámpara!BL20</f>
        <v>39.182293861182181</v>
      </c>
      <c r="BR35" s="171">
        <f>Lámpara!BM20</f>
        <v>37.637732009478128</v>
      </c>
      <c r="BS35" s="171">
        <f>Lámpara!BN20</f>
        <v>35.417571849804126</v>
      </c>
      <c r="BT35" s="171">
        <f>Lámpara!BO20</f>
        <v>32.599644888067395</v>
      </c>
      <c r="BU35" s="171">
        <f>Lámpara!BP20</f>
        <v>29.34460976171254</v>
      </c>
      <c r="BV35" s="171">
        <f>Lámpara!BQ20</f>
        <v>25.864371147803144</v>
      </c>
      <c r="BW35" s="171">
        <f>Lámpara!BR20</f>
        <v>22.387529489065088</v>
      </c>
      <c r="BX35" s="171">
        <f>Lámpara!BS20</f>
        <v>19.128920228794954</v>
      </c>
      <c r="BY35" s="171">
        <f>Lámpara!BT20</f>
        <v>16.267360598989043</v>
      </c>
      <c r="BZ35" s="171">
        <f>Lámpara!BU20</f>
        <v>13.932912717077143</v>
      </c>
      <c r="CA35" s="171">
        <f>Lámpara!BV20</f>
        <v>12.202897896193942</v>
      </c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6"/>
        <v>3.9000000000000021</v>
      </c>
      <c r="G36" s="172"/>
      <c r="H36" s="175">
        <f t="shared" si="7"/>
        <v>0.39999999999999802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>
        <f>Lámpara!N21</f>
        <v>0.41715761677795576</v>
      </c>
      <c r="T36" s="171">
        <f>Lámpara!O21</f>
        <v>0.4418128365412422</v>
      </c>
      <c r="U36" s="171">
        <f>Lámpara!P21</f>
        <v>0.46926277209804196</v>
      </c>
      <c r="V36" s="171">
        <f>Lámpara!Q21</f>
        <v>0.50009369591034925</v>
      </c>
      <c r="W36" s="171">
        <f>Lámpara!R21</f>
        <v>0.53505786788852372</v>
      </c>
      <c r="X36" s="171">
        <f>Lámpara!S21</f>
        <v>0.57512628798834731</v>
      </c>
      <c r="Y36" s="171">
        <f>Lámpara!T21</f>
        <v>0.62155924952278518</v>
      </c>
      <c r="Z36" s="171">
        <f>Lámpara!U21</f>
        <v>0.67600096367703866</v>
      </c>
      <c r="AA36" s="171">
        <f>Lámpara!V21</f>
        <v>0.74060680948473345</v>
      </c>
      <c r="AB36" s="171">
        <f>Lámpara!W21</f>
        <v>0.81821489819674298</v>
      </c>
      <c r="AC36" s="171">
        <f>Lámpara!X21</f>
        <v>0.91257794607926357</v>
      </c>
      <c r="AD36" s="171">
        <f>Lámpara!Y21</f>
        <v>1.0286773628558838</v>
      </c>
      <c r="AE36" s="171">
        <f>Lámpara!Z21</f>
        <v>1.1731495811730739</v>
      </c>
      <c r="AF36" s="171">
        <f>Lámpara!AA21</f>
        <v>1.3548657851392654</v>
      </c>
      <c r="AG36" s="171">
        <f>Lámpara!AB21</f>
        <v>1.5857214326810269</v>
      </c>
      <c r="AH36" s="171">
        <f>Lámpara!AC21</f>
        <v>1.8817127588080347</v>
      </c>
      <c r="AI36" s="171">
        <f>Lámpara!AD21</f>
        <v>2.2644057033134044</v>
      </c>
      <c r="AJ36" s="171">
        <f>Lámpara!AE21</f>
        <v>2.7629408915999889</v>
      </c>
      <c r="AK36" s="171">
        <f>Lámpara!AF21</f>
        <v>3.416769518060029</v>
      </c>
      <c r="AL36" s="171">
        <f>Lámpara!AG21</f>
        <v>11.842172115455499</v>
      </c>
      <c r="AM36" s="171">
        <f>Lámpara!AH21</f>
        <v>13.019734839815467</v>
      </c>
      <c r="AN36" s="171">
        <f>Lámpara!AI21</f>
        <v>14.866361662929586</v>
      </c>
      <c r="AO36" s="171">
        <f>Lámpara!AJ21</f>
        <v>17.355574646635812</v>
      </c>
      <c r="AP36" s="171">
        <f>Lámpara!AK21</f>
        <v>20.407930427018808</v>
      </c>
      <c r="AQ36" s="171">
        <f>Lámpara!AL21</f>
        <v>23.88766287351487</v>
      </c>
      <c r="AR36" s="171">
        <f>Lámpara!AM21</f>
        <v>27.606536554840382</v>
      </c>
      <c r="AS36" s="171">
        <f>Lámpara!AN21</f>
        <v>31.337043993176447</v>
      </c>
      <c r="AT36" s="171">
        <f>Lámpara!AO21</f>
        <v>34.835847228613368</v>
      </c>
      <c r="AU36" s="171">
        <f>Lámpara!AP21</f>
        <v>37.876154991295806</v>
      </c>
      <c r="AV36" s="171">
        <f>Lámpara!AQ21</f>
        <v>40.284705564254338</v>
      </c>
      <c r="AW36" s="171">
        <f>Lámpara!AR21</f>
        <v>41.975832619982555</v>
      </c>
      <c r="AX36" s="171">
        <f>Lámpara!AS21</f>
        <v>42.972901523991432</v>
      </c>
      <c r="AY36" s="171">
        <f>Lámpara!AT21</f>
        <v>43.407717288538173</v>
      </c>
      <c r="AZ36" s="171">
        <f>Lámpara!AU21</f>
        <v>43.492563325252704</v>
      </c>
      <c r="BA36" s="171">
        <f>Lámpara!AV21</f>
        <v>43.467423584260537</v>
      </c>
      <c r="BB36" s="171">
        <f>Lámpara!AW21</f>
        <v>43.534801735157309</v>
      </c>
      <c r="BC36" s="171">
        <f>Lámpara!AX21</f>
        <v>43.802484369278332</v>
      </c>
      <c r="BD36" s="171">
        <f>Lámpara!AY21</f>
        <v>44.255939661806657</v>
      </c>
      <c r="BE36" s="171">
        <f>Lámpara!AZ21</f>
        <v>44.773883129876658</v>
      </c>
      <c r="BF36" s="171">
        <f>Lámpara!BA21</f>
        <v>45.184287839931315</v>
      </c>
      <c r="BG36" s="171">
        <f>Lámpara!BB21</f>
        <v>45.340216443604021</v>
      </c>
      <c r="BH36" s="171">
        <f>Lámpara!BC21</f>
        <v>45.184287839931315</v>
      </c>
      <c r="BI36" s="171">
        <f>Lámpara!BD21</f>
        <v>44.773883129876666</v>
      </c>
      <c r="BJ36" s="171">
        <f>Lámpara!BE21</f>
        <v>44.255939661806629</v>
      </c>
      <c r="BK36" s="171">
        <f>Lámpara!BF21</f>
        <v>43.802484369278311</v>
      </c>
      <c r="BL36" s="171">
        <f>Lámpara!BG21</f>
        <v>43.534801735157295</v>
      </c>
      <c r="BM36" s="171">
        <f>Lámpara!BH21</f>
        <v>43.467423584260558</v>
      </c>
      <c r="BN36" s="171">
        <f>Lámpara!BI21</f>
        <v>43.492563325252689</v>
      </c>
      <c r="BO36" s="171">
        <f>Lámpara!BJ21</f>
        <v>43.407717288538173</v>
      </c>
      <c r="BP36" s="171">
        <f>Lámpara!BK21</f>
        <v>42.972901523991403</v>
      </c>
      <c r="BQ36" s="171">
        <f>Lámpara!BL21</f>
        <v>41.975832619982491</v>
      </c>
      <c r="BR36" s="171">
        <f>Lámpara!BM21</f>
        <v>40.284705564254246</v>
      </c>
      <c r="BS36" s="171">
        <f>Lámpara!BN21</f>
        <v>37.876154991295657</v>
      </c>
      <c r="BT36" s="171">
        <f>Lámpara!BO21</f>
        <v>34.835847228613197</v>
      </c>
      <c r="BU36" s="171">
        <f>Lámpara!BP21</f>
        <v>31.337043993176191</v>
      </c>
      <c r="BV36" s="171">
        <f>Lámpara!BQ21</f>
        <v>27.606536554840204</v>
      </c>
      <c r="BW36" s="171">
        <f>Lámpara!BR21</f>
        <v>23.887662873514685</v>
      </c>
      <c r="BX36" s="171">
        <f>Lámpara!BS21</f>
        <v>20.407930427018648</v>
      </c>
      <c r="BY36" s="171">
        <f>Lámpara!BT21</f>
        <v>17.355574646635699</v>
      </c>
      <c r="BZ36" s="171">
        <f>Lámpara!BU21</f>
        <v>14.866361662929458</v>
      </c>
      <c r="CA36" s="171">
        <f>Lámpara!BV21</f>
        <v>13.01973483981541</v>
      </c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ref="F37:F68" si="8">F38+0.1</f>
        <v>3.800000000000002</v>
      </c>
      <c r="G37" s="172"/>
      <c r="H37" s="175">
        <f t="shared" si="7"/>
        <v>0.29999999999999805</v>
      </c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>
        <f>Lámpara!N22</f>
        <v>0.52612336841596463</v>
      </c>
      <c r="T37" s="171">
        <f>Lámpara!O22</f>
        <v>0.55625358325013696</v>
      </c>
      <c r="U37" s="171">
        <f>Lámpara!P22</f>
        <v>0.58953753282392229</v>
      </c>
      <c r="V37" s="171">
        <f>Lámpara!Q22</f>
        <v>0.62659925017393914</v>
      </c>
      <c r="W37" s="171">
        <f>Lámpara!R22</f>
        <v>0.66823688136640713</v>
      </c>
      <c r="X37" s="171">
        <f>Lámpara!S22</f>
        <v>0.71547812596995619</v>
      </c>
      <c r="Y37" s="171">
        <f>Lámpara!T22</f>
        <v>0.7696544838916044</v>
      </c>
      <c r="Z37" s="171">
        <f>Lámpara!U22</f>
        <v>0.83250096851304067</v>
      </c>
      <c r="AA37" s="171">
        <f>Lámpara!V22</f>
        <v>0.90629038328605382</v>
      </c>
      <c r="AB37" s="171">
        <f>Lámpara!W22</f>
        <v>0.9940146081458815</v>
      </c>
      <c r="AC37" s="171">
        <f>Lámpara!X22</f>
        <v>1.0996299470797879</v>
      </c>
      <c r="AD37" s="171">
        <f>Lámpara!Y22</f>
        <v>1.2283899202920618</v>
      </c>
      <c r="AE37" s="171">
        <f>Lámpara!Z22</f>
        <v>1.3872975871240238</v>
      </c>
      <c r="AF37" s="171">
        <f>Lámpara!AA22</f>
        <v>1.5857214326810269</v>
      </c>
      <c r="AG37" s="171">
        <f>Lámpara!AB22</f>
        <v>1.8362352185497781</v>
      </c>
      <c r="AH37" s="171">
        <f>Lámpara!AC22</f>
        <v>2.1557645548754421</v>
      </c>
      <c r="AI37" s="171">
        <f>Lámpara!AD22</f>
        <v>2.5671533613130446</v>
      </c>
      <c r="AJ37" s="171">
        <f>Lámpara!AE22</f>
        <v>3.1013045149204461</v>
      </c>
      <c r="AK37" s="171">
        <f>Lámpara!AF22</f>
        <v>3.8001041971721343</v>
      </c>
      <c r="AL37" s="171">
        <f>Lámpara!AG22</f>
        <v>12.670257377071833</v>
      </c>
      <c r="AM37" s="171">
        <f>Lámpara!AH22</f>
        <v>13.935159185238955</v>
      </c>
      <c r="AN37" s="171">
        <f>Lámpara!AI22</f>
        <v>15.908690413348506</v>
      </c>
      <c r="AO37" s="171">
        <f>Lámpara!AJ22</f>
        <v>18.565589196629315</v>
      </c>
      <c r="AP37" s="171">
        <f>Lámpara!AK22</f>
        <v>21.824405528317456</v>
      </c>
      <c r="AQ37" s="171">
        <f>Lámpara!AL22</f>
        <v>25.543542614668269</v>
      </c>
      <c r="AR37" s="171">
        <f>Lámpara!AM22</f>
        <v>29.524926367515192</v>
      </c>
      <c r="AS37" s="171">
        <f>Lámpara!AN22</f>
        <v>33.527649656581865</v>
      </c>
      <c r="AT37" s="171">
        <f>Lámpara!AO22</f>
        <v>37.292646789158539</v>
      </c>
      <c r="AU37" s="171">
        <f>Lámpara!AP22</f>
        <v>40.577101209384743</v>
      </c>
      <c r="AV37" s="171">
        <f>Lámpara!AQ22</f>
        <v>43.194039527689661</v>
      </c>
      <c r="AW37" s="171">
        <f>Lámpara!AR22</f>
        <v>45.049095940520068</v>
      </c>
      <c r="AX37" s="171">
        <f>Lámpara!AS22</f>
        <v>46.164005390734744</v>
      </c>
      <c r="AY37" s="171">
        <f>Lámpara!AT22</f>
        <v>46.676630274266586</v>
      </c>
      <c r="AZ37" s="171">
        <f>Lámpara!AU22</f>
        <v>46.811609905343026</v>
      </c>
      <c r="BA37" s="171">
        <f>Lámpara!AV22</f>
        <v>46.824180323940318</v>
      </c>
      <c r="BB37" s="171">
        <f>Lámpara!AW22</f>
        <v>46.930360781971046</v>
      </c>
      <c r="BC37" s="171">
        <f>Lámpara!AX22</f>
        <v>47.245345285918397</v>
      </c>
      <c r="BD37" s="171">
        <f>Lámpara!AY22</f>
        <v>47.753513222220739</v>
      </c>
      <c r="BE37" s="171">
        <f>Lámpara!AZ22</f>
        <v>48.324780852397943</v>
      </c>
      <c r="BF37" s="171">
        <f>Lámpara!BA22</f>
        <v>48.774526527045715</v>
      </c>
      <c r="BG37" s="171">
        <f>Lámpara!BB22</f>
        <v>48.944983235554048</v>
      </c>
      <c r="BH37" s="171">
        <f>Lámpara!BC22</f>
        <v>48.774526527045715</v>
      </c>
      <c r="BI37" s="171">
        <f>Lámpara!BD22</f>
        <v>48.324780852397915</v>
      </c>
      <c r="BJ37" s="171">
        <f>Lámpara!BE22</f>
        <v>47.753513222220718</v>
      </c>
      <c r="BK37" s="171">
        <f>Lámpara!BF22</f>
        <v>47.24534528591839</v>
      </c>
      <c r="BL37" s="171">
        <f>Lámpara!BG22</f>
        <v>46.930360781971039</v>
      </c>
      <c r="BM37" s="171">
        <f>Lámpara!BH22</f>
        <v>46.824180323940347</v>
      </c>
      <c r="BN37" s="171">
        <f>Lámpara!BI22</f>
        <v>46.811609905343005</v>
      </c>
      <c r="BO37" s="171">
        <f>Lámpara!BJ22</f>
        <v>46.6766302742666</v>
      </c>
      <c r="BP37" s="171">
        <f>Lámpara!BK22</f>
        <v>46.16400539073468</v>
      </c>
      <c r="BQ37" s="171">
        <f>Lámpara!BL22</f>
        <v>45.04909594051999</v>
      </c>
      <c r="BR37" s="171">
        <f>Lámpara!BM22</f>
        <v>43.194039527689554</v>
      </c>
      <c r="BS37" s="171">
        <f>Lámpara!BN22</f>
        <v>40.57710120938458</v>
      </c>
      <c r="BT37" s="171">
        <f>Lámpara!BO22</f>
        <v>37.292646789158333</v>
      </c>
      <c r="BU37" s="171">
        <f>Lámpara!BP22</f>
        <v>33.527649656581616</v>
      </c>
      <c r="BV37" s="171">
        <f>Lámpara!BQ22</f>
        <v>29.524926367514986</v>
      </c>
      <c r="BW37" s="171">
        <f>Lámpara!BR22</f>
        <v>25.543542614668095</v>
      </c>
      <c r="BX37" s="171">
        <f>Lámpara!BS22</f>
        <v>21.824405528317282</v>
      </c>
      <c r="BY37" s="171">
        <f>Lámpara!BT22</f>
        <v>18.565589196629194</v>
      </c>
      <c r="BZ37" s="171">
        <f>Lámpara!BU22</f>
        <v>15.908690413348378</v>
      </c>
      <c r="CA37" s="171">
        <f>Lámpara!BV22</f>
        <v>13.935159185238897</v>
      </c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8"/>
        <v>3.700000000000002</v>
      </c>
      <c r="G38" s="172"/>
      <c r="H38" s="175">
        <f t="shared" ref="H38:H69" si="9">H37-0.1</f>
        <v>0.19999999999999804</v>
      </c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>
        <f>Lámpara!N23</f>
        <v>0.66763644413016765</v>
      </c>
      <c r="T38" s="171">
        <f>Lámpara!O23</f>
        <v>0.70493595494334504</v>
      </c>
      <c r="U38" s="171">
        <f>Lámpara!P23</f>
        <v>0.74585163145668931</v>
      </c>
      <c r="V38" s="171">
        <f>Lámpara!Q23</f>
        <v>0.79105192954628867</v>
      </c>
      <c r="W38" s="171">
        <f>Lámpara!R23</f>
        <v>0.84138802706736615</v>
      </c>
      <c r="X38" s="171">
        <f>Lámpara!S23</f>
        <v>0.89795204256053551</v>
      </c>
      <c r="Y38" s="171">
        <f>Lámpara!T23</f>
        <v>0.96215510914452995</v>
      </c>
      <c r="Z38" s="171">
        <f>Lámpara!U23</f>
        <v>1.0358323748589675</v>
      </c>
      <c r="AA38" s="171">
        <f>Lámpara!V23</f>
        <v>1.1213846017604399</v>
      </c>
      <c r="AB38" s="171">
        <f>Lámpara!W23</f>
        <v>1.2219696148705159</v>
      </c>
      <c r="AC38" s="171">
        <f>Lámpara!X23</f>
        <v>1.3417617787690503</v>
      </c>
      <c r="AD38" s="171">
        <f>Lámpara!Y23</f>
        <v>1.4863044622204011</v>
      </c>
      <c r="AE38" s="171">
        <f>Lámpara!Z23</f>
        <v>1.6629897839488625</v>
      </c>
      <c r="AF38" s="171">
        <f>Lámpara!AA23</f>
        <v>1.8817127588080347</v>
      </c>
      <c r="AG38" s="171">
        <f>Lámpara!AB23</f>
        <v>2.1557645548754421</v>
      </c>
      <c r="AH38" s="171">
        <f>Lámpara!AC23</f>
        <v>2.5030536256481826</v>
      </c>
      <c r="AI38" s="171">
        <f>Lámpara!AD23</f>
        <v>2.947776232035237</v>
      </c>
      <c r="AJ38" s="171">
        <f>Lámpara!AE23</f>
        <v>3.5227022055387072</v>
      </c>
      <c r="AK38" s="171">
        <f>Lámpara!AF23</f>
        <v>4.2723013723526115</v>
      </c>
      <c r="AL38" s="171">
        <f>Lámpara!AG23</f>
        <v>13.611528759205129</v>
      </c>
      <c r="AM38" s="171">
        <f>Lámpara!AH23</f>
        <v>14.97315476310167</v>
      </c>
      <c r="AN38" s="171">
        <f>Lámpara!AI23</f>
        <v>17.085445391865481</v>
      </c>
      <c r="AO38" s="171">
        <f>Lámpara!AJ23</f>
        <v>19.924676888278306</v>
      </c>
      <c r="AP38" s="171">
        <f>Lámpara!AK23</f>
        <v>23.407540356984093</v>
      </c>
      <c r="AQ38" s="171">
        <f>Lámpara!AL23</f>
        <v>27.386504817286575</v>
      </c>
      <c r="AR38" s="171">
        <f>Lámpara!AM23</f>
        <v>31.653243047300332</v>
      </c>
      <c r="AS38" s="171">
        <f>Lámpara!AN23</f>
        <v>35.9527023333073</v>
      </c>
      <c r="AT38" s="171">
        <f>Lámpara!AO23</f>
        <v>40.00905238111492</v>
      </c>
      <c r="AU38" s="171">
        <f>Lámpara!AP23</f>
        <v>43.562239131193301</v>
      </c>
      <c r="AV38" s="171">
        <f>Lámpara!AQ23</f>
        <v>46.410377077680849</v>
      </c>
      <c r="AW38" s="171">
        <f>Lámpara!AR23</f>
        <v>48.449441307611472</v>
      </c>
      <c r="AX38" s="171">
        <f>Lámpara!AS23</f>
        <v>49.699030934700033</v>
      </c>
      <c r="AY38" s="171">
        <f>Lámpara!AT23</f>
        <v>50.303137369936785</v>
      </c>
      <c r="AZ38" s="171">
        <f>Lámpara!AU23</f>
        <v>50.499369338037702</v>
      </c>
      <c r="BA38" s="171">
        <f>Lámpara!AV23</f>
        <v>50.559151876142394</v>
      </c>
      <c r="BB38" s="171">
        <f>Lámpara!AW23</f>
        <v>50.712923898227984</v>
      </c>
      <c r="BC38" s="171">
        <f>Lámpara!AX23</f>
        <v>51.083783656007881</v>
      </c>
      <c r="BD38" s="171">
        <f>Lámpara!AY23</f>
        <v>51.654875367442926</v>
      </c>
      <c r="BE38" s="171">
        <f>Lámpara!AZ23</f>
        <v>52.28655196452074</v>
      </c>
      <c r="BF38" s="171">
        <f>Lámpara!BA23</f>
        <v>52.780519152632493</v>
      </c>
      <c r="BG38" s="171">
        <f>Lámpara!BB23</f>
        <v>52.967252258360737</v>
      </c>
      <c r="BH38" s="171">
        <f>Lámpara!BC23</f>
        <v>52.780519152632486</v>
      </c>
      <c r="BI38" s="171">
        <f>Lámpara!BD23</f>
        <v>52.286551964520747</v>
      </c>
      <c r="BJ38" s="171">
        <f>Lámpara!BE23</f>
        <v>51.654875367442905</v>
      </c>
      <c r="BK38" s="171">
        <f>Lámpara!BF23</f>
        <v>51.083783656007874</v>
      </c>
      <c r="BL38" s="171">
        <f>Lámpara!BG23</f>
        <v>50.712923898227956</v>
      </c>
      <c r="BM38" s="171">
        <f>Lámpara!BH23</f>
        <v>50.559151876142423</v>
      </c>
      <c r="BN38" s="171">
        <f>Lámpara!BI23</f>
        <v>50.499369338037702</v>
      </c>
      <c r="BO38" s="171">
        <f>Lámpara!BJ23</f>
        <v>50.303137369936778</v>
      </c>
      <c r="BP38" s="171">
        <f>Lámpara!BK23</f>
        <v>49.699030934700012</v>
      </c>
      <c r="BQ38" s="171">
        <f>Lámpara!BL23</f>
        <v>48.44944130761138</v>
      </c>
      <c r="BR38" s="171">
        <f>Lámpara!BM23</f>
        <v>46.410377077680749</v>
      </c>
      <c r="BS38" s="171">
        <f>Lámpara!BN23</f>
        <v>43.562239131193131</v>
      </c>
      <c r="BT38" s="171">
        <f>Lámpara!BO23</f>
        <v>40.009052381114721</v>
      </c>
      <c r="BU38" s="171">
        <f>Lámpara!BP23</f>
        <v>35.952702333307037</v>
      </c>
      <c r="BV38" s="171">
        <f>Lámpara!BQ23</f>
        <v>31.653243047300137</v>
      </c>
      <c r="BW38" s="171">
        <f>Lámpara!BR23</f>
        <v>27.386504817286365</v>
      </c>
      <c r="BX38" s="171">
        <f>Lámpara!BS23</f>
        <v>23.407540356983912</v>
      </c>
      <c r="BY38" s="171">
        <f>Lámpara!BT23</f>
        <v>19.924676888278153</v>
      </c>
      <c r="BZ38" s="171">
        <f>Lámpara!BU23</f>
        <v>17.085445391865353</v>
      </c>
      <c r="CA38" s="171">
        <f>Lámpara!BV23</f>
        <v>14.973154763101615</v>
      </c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8"/>
        <v>3.6000000000000019</v>
      </c>
      <c r="G39" s="172"/>
      <c r="H39" s="175">
        <f t="shared" si="9"/>
        <v>9.9999999999998035E-2</v>
      </c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>
        <f>Lámpara!N24</f>
        <v>0.85210389535300002</v>
      </c>
      <c r="T39" s="171">
        <f>Lámpara!O24</f>
        <v>0.89884046314835797</v>
      </c>
      <c r="U39" s="171">
        <f>Lámpara!P24</f>
        <v>0.94979651949207111</v>
      </c>
      <c r="V39" s="171">
        <f>Lámpara!Q24</f>
        <v>1.0056941055896818</v>
      </c>
      <c r="W39" s="171">
        <f>Lámpara!R24</f>
        <v>1.067447194083941</v>
      </c>
      <c r="X39" s="171">
        <f>Lámpara!S24</f>
        <v>1.1362227674833898</v>
      </c>
      <c r="Y39" s="171">
        <f>Lámpara!T24</f>
        <v>1.2135228398374496</v>
      </c>
      <c r="Z39" s="171">
        <f>Lámpara!U24</f>
        <v>1.3012949256931201</v>
      </c>
      <c r="AA39" s="171">
        <f>Lámpara!V24</f>
        <v>1.402081235857163</v>
      </c>
      <c r="AB39" s="171">
        <f>Lámpara!W24</f>
        <v>1.5192207034650909</v>
      </c>
      <c r="AC39" s="171">
        <f>Lámpara!X24</f>
        <v>1.6571232150338522</v>
      </c>
      <c r="AD39" s="171">
        <f>Lámpara!Y24</f>
        <v>1.8216426873794895</v>
      </c>
      <c r="AE39" s="171">
        <f>Lámpara!Z24</f>
        <v>2.0205856420119233</v>
      </c>
      <c r="AF39" s="171">
        <f>Lámpara!AA24</f>
        <v>2.2644057033134044</v>
      </c>
      <c r="AG39" s="171">
        <f>Lámpara!AB24</f>
        <v>2.5671533613130446</v>
      </c>
      <c r="AH39" s="171">
        <f>Lámpara!AC24</f>
        <v>2.947776232035237</v>
      </c>
      <c r="AI39" s="171">
        <f>Lámpara!AD24</f>
        <v>3.4319003400005568</v>
      </c>
      <c r="AJ39" s="171">
        <f>Lámpara!AE24</f>
        <v>4.0542707722677864</v>
      </c>
      <c r="AK39" s="171">
        <f>Lámpara!AF24</f>
        <v>4.8620943676733583</v>
      </c>
      <c r="AL39" s="171">
        <f>Lámpara!AG24</f>
        <v>14.696344683120795</v>
      </c>
      <c r="AM39" s="171">
        <f>Lámpara!AH24</f>
        <v>16.165980446809108</v>
      </c>
      <c r="AN39" s="171">
        <f>Lámpara!AI24</f>
        <v>18.430925504033379</v>
      </c>
      <c r="AO39" s="171">
        <f>Lámpara!AJ24</f>
        <v>21.4693516255753</v>
      </c>
      <c r="AP39" s="171">
        <f>Lámpara!AK24</f>
        <v>25.196273501497721</v>
      </c>
      <c r="AQ39" s="171">
        <f>Lámpara!AL24</f>
        <v>29.458149296075518</v>
      </c>
      <c r="AR39" s="171">
        <f>Lámpara!AM24</f>
        <v>34.035994599756947</v>
      </c>
      <c r="AS39" s="171">
        <f>Lámpara!AN24</f>
        <v>38.659850922809859</v>
      </c>
      <c r="AT39" s="171">
        <f>Lámpara!AO24</f>
        <v>43.036042077792168</v>
      </c>
      <c r="AU39" s="171">
        <f>Lámpara!AP24</f>
        <v>46.885989706160238</v>
      </c>
      <c r="AV39" s="171">
        <f>Lámpara!AQ24</f>
        <v>49.991598480114014</v>
      </c>
      <c r="AW39" s="171">
        <f>Lámpara!AR24</f>
        <v>52.238119723655224</v>
      </c>
      <c r="AX39" s="171">
        <f>Lámpara!AS24</f>
        <v>53.642417902408425</v>
      </c>
      <c r="AY39" s="171">
        <f>Lámpara!AT24</f>
        <v>54.354621028429548</v>
      </c>
      <c r="AZ39" s="171">
        <f>Lámpara!AU24</f>
        <v>54.625894772636684</v>
      </c>
      <c r="BA39" s="171">
        <f>Lámpara!AV24</f>
        <v>54.744796253660496</v>
      </c>
      <c r="BB39" s="171">
        <f>Lámpara!AW24</f>
        <v>54.957105913514418</v>
      </c>
      <c r="BC39" s="171">
        <f>Lámpara!AX24</f>
        <v>55.394324877536199</v>
      </c>
      <c r="BD39" s="171">
        <f>Lámpara!AY24</f>
        <v>56.038180123402519</v>
      </c>
      <c r="BE39" s="171">
        <f>Lámpara!AZ24</f>
        <v>56.73862119414332</v>
      </c>
      <c r="BF39" s="171">
        <f>Lámpara!BA24</f>
        <v>57.282507295222885</v>
      </c>
      <c r="BG39" s="171">
        <f>Lámpara!BB24</f>
        <v>57.487547802840552</v>
      </c>
      <c r="BH39" s="171">
        <f>Lámpara!BC24</f>
        <v>57.282507295222885</v>
      </c>
      <c r="BI39" s="171">
        <f>Lámpara!BD24</f>
        <v>56.738621194143299</v>
      </c>
      <c r="BJ39" s="171">
        <f>Lámpara!BE24</f>
        <v>56.038180123402483</v>
      </c>
      <c r="BK39" s="171">
        <f>Lámpara!BF24</f>
        <v>55.39432487753615</v>
      </c>
      <c r="BL39" s="171">
        <f>Lámpara!BG24</f>
        <v>54.957105913514383</v>
      </c>
      <c r="BM39" s="171">
        <f>Lámpara!BH24</f>
        <v>54.744796253660532</v>
      </c>
      <c r="BN39" s="171">
        <f>Lámpara!BI24</f>
        <v>54.625894772636656</v>
      </c>
      <c r="BO39" s="171">
        <f>Lámpara!BJ24</f>
        <v>54.354621028429534</v>
      </c>
      <c r="BP39" s="171">
        <f>Lámpara!BK24</f>
        <v>53.642417902408397</v>
      </c>
      <c r="BQ39" s="171">
        <f>Lámpara!BL24</f>
        <v>52.238119723655139</v>
      </c>
      <c r="BR39" s="171">
        <f>Lámpara!BM24</f>
        <v>49.991598480113865</v>
      </c>
      <c r="BS39" s="171">
        <f>Lámpara!BN24</f>
        <v>46.885989706160025</v>
      </c>
      <c r="BT39" s="171">
        <f>Lámpara!BO24</f>
        <v>43.036042077791926</v>
      </c>
      <c r="BU39" s="171">
        <f>Lámpara!BP24</f>
        <v>38.659850922809539</v>
      </c>
      <c r="BV39" s="171">
        <f>Lámpara!BQ24</f>
        <v>34.035994599756719</v>
      </c>
      <c r="BW39" s="171">
        <f>Lámpara!BR24</f>
        <v>29.458149296075298</v>
      </c>
      <c r="BX39" s="171">
        <f>Lámpara!BS24</f>
        <v>25.196273501497526</v>
      </c>
      <c r="BY39" s="171">
        <f>Lámpara!BT24</f>
        <v>21.46935162557515</v>
      </c>
      <c r="BZ39" s="171">
        <f>Lámpara!BU24</f>
        <v>18.430925504033212</v>
      </c>
      <c r="CA39" s="171">
        <f>Lámpara!BV24</f>
        <v>16.165980446809048</v>
      </c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8"/>
        <v>3.5000000000000018</v>
      </c>
      <c r="G40" s="172"/>
      <c r="H40" s="175">
        <f t="shared" si="9"/>
        <v>-1.9706458687096529E-15</v>
      </c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>
        <f>Lámpara!N25</f>
        <v>1.0934251381587432</v>
      </c>
      <c r="T40" s="171">
        <f>Lámpara!O25</f>
        <v>1.1526421248047156</v>
      </c>
      <c r="U40" s="171">
        <f>Lámpara!P25</f>
        <v>1.2168744966222145</v>
      </c>
      <c r="V40" s="171">
        <f>Lámpara!Q25</f>
        <v>1.2869106097926675</v>
      </c>
      <c r="W40" s="171">
        <f>Lámpara!R25</f>
        <v>1.3637407460953852</v>
      </c>
      <c r="X40" s="171">
        <f>Lámpara!S25</f>
        <v>1.4486211224820167</v>
      </c>
      <c r="Y40" s="171">
        <f>Lámpara!T25</f>
        <v>1.5431599652431482</v>
      </c>
      <c r="Z40" s="171">
        <f>Lámpara!U25</f>
        <v>1.64943360593201</v>
      </c>
      <c r="AA40" s="171">
        <f>Lámpara!V25</f>
        <v>1.7701435168797697</v>
      </c>
      <c r="AB40" s="171">
        <f>Lámpara!W25</f>
        <v>1.9088292892040863</v>
      </c>
      <c r="AC40" s="171">
        <f>Lámpara!X25</f>
        <v>2.0701581953237054</v>
      </c>
      <c r="AD40" s="171">
        <f>Lámpara!Y25</f>
        <v>2.2603197622162181</v>
      </c>
      <c r="AE40" s="171">
        <f>Lámpara!Z25</f>
        <v>2.4875645206212864</v>
      </c>
      <c r="AF40" s="171">
        <f>Lámpara!AA25</f>
        <v>2.7629408915999907</v>
      </c>
      <c r="AG40" s="171">
        <f>Lámpara!AB25</f>
        <v>3.1013045149204461</v>
      </c>
      <c r="AH40" s="171">
        <f>Lámpara!AC25</f>
        <v>3.5227022055387072</v>
      </c>
      <c r="AI40" s="171">
        <f>Lámpara!AD25</f>
        <v>4.0542707722677864</v>
      </c>
      <c r="AJ40" s="171">
        <f>Lámpara!AE25</f>
        <v>4.7328425491751682</v>
      </c>
      <c r="AK40" s="171">
        <f>Lámpara!AF25</f>
        <v>5.6085189739429007</v>
      </c>
      <c r="AL40" s="171">
        <f>Lámpara!AG25</f>
        <v>15.965805024428025</v>
      </c>
      <c r="AM40" s="171">
        <f>Lámpara!AH25</f>
        <v>17.557294244689277</v>
      </c>
      <c r="AN40" s="171">
        <f>Lámpara!AI25</f>
        <v>19.991503854921849</v>
      </c>
      <c r="AO40" s="171">
        <f>Lámpara!AJ25</f>
        <v>23.248893859892874</v>
      </c>
      <c r="AP40" s="171">
        <f>Lámpara!AK25</f>
        <v>27.243021344175816</v>
      </c>
      <c r="AQ40" s="171">
        <f>Lámpara!AL25</f>
        <v>31.814287075435693</v>
      </c>
      <c r="AR40" s="171">
        <f>Lámpara!AM25</f>
        <v>36.732660180571642</v>
      </c>
      <c r="AS40" s="171">
        <f>Lámpara!AN25</f>
        <v>41.712506234247662</v>
      </c>
      <c r="AT40" s="171">
        <f>Lámpara!AO25</f>
        <v>46.441180048110745</v>
      </c>
      <c r="AU40" s="171">
        <f>Lámpara!AP25</f>
        <v>50.620216693119147</v>
      </c>
      <c r="AV40" s="171">
        <f>Lámpara!AQ25</f>
        <v>54.013910103822077</v>
      </c>
      <c r="AW40" s="171">
        <f>Lámpara!AR25</f>
        <v>56.495606424296916</v>
      </c>
      <c r="AX40" s="171">
        <f>Lámpara!AS25</f>
        <v>58.078726138530037</v>
      </c>
      <c r="AY40" s="171">
        <f>Lámpara!AT25</f>
        <v>58.919456581270936</v>
      </c>
      <c r="AZ40" s="171">
        <f>Lámpara!AU25</f>
        <v>59.283059807293974</v>
      </c>
      <c r="BA40" s="171">
        <f>Lámpara!AV25</f>
        <v>59.47615323413919</v>
      </c>
      <c r="BB40" s="171">
        <f>Lámpara!AW25</f>
        <v>59.760780098951884</v>
      </c>
      <c r="BC40" s="171">
        <f>Lámpara!AX25</f>
        <v>60.277329501409554</v>
      </c>
      <c r="BD40" s="171">
        <f>Lámpara!AY25</f>
        <v>61.005880666188503</v>
      </c>
      <c r="BE40" s="171">
        <f>Lámpara!AZ25</f>
        <v>61.785052942173316</v>
      </c>
      <c r="BF40" s="171">
        <f>Lámpara!BA25</f>
        <v>62.385580511050051</v>
      </c>
      <c r="BG40" s="171">
        <f>Lámpara!BB25</f>
        <v>62.611312283051234</v>
      </c>
      <c r="BH40" s="171">
        <f>Lámpara!BC25</f>
        <v>62.385580511050009</v>
      </c>
      <c r="BI40" s="171">
        <f>Lámpara!BD25</f>
        <v>61.785052942173323</v>
      </c>
      <c r="BJ40" s="171">
        <f>Lámpara!BE25</f>
        <v>61.00588066618846</v>
      </c>
      <c r="BK40" s="171">
        <f>Lámpara!BF25</f>
        <v>60.277329501409511</v>
      </c>
      <c r="BL40" s="171">
        <f>Lámpara!BG25</f>
        <v>59.760780098951841</v>
      </c>
      <c r="BM40" s="171">
        <f>Lámpara!BH25</f>
        <v>59.476153234139211</v>
      </c>
      <c r="BN40" s="171">
        <f>Lámpara!BI25</f>
        <v>59.283059807293967</v>
      </c>
      <c r="BO40" s="171">
        <f>Lámpara!BJ25</f>
        <v>58.919456581270936</v>
      </c>
      <c r="BP40" s="171">
        <f>Lámpara!BK25</f>
        <v>58.078726138530008</v>
      </c>
      <c r="BQ40" s="171">
        <f>Lámpara!BL25</f>
        <v>56.495606424296803</v>
      </c>
      <c r="BR40" s="171">
        <f>Lámpara!BM25</f>
        <v>54.013910103821928</v>
      </c>
      <c r="BS40" s="171">
        <f>Lámpara!BN25</f>
        <v>50.620216693118962</v>
      </c>
      <c r="BT40" s="171">
        <f>Lámpara!BO25</f>
        <v>46.441180048110503</v>
      </c>
      <c r="BU40" s="171">
        <f>Lámpara!BP25</f>
        <v>41.712506234247329</v>
      </c>
      <c r="BV40" s="171">
        <f>Lámpara!BQ25</f>
        <v>36.732660180571401</v>
      </c>
      <c r="BW40" s="171">
        <f>Lámpara!BR25</f>
        <v>31.814287075435438</v>
      </c>
      <c r="BX40" s="171">
        <f>Lámpara!BS25</f>
        <v>27.243021344175599</v>
      </c>
      <c r="BY40" s="171">
        <f>Lámpara!BT25</f>
        <v>23.248893859892725</v>
      </c>
      <c r="BZ40" s="171">
        <f>Lámpara!BU25</f>
        <v>19.991503854921696</v>
      </c>
      <c r="CA40" s="171">
        <f>Lámpara!BV25</f>
        <v>17.557294244689206</v>
      </c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8"/>
        <v>3.4000000000000017</v>
      </c>
      <c r="G41" s="172"/>
      <c r="H41" s="175">
        <f t="shared" si="9"/>
        <v>-0.10000000000000198</v>
      </c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>
        <f>Lámpara!N26</f>
        <v>1.4102025037612813</v>
      </c>
      <c r="T41" s="171">
        <f>Lámpara!O26</f>
        <v>1.485993892780034</v>
      </c>
      <c r="U41" s="171">
        <f>Lámpara!P26</f>
        <v>1.5678604516633576</v>
      </c>
      <c r="V41" s="171">
        <f>Lámpara!Q26</f>
        <v>1.6566746650096649</v>
      </c>
      <c r="W41" s="171">
        <f>Lámpara!R26</f>
        <v>1.7535220085493717</v>
      </c>
      <c r="X41" s="171">
        <f>Lámpara!S26</f>
        <v>1.8597679513653675</v>
      </c>
      <c r="Y41" s="171">
        <f>Lámpara!T26</f>
        <v>1.9771481688783827</v>
      </c>
      <c r="Z41" s="171">
        <f>Lámpara!U26</f>
        <v>2.1078903952829431</v>
      </c>
      <c r="AA41" s="171">
        <f>Lámpara!V26</f>
        <v>2.2548795005669073</v>
      </c>
      <c r="AB41" s="171">
        <f>Lámpara!W26</f>
        <v>2.4218817393449643</v>
      </c>
      <c r="AC41" s="171">
        <f>Lámpara!X26</f>
        <v>2.6138501495800206</v>
      </c>
      <c r="AD41" s="171">
        <f>Lámpara!Y26</f>
        <v>2.8373414167976874</v>
      </c>
      <c r="AE41" s="171">
        <f>Lámpara!Z26</f>
        <v>3.1010860385909433</v>
      </c>
      <c r="AF41" s="171">
        <f>Lámpara!AA26</f>
        <v>3.416769518060029</v>
      </c>
      <c r="AG41" s="171">
        <f>Lámpara!AB26</f>
        <v>3.8001041971721343</v>
      </c>
      <c r="AH41" s="171">
        <f>Lámpara!AC26</f>
        <v>4.2723013723526115</v>
      </c>
      <c r="AI41" s="171">
        <f>Lámpara!AD26</f>
        <v>4.8620943676733583</v>
      </c>
      <c r="AJ41" s="171">
        <f>Lámpara!AE26</f>
        <v>5.6085189739429007</v>
      </c>
      <c r="AK41" s="171">
        <f>Lámpara!AF26</f>
        <v>6.5647327706611831</v>
      </c>
      <c r="AL41" s="171">
        <f>Lámpara!AG26</f>
        <v>17.475796580230018</v>
      </c>
      <c r="AM41" s="171">
        <f>Lámpara!AH26</f>
        <v>19.206469555286226</v>
      </c>
      <c r="AN41" s="171">
        <f>Lámpara!AI26</f>
        <v>21.830226298157786</v>
      </c>
      <c r="AO41" s="171">
        <f>Lámpara!AJ26</f>
        <v>25.330241748327605</v>
      </c>
      <c r="AP41" s="171">
        <f>Lámpara!AK26</f>
        <v>29.618871027713055</v>
      </c>
      <c r="AQ41" s="171">
        <f>Lámpara!AL26</f>
        <v>34.53044348224207</v>
      </c>
      <c r="AR41" s="171">
        <f>Lámpara!AM26</f>
        <v>39.823511094624713</v>
      </c>
      <c r="AS41" s="171">
        <f>Lámpara!AN26</f>
        <v>45.195987462293751</v>
      </c>
      <c r="AT41" s="171">
        <f>Lámpara!AO26</f>
        <v>50.315096004347325</v>
      </c>
      <c r="AU41" s="171">
        <f>Lámpara!AP26</f>
        <v>54.86104623771849</v>
      </c>
      <c r="AV41" s="171">
        <f>Lámpara!AQ26</f>
        <v>58.579010127843333</v>
      </c>
      <c r="AW41" s="171">
        <f>Lámpara!AR26</f>
        <v>61.329116137968164</v>
      </c>
      <c r="AX41" s="171">
        <f>Lámpara!AS26</f>
        <v>63.120499363794501</v>
      </c>
      <c r="AY41" s="171">
        <f>Lámpara!AT26</f>
        <v>64.115217045096827</v>
      </c>
      <c r="AZ41" s="171">
        <f>Lámpara!AU26</f>
        <v>64.593088724522971</v>
      </c>
      <c r="BA41" s="171">
        <f>Lámpara!AV26</f>
        <v>64.879675460822668</v>
      </c>
      <c r="BB41" s="171">
        <f>Lámpara!AW26</f>
        <v>65.254176818752683</v>
      </c>
      <c r="BC41" s="171">
        <f>Lámpara!AX26</f>
        <v>65.86631861246434</v>
      </c>
      <c r="BD41" s="171">
        <f>Lámpara!AY26</f>
        <v>66.694235027587908</v>
      </c>
      <c r="BE41" s="171">
        <f>Lámpara!AZ26</f>
        <v>67.564187394669062</v>
      </c>
      <c r="BF41" s="171">
        <f>Lámpara!BA26</f>
        <v>68.229391139866465</v>
      </c>
      <c r="BG41" s="171">
        <f>Lámpara!BB26</f>
        <v>68.478647326054386</v>
      </c>
      <c r="BH41" s="171">
        <f>Lámpara!BC26</f>
        <v>68.229391139866451</v>
      </c>
      <c r="BI41" s="171">
        <f>Lámpara!BD26</f>
        <v>67.564187394669077</v>
      </c>
      <c r="BJ41" s="171">
        <f>Lámpara!BE26</f>
        <v>66.694235027587865</v>
      </c>
      <c r="BK41" s="171">
        <f>Lámpara!BF26</f>
        <v>65.866318612464298</v>
      </c>
      <c r="BL41" s="171">
        <f>Lámpara!BG26</f>
        <v>65.254176818752626</v>
      </c>
      <c r="BM41" s="171">
        <f>Lámpara!BH26</f>
        <v>64.879675460822696</v>
      </c>
      <c r="BN41" s="171">
        <f>Lámpara!BI26</f>
        <v>64.5930887245229</v>
      </c>
      <c r="BO41" s="171">
        <f>Lámpara!BJ26</f>
        <v>64.115217045096827</v>
      </c>
      <c r="BP41" s="171">
        <f>Lámpara!BK26</f>
        <v>63.120499363794472</v>
      </c>
      <c r="BQ41" s="171">
        <f>Lámpara!BL26</f>
        <v>61.329116137968008</v>
      </c>
      <c r="BR41" s="171">
        <f>Lámpara!BM26</f>
        <v>58.579010127843176</v>
      </c>
      <c r="BS41" s="171">
        <f>Lámpara!BN26</f>
        <v>54.861046237718284</v>
      </c>
      <c r="BT41" s="171">
        <f>Lámpara!BO26</f>
        <v>50.315096004347041</v>
      </c>
      <c r="BU41" s="171">
        <f>Lámpara!BP26</f>
        <v>45.195987462293402</v>
      </c>
      <c r="BV41" s="171">
        <f>Lámpara!BQ26</f>
        <v>39.823511094624465</v>
      </c>
      <c r="BW41" s="171">
        <f>Lámpara!BR26</f>
        <v>34.530443482241807</v>
      </c>
      <c r="BX41" s="171">
        <f>Lámpara!BS26</f>
        <v>29.618871027712824</v>
      </c>
      <c r="BY41" s="171">
        <f>Lámpara!BT26</f>
        <v>25.330241748327449</v>
      </c>
      <c r="BZ41" s="171">
        <f>Lámpara!BU26</f>
        <v>21.830226298157619</v>
      </c>
      <c r="CA41" s="171">
        <f>Lámpara!BV26</f>
        <v>19.206469555286152</v>
      </c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8"/>
        <v>3.3000000000000016</v>
      </c>
      <c r="G42" s="172"/>
      <c r="H42" s="175">
        <f t="shared" si="9"/>
        <v>-0.20000000000000198</v>
      </c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>
        <f>Lámpara!N27</f>
        <v>5.7613411968366295</v>
      </c>
      <c r="T42" s="171">
        <f>Lámpara!O27</f>
        <v>6.0541186429864391</v>
      </c>
      <c r="U42" s="171">
        <f>Lámpara!P27</f>
        <v>6.36545751643835</v>
      </c>
      <c r="V42" s="171">
        <f>Lámpara!Q27</f>
        <v>6.6969348894394463</v>
      </c>
      <c r="W42" s="171">
        <f>Lámpara!R27</f>
        <v>7.050366664322075</v>
      </c>
      <c r="X42" s="171">
        <f>Lámpara!S27</f>
        <v>7.4278732674544976</v>
      </c>
      <c r="Y42" s="171">
        <f>Lámpara!T27</f>
        <v>7.8319685275687636</v>
      </c>
      <c r="Z42" s="171">
        <f>Lámpara!U27</f>
        <v>8.2656804586218904</v>
      </c>
      <c r="AA42" s="171">
        <f>Lámpara!V27</f>
        <v>8.7327160125681917</v>
      </c>
      <c r="AB42" s="171">
        <f>Lámpara!W27</f>
        <v>9.2376865079361981</v>
      </c>
      <c r="AC42" s="171">
        <f>Lámpara!X27</f>
        <v>9.7864168771155491</v>
      </c>
      <c r="AD42" s="171">
        <f>Lámpara!Y27</f>
        <v>10.386370800024292</v>
      </c>
      <c r="AE42" s="171">
        <f>Lámpara!Z27</f>
        <v>11.047236153475559</v>
      </c>
      <c r="AF42" s="171">
        <f>Lámpara!AA27</f>
        <v>11.781732299503304</v>
      </c>
      <c r="AG42" s="171">
        <f>Lámpara!AB27</f>
        <v>12.606724316148014</v>
      </c>
      <c r="AH42" s="171">
        <f>Lámpara!AC27</f>
        <v>13.544761690921483</v>
      </c>
      <c r="AI42" s="171">
        <f>Lámpara!AD27</f>
        <v>14.626203355991061</v>
      </c>
      <c r="AJ42" s="171">
        <f>Lámpara!AE27</f>
        <v>15.892151273808222</v>
      </c>
      <c r="AK42" s="171">
        <f>Lámpara!AF27</f>
        <v>17.398496179101414</v>
      </c>
      <c r="AL42" s="171">
        <f>Lámpara!AG27</f>
        <v>29.366367018149134</v>
      </c>
      <c r="AM42" s="171">
        <f>Lámpara!AH27</f>
        <v>31.741764433442629</v>
      </c>
      <c r="AN42" s="171">
        <f>Lámpara!AI27</f>
        <v>35.077245781698288</v>
      </c>
      <c r="AO42" s="171">
        <f>Lámpara!AJ27</f>
        <v>39.357384628568013</v>
      </c>
      <c r="AP42" s="171">
        <f>Lámpara!AK27</f>
        <v>44.491442518632269</v>
      </c>
      <c r="AQ42" s="171">
        <f>Lámpara!AL27</f>
        <v>50.305077902991222</v>
      </c>
      <c r="AR42" s="171">
        <f>Lámpara!AM27</f>
        <v>56.542002352372265</v>
      </c>
      <c r="AS42" s="171">
        <f>Lámpara!AN27</f>
        <v>62.87936185541831</v>
      </c>
      <c r="AT42" s="171">
        <f>Lámpara!AO27</f>
        <v>68.959054140990048</v>
      </c>
      <c r="AU42" s="171">
        <f>Lámpara!AP27</f>
        <v>74.434015549785599</v>
      </c>
      <c r="AV42" s="171">
        <f>Lámpara!AQ27</f>
        <v>79.023841980777618</v>
      </c>
      <c r="AW42" s="171">
        <f>Lámpara!AR27</f>
        <v>82.568827906525328</v>
      </c>
      <c r="AX42" s="171">
        <f>Lámpara!AS27</f>
        <v>85.067420646562056</v>
      </c>
      <c r="AY42" s="171">
        <f>Lámpara!AT27</f>
        <v>86.681668447475346</v>
      </c>
      <c r="AZ42" s="171">
        <f>Lámpara!AU27</f>
        <v>87.700734945316498</v>
      </c>
      <c r="BA42" s="171">
        <f>Lámpara!AV27</f>
        <v>88.46449553109278</v>
      </c>
      <c r="BB42" s="171">
        <f>Lámpara!AW27</f>
        <v>89.264990938526324</v>
      </c>
      <c r="BC42" s="171">
        <f>Lámpara!AX27</f>
        <v>90.256963743571873</v>
      </c>
      <c r="BD42" s="171">
        <f>Lámpara!AY27</f>
        <v>91.412112045271243</v>
      </c>
      <c r="BE42" s="171">
        <f>Lámpara!AZ27</f>
        <v>92.539831927126471</v>
      </c>
      <c r="BF42" s="171">
        <f>Lámpara!BA27</f>
        <v>93.371803233585069</v>
      </c>
      <c r="BG42" s="171">
        <f>Lámpara!BB27</f>
        <v>93.678954903668014</v>
      </c>
      <c r="BH42" s="171">
        <f>Lámpara!BC27</f>
        <v>93.371803233585041</v>
      </c>
      <c r="BI42" s="171">
        <f>Lámpara!BD27</f>
        <v>92.539831927126471</v>
      </c>
      <c r="BJ42" s="171">
        <f>Lámpara!BE27</f>
        <v>91.412112045271144</v>
      </c>
      <c r="BK42" s="171">
        <f>Lámpara!BF27</f>
        <v>90.256963743571788</v>
      </c>
      <c r="BL42" s="171">
        <f>Lámpara!BG27</f>
        <v>89.264990938526282</v>
      </c>
      <c r="BM42" s="171">
        <f>Lámpara!BH27</f>
        <v>88.464495531092751</v>
      </c>
      <c r="BN42" s="171">
        <f>Lámpara!BI27</f>
        <v>87.700734945316469</v>
      </c>
      <c r="BO42" s="171">
        <f>Lámpara!BJ27</f>
        <v>86.681668447475275</v>
      </c>
      <c r="BP42" s="171">
        <f>Lámpara!BK27</f>
        <v>85.067420646561956</v>
      </c>
      <c r="BQ42" s="171">
        <f>Lámpara!BL27</f>
        <v>82.568827906525186</v>
      </c>
      <c r="BR42" s="171">
        <f>Lámpara!BM27</f>
        <v>79.023841980777377</v>
      </c>
      <c r="BS42" s="171">
        <f>Lámpara!BN27</f>
        <v>74.434015549785343</v>
      </c>
      <c r="BT42" s="171">
        <f>Lámpara!BO27</f>
        <v>68.959054140989778</v>
      </c>
      <c r="BU42" s="171">
        <f>Lámpara!BP27</f>
        <v>62.879361855417898</v>
      </c>
      <c r="BV42" s="171">
        <f>Lámpara!BQ27</f>
        <v>56.542002352371959</v>
      </c>
      <c r="BW42" s="171">
        <f>Lámpara!BR27</f>
        <v>50.305077902990909</v>
      </c>
      <c r="BX42" s="171">
        <f>Lámpara!BS27</f>
        <v>44.491442518631999</v>
      </c>
      <c r="BY42" s="171">
        <f>Lámpara!BT27</f>
        <v>39.357384628567814</v>
      </c>
      <c r="BZ42" s="171">
        <f>Lámpara!BU27</f>
        <v>35.077245781698068</v>
      </c>
      <c r="CA42" s="171">
        <f>Lámpara!BV27</f>
        <v>31.741764433442526</v>
      </c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8"/>
        <v>3.2000000000000015</v>
      </c>
      <c r="G43" s="172"/>
      <c r="H43" s="175">
        <f t="shared" si="9"/>
        <v>-0.30000000000000199</v>
      </c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>
        <f>Lámpara!N28</f>
        <v>6.0412467132323435</v>
      </c>
      <c r="T43" s="171">
        <f>Lámpara!O28</f>
        <v>6.3533015522813976</v>
      </c>
      <c r="U43" s="171">
        <f>Lámpara!P28</f>
        <v>6.6855282890419385</v>
      </c>
      <c r="V43" s="171">
        <f>Lámpara!Q28</f>
        <v>7.0396600977554096</v>
      </c>
      <c r="W43" s="171">
        <f>Lámpara!R28</f>
        <v>7.4176879698359155</v>
      </c>
      <c r="X43" s="171">
        <f>Lámpara!S28</f>
        <v>7.8219300843925588</v>
      </c>
      <c r="Y43" s="171">
        <f>Lámpara!T28</f>
        <v>8.2551255510752082</v>
      </c>
      <c r="Z43" s="171">
        <f>Lámpara!U28</f>
        <v>8.7205617320903226</v>
      </c>
      <c r="AA43" s="171">
        <f>Lámpara!V28</f>
        <v>9.2222479060208009</v>
      </c>
      <c r="AB43" s="171">
        <f>Lámpara!W28</f>
        <v>9.7651529782837354</v>
      </c>
      <c r="AC43" s="171">
        <f>Lámpara!X28</f>
        <v>10.35553181166245</v>
      </c>
      <c r="AD43" s="171">
        <f>Lámpara!Y28</f>
        <v>11.001374291368844</v>
      </c>
      <c r="AE43" s="171">
        <f>Lámpara!Z28</f>
        <v>11.713024478534594</v>
      </c>
      <c r="AF43" s="171">
        <f>Lámpara!AA28</f>
        <v>12.504035546458413</v>
      </c>
      <c r="AG43" s="171">
        <f>Lámpara!AB28</f>
        <v>13.392351537366658</v>
      </c>
      <c r="AH43" s="171">
        <f>Lámpara!AC28</f>
        <v>14.401941876096823</v>
      </c>
      <c r="AI43" s="171">
        <f>Lámpara!AD28</f>
        <v>15.565062408267462</v>
      </c>
      <c r="AJ43" s="171">
        <f>Lámpara!AE28</f>
        <v>16.925381880902837</v>
      </c>
      <c r="AK43" s="171">
        <f>Lámpara!AF28</f>
        <v>18.542300808972527</v>
      </c>
      <c r="AL43" s="171">
        <f>Lámpara!AG28</f>
        <v>31.12909316655011</v>
      </c>
      <c r="AM43" s="171">
        <f>Lámpara!AH28</f>
        <v>33.686501414908548</v>
      </c>
      <c r="AN43" s="171">
        <f>Lámpara!AI28</f>
        <v>37.26205653081044</v>
      </c>
      <c r="AO43" s="171">
        <f>Lámpara!AJ28</f>
        <v>41.84409528151469</v>
      </c>
      <c r="AP43" s="171">
        <f>Lámpara!AK28</f>
        <v>47.341384647587724</v>
      </c>
      <c r="AQ43" s="171">
        <f>Lámpara!AL28</f>
        <v>53.573655262165012</v>
      </c>
      <c r="AR43" s="171">
        <f>Lámpara!AM28</f>
        <v>60.272571584797362</v>
      </c>
      <c r="AS43" s="171">
        <f>Lámpara!AN28</f>
        <v>67.097284651250746</v>
      </c>
      <c r="AT43" s="171">
        <f>Lámpara!AO28</f>
        <v>73.667102457657521</v>
      </c>
      <c r="AU43" s="171">
        <f>Lámpara!AP28</f>
        <v>79.610453983365886</v>
      </c>
      <c r="AV43" s="171">
        <f>Lámpara!AQ28</f>
        <v>84.624313257502905</v>
      </c>
      <c r="AW43" s="171">
        <f>Lámpara!AR28</f>
        <v>88.532509274569819</v>
      </c>
      <c r="AX43" s="171">
        <f>Lámpara!AS28</f>
        <v>91.326810496368751</v>
      </c>
      <c r="AY43" s="171">
        <f>Lámpara!AT28</f>
        <v>93.174029706253151</v>
      </c>
      <c r="AZ43" s="171">
        <f>Lámpara!AU28</f>
        <v>94.378129736061609</v>
      </c>
      <c r="BA43" s="171">
        <f>Lámpara!AV28</f>
        <v>95.299089094691013</v>
      </c>
      <c r="BB43" s="171">
        <f>Lámpara!AW28</f>
        <v>96.247340071979835</v>
      </c>
      <c r="BC43" s="171">
        <f>Lámpara!AX28</f>
        <v>97.387314025035465</v>
      </c>
      <c r="BD43" s="171">
        <f>Lámpara!AY28</f>
        <v>98.687587365236439</v>
      </c>
      <c r="BE43" s="171">
        <f>Lámpara!AZ28</f>
        <v>99.942528019584628</v>
      </c>
      <c r="BF43" s="171">
        <f>Lámpara!BA28</f>
        <v>100.86293370421933</v>
      </c>
      <c r="BG43" s="171">
        <f>Lámpara!BB28</f>
        <v>101.20189064541391</v>
      </c>
      <c r="BH43" s="171">
        <f>Lámpara!BC28</f>
        <v>100.86293370421933</v>
      </c>
      <c r="BI43" s="171">
        <f>Lámpara!BD28</f>
        <v>99.942528019584614</v>
      </c>
      <c r="BJ43" s="171">
        <f>Lámpara!BE28</f>
        <v>98.687587365236382</v>
      </c>
      <c r="BK43" s="171">
        <f>Lámpara!BF28</f>
        <v>97.387314025035408</v>
      </c>
      <c r="BL43" s="171">
        <f>Lámpara!BG28</f>
        <v>96.247340071979792</v>
      </c>
      <c r="BM43" s="171">
        <f>Lámpara!BH28</f>
        <v>95.299089094691013</v>
      </c>
      <c r="BN43" s="171">
        <f>Lámpara!BI28</f>
        <v>94.378129736061524</v>
      </c>
      <c r="BO43" s="171">
        <f>Lámpara!BJ28</f>
        <v>93.174029706253066</v>
      </c>
      <c r="BP43" s="171">
        <f>Lámpara!BK28</f>
        <v>91.326810496368665</v>
      </c>
      <c r="BQ43" s="171">
        <f>Lámpara!BL28</f>
        <v>88.53250927456962</v>
      </c>
      <c r="BR43" s="171">
        <f>Lámpara!BM28</f>
        <v>84.624313257502649</v>
      </c>
      <c r="BS43" s="171">
        <f>Lámpara!BN28</f>
        <v>79.610453983365588</v>
      </c>
      <c r="BT43" s="171">
        <f>Lámpara!BO28</f>
        <v>73.667102457657194</v>
      </c>
      <c r="BU43" s="171">
        <f>Lámpara!BP28</f>
        <v>67.09728465125032</v>
      </c>
      <c r="BV43" s="171">
        <f>Lámpara!BQ28</f>
        <v>60.272571584797035</v>
      </c>
      <c r="BW43" s="171">
        <f>Lámpara!BR28</f>
        <v>53.573655262164657</v>
      </c>
      <c r="BX43" s="171">
        <f>Lámpara!BS28</f>
        <v>47.341384647587418</v>
      </c>
      <c r="BY43" s="171">
        <f>Lámpara!BT28</f>
        <v>41.844095281514441</v>
      </c>
      <c r="BZ43" s="171">
        <f>Lámpara!BU28</f>
        <v>37.262056530810227</v>
      </c>
      <c r="CA43" s="171">
        <f>Lámpara!BV28</f>
        <v>33.686501414908435</v>
      </c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8"/>
        <v>3.1000000000000014</v>
      </c>
      <c r="G44" s="172"/>
      <c r="H44" s="175">
        <f t="shared" si="9"/>
        <v>-0.40000000000000202</v>
      </c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>
        <f>Lámpara!N29</f>
        <v>6.5295106381089534</v>
      </c>
      <c r="T44" s="171">
        <f>Lámpara!O29</f>
        <v>6.8719177420086988</v>
      </c>
      <c r="U44" s="171">
        <f>Lámpara!P29</f>
        <v>7.23681802214971</v>
      </c>
      <c r="V44" s="171">
        <f>Lámpara!Q29</f>
        <v>7.6261498563783734</v>
      </c>
      <c r="W44" s="171">
        <f>Lámpara!R29</f>
        <v>8.0421314681042659</v>
      </c>
      <c r="X44" s="171">
        <f>Lámpara!S29</f>
        <v>8.4873340470138814</v>
      </c>
      <c r="Y44" s="171">
        <f>Lámpara!T29</f>
        <v>8.9647804152886881</v>
      </c>
      <c r="Z44" s="171">
        <f>Lámpara!U29</f>
        <v>9.4780789381065844</v>
      </c>
      <c r="AA44" s="171">
        <f>Lámpara!V29</f>
        <v>10.031606151236296</v>
      </c>
      <c r="AB44" s="171">
        <f>Lámpara!W29</f>
        <v>10.630756835199954</v>
      </c>
      <c r="AC44" s="171">
        <f>Lámpara!X29</f>
        <v>11.282287586317899</v>
      </c>
      <c r="AD44" s="171">
        <f>Lámpara!Y29</f>
        <v>11.994790124846833</v>
      </c>
      <c r="AE44" s="171">
        <f>Lámpara!Z29</f>
        <v>12.779344748315099</v>
      </c>
      <c r="AF44" s="171">
        <f>Lámpara!AA29</f>
        <v>13.650424002602053</v>
      </c>
      <c r="AG44" s="171">
        <f>Lámpara!AB29</f>
        <v>14.627143867055706</v>
      </c>
      <c r="AH44" s="171">
        <f>Lámpara!AC29</f>
        <v>15.734997305352943</v>
      </c>
      <c r="AI44" s="171">
        <f>Lámpara!AD29</f>
        <v>17.008256595074837</v>
      </c>
      <c r="AJ44" s="171">
        <f>Lámpara!AE29</f>
        <v>18.493301195365511</v>
      </c>
      <c r="AK44" s="171">
        <f>Lámpara!AF29</f>
        <v>20.253223104451447</v>
      </c>
      <c r="AL44" s="171">
        <f>Lámpara!AG29</f>
        <v>33.507241018649218</v>
      </c>
      <c r="AM44" s="171">
        <f>Lámpara!AH29</f>
        <v>36.286014054034531</v>
      </c>
      <c r="AN44" s="171">
        <f>Lámpara!AI29</f>
        <v>40.144945497228797</v>
      </c>
      <c r="AO44" s="171">
        <f>Lámpara!AJ29</f>
        <v>45.07664455993374</v>
      </c>
      <c r="AP44" s="171">
        <f>Lámpara!AK29</f>
        <v>50.989738986854043</v>
      </c>
      <c r="AQ44" s="171">
        <f>Lámpara!AL29</f>
        <v>57.698114948265584</v>
      </c>
      <c r="AR44" s="171">
        <f>Lámpara!AM29</f>
        <v>64.921083511773574</v>
      </c>
      <c r="AS44" s="171">
        <f>Lámpara!AN29</f>
        <v>72.299017099746649</v>
      </c>
      <c r="AT44" s="171">
        <f>Lámpara!AO29</f>
        <v>79.427351637593418</v>
      </c>
      <c r="AU44" s="171">
        <f>Lámpara!AP29</f>
        <v>85.908306797057421</v>
      </c>
      <c r="AV44" s="171">
        <f>Lámpara!AQ29</f>
        <v>91.414308619570306</v>
      </c>
      <c r="AW44" s="171">
        <f>Lámpara!AR29</f>
        <v>95.750862915690774</v>
      </c>
      <c r="AX44" s="171">
        <f>Lámpara!AS29</f>
        <v>98.90159416545545</v>
      </c>
      <c r="AY44" s="171">
        <f>Lámpara!AT29</f>
        <v>101.03725702304267</v>
      </c>
      <c r="AZ44" s="171">
        <f>Lámpara!AU29</f>
        <v>102.47649405438013</v>
      </c>
      <c r="BA44" s="171">
        <f>Lámpara!AV29</f>
        <v>103.59977214325654</v>
      </c>
      <c r="BB44" s="171">
        <f>Lámpara!AW29</f>
        <v>104.73637735393571</v>
      </c>
      <c r="BC44" s="171">
        <f>Lámpara!AX29</f>
        <v>106.06046396561631</v>
      </c>
      <c r="BD44" s="171">
        <f>Lámpara!AY29</f>
        <v>107.53674206643946</v>
      </c>
      <c r="BE44" s="171">
        <f>Lámpara!AZ29</f>
        <v>108.94303625541073</v>
      </c>
      <c r="BF44" s="171">
        <f>Lámpara!BA29</f>
        <v>109.96739771801131</v>
      </c>
      <c r="BG44" s="171">
        <f>Lámpara!BB29</f>
        <v>110.34353214507897</v>
      </c>
      <c r="BH44" s="171">
        <f>Lámpara!BC29</f>
        <v>109.96739771801126</v>
      </c>
      <c r="BI44" s="171">
        <f>Lámpara!BD29</f>
        <v>108.94303625541076</v>
      </c>
      <c r="BJ44" s="171">
        <f>Lámpara!BE29</f>
        <v>107.53674206643939</v>
      </c>
      <c r="BK44" s="171">
        <f>Lámpara!BF29</f>
        <v>106.06046396561624</v>
      </c>
      <c r="BL44" s="171">
        <f>Lámpara!BG29</f>
        <v>104.73637735393564</v>
      </c>
      <c r="BM44" s="171">
        <f>Lámpara!BH29</f>
        <v>103.59977214325654</v>
      </c>
      <c r="BN44" s="171">
        <f>Lámpara!BI29</f>
        <v>102.47649405438004</v>
      </c>
      <c r="BO44" s="171">
        <f>Lámpara!BJ29</f>
        <v>101.03725702304259</v>
      </c>
      <c r="BP44" s="171">
        <f>Lámpara!BK29</f>
        <v>98.90159416545535</v>
      </c>
      <c r="BQ44" s="171">
        <f>Lámpara!BL29</f>
        <v>95.750862915690576</v>
      </c>
      <c r="BR44" s="171">
        <f>Lámpara!BM29</f>
        <v>91.414308619570079</v>
      </c>
      <c r="BS44" s="171">
        <f>Lámpara!BN29</f>
        <v>85.908306797057065</v>
      </c>
      <c r="BT44" s="171">
        <f>Lámpara!BO29</f>
        <v>79.427351637593006</v>
      </c>
      <c r="BU44" s="171">
        <f>Lámpara!BP29</f>
        <v>72.299017099746166</v>
      </c>
      <c r="BV44" s="171">
        <f>Lámpara!BQ29</f>
        <v>64.921083511773205</v>
      </c>
      <c r="BW44" s="171">
        <f>Lámpara!BR29</f>
        <v>57.69811494826525</v>
      </c>
      <c r="BX44" s="171">
        <f>Lámpara!BS29</f>
        <v>50.989738986853709</v>
      </c>
      <c r="BY44" s="171">
        <f>Lámpara!BT29</f>
        <v>45.076644559933499</v>
      </c>
      <c r="BZ44" s="171">
        <f>Lámpara!BU29</f>
        <v>40.144945497228541</v>
      </c>
      <c r="CA44" s="171">
        <f>Lámpara!BV29</f>
        <v>36.286014054034418</v>
      </c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8"/>
        <v>3.0000000000000013</v>
      </c>
      <c r="G45" s="172"/>
      <c r="H45" s="175">
        <f t="shared" si="9"/>
        <v>-0.500000000000002</v>
      </c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>
        <f>Lámpara!N30</f>
        <v>7.2212096307284499</v>
      </c>
      <c r="T45" s="171">
        <f>Lámpara!O30</f>
        <v>7.6052767071264968</v>
      </c>
      <c r="U45" s="171">
        <f>Lámpara!P30</f>
        <v>8.0149275332461123</v>
      </c>
      <c r="V45" s="171">
        <f>Lámpara!Q30</f>
        <v>8.4523632230683923</v>
      </c>
      <c r="W45" s="171">
        <f>Lámpara!R30</f>
        <v>8.9200908249381801</v>
      </c>
      <c r="X45" s="171">
        <f>Lámpara!S30</f>
        <v>9.4210003545700474</v>
      </c>
      <c r="Y45" s="171">
        <f>Lámpara!T30</f>
        <v>9.9584685285333912</v>
      </c>
      <c r="Z45" s="171">
        <f>Lámpara!U30</f>
        <v>10.536499389346199</v>
      </c>
      <c r="AA45" s="171">
        <f>Lámpara!V30</f>
        <v>11.159916011535646</v>
      </c>
      <c r="AB45" s="171">
        <f>Lámpara!W30</f>
        <v>11.83462305980302</v>
      </c>
      <c r="AC45" s="171">
        <f>Lámpara!X30</f>
        <v>12.56796776158189</v>
      </c>
      <c r="AD45" s="171">
        <f>Lámpara!Y30</f>
        <v>13.369237724682844</v>
      </c>
      <c r="AE45" s="171">
        <f>Lámpara!Z30</f>
        <v>14.25034917440931</v>
      </c>
      <c r="AF45" s="171">
        <f>Lámpara!AA30</f>
        <v>15.226800247142426</v>
      </c>
      <c r="AG45" s="171">
        <f>Lámpara!AB30</f>
        <v>16.318993195660109</v>
      </c>
      <c r="AH45" s="171">
        <f>Lámpara!AC30</f>
        <v>17.554069746862695</v>
      </c>
      <c r="AI45" s="171">
        <f>Lámpara!AD30</f>
        <v>18.968459403008666</v>
      </c>
      <c r="AJ45" s="171">
        <f>Lámpara!AE30</f>
        <v>20.611416401704279</v>
      </c>
      <c r="AK45" s="171">
        <f>Lámpara!AF30</f>
        <v>22.549923963130315</v>
      </c>
      <c r="AL45" s="171">
        <f>Lámpara!AG30</f>
        <v>36.521171449699153</v>
      </c>
      <c r="AM45" s="171">
        <f>Lámpara!AH30</f>
        <v>39.564495195729734</v>
      </c>
      <c r="AN45" s="171">
        <f>Lámpara!AI30</f>
        <v>43.754236988874439</v>
      </c>
      <c r="AO45" s="171">
        <f>Lámpara!AJ30</f>
        <v>49.087829798274093</v>
      </c>
      <c r="AP45" s="171">
        <f>Lámpara!AK30</f>
        <v>55.474174711379021</v>
      </c>
      <c r="AQ45" s="171">
        <f>Lámpara!AL30</f>
        <v>62.721465109586411</v>
      </c>
      <c r="AR45" s="171">
        <f>Lámpara!AM30</f>
        <v>70.536422530343927</v>
      </c>
      <c r="AS45" s="171">
        <f>Lámpara!AN30</f>
        <v>78.539914697501089</v>
      </c>
      <c r="AT45" s="171">
        <f>Lámpara!AO30</f>
        <v>86.302250232682155</v>
      </c>
      <c r="AU45" s="171">
        <f>Lámpara!AP30</f>
        <v>93.397716314605532</v>
      </c>
      <c r="AV45" s="171">
        <f>Lámpara!AQ30</f>
        <v>99.472182428392287</v>
      </c>
      <c r="AW45" s="171">
        <f>Lámpara!AR30</f>
        <v>104.31082693259141</v>
      </c>
      <c r="AX45" s="171">
        <f>Lámpara!AS30</f>
        <v>107.88746433106131</v>
      </c>
      <c r="AY45" s="171">
        <f>Lámpara!AT30</f>
        <v>110.3757342283954</v>
      </c>
      <c r="AZ45" s="171">
        <f>Lámpara!AU30</f>
        <v>112.10859739188454</v>
      </c>
      <c r="BA45" s="171">
        <f>Lámpara!AV30</f>
        <v>113.48716539040723</v>
      </c>
      <c r="BB45" s="171">
        <f>Lámpara!AW30</f>
        <v>114.85983331477925</v>
      </c>
      <c r="BC45" s="171">
        <f>Lámpara!AX30</f>
        <v>116.41032353583842</v>
      </c>
      <c r="BD45" s="171">
        <f>Lámpara!AY30</f>
        <v>118.09855497800591</v>
      </c>
      <c r="BE45" s="171">
        <f>Lámpara!AZ30</f>
        <v>119.68411985132302</v>
      </c>
      <c r="BF45" s="171">
        <f>Lámpara!BA30</f>
        <v>120.83030348492771</v>
      </c>
      <c r="BG45" s="171">
        <f>Lámpara!BB30</f>
        <v>121.24978274447919</v>
      </c>
      <c r="BH45" s="171">
        <f>Lámpara!BC30</f>
        <v>120.83030348492768</v>
      </c>
      <c r="BI45" s="171">
        <f>Lámpara!BD30</f>
        <v>119.68411985132302</v>
      </c>
      <c r="BJ45" s="171">
        <f>Lámpara!BE30</f>
        <v>118.09855497800582</v>
      </c>
      <c r="BK45" s="171">
        <f>Lámpara!BF30</f>
        <v>116.41032353583837</v>
      </c>
      <c r="BL45" s="171">
        <f>Lámpara!BG30</f>
        <v>114.85983331477908</v>
      </c>
      <c r="BM45" s="171">
        <f>Lámpara!BH30</f>
        <v>113.48716539040721</v>
      </c>
      <c r="BN45" s="171">
        <f>Lámpara!BI30</f>
        <v>112.10859739188444</v>
      </c>
      <c r="BO45" s="171">
        <f>Lámpara!BJ30</f>
        <v>110.37573422839532</v>
      </c>
      <c r="BP45" s="171">
        <f>Lámpara!BK30</f>
        <v>107.88746433106121</v>
      </c>
      <c r="BQ45" s="171">
        <f>Lámpara!BL30</f>
        <v>104.31082693259125</v>
      </c>
      <c r="BR45" s="171">
        <f>Lámpara!BM30</f>
        <v>99.472182428392003</v>
      </c>
      <c r="BS45" s="171">
        <f>Lámpara!BN30</f>
        <v>93.397716314605205</v>
      </c>
      <c r="BT45" s="171">
        <f>Lámpara!BO30</f>
        <v>86.302250232681772</v>
      </c>
      <c r="BU45" s="171">
        <f>Lámpara!BP30</f>
        <v>78.539914697500606</v>
      </c>
      <c r="BV45" s="171">
        <f>Lámpara!BQ30</f>
        <v>70.536422530343543</v>
      </c>
      <c r="BW45" s="171">
        <f>Lámpara!BR30</f>
        <v>62.721465109586049</v>
      </c>
      <c r="BX45" s="171">
        <f>Lámpara!BS30</f>
        <v>55.47417471137868</v>
      </c>
      <c r="BY45" s="171">
        <f>Lámpara!BT30</f>
        <v>49.087829798273859</v>
      </c>
      <c r="BZ45" s="171">
        <f>Lámpara!BU30</f>
        <v>43.754236988874197</v>
      </c>
      <c r="CA45" s="171">
        <f>Lámpara!BV30</f>
        <v>39.564495195729592</v>
      </c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8"/>
        <v>2.9000000000000012</v>
      </c>
      <c r="G46" s="172"/>
      <c r="H46" s="175">
        <f t="shared" si="9"/>
        <v>-0.60000000000000198</v>
      </c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>
        <f>Lámpara!N31</f>
        <v>8.0980569402603102</v>
      </c>
      <c r="T46" s="171">
        <f>Lámpara!O31</f>
        <v>8.5345727964652731</v>
      </c>
      <c r="U46" s="171">
        <f>Lámpara!P31</f>
        <v>9.000542412903604</v>
      </c>
      <c r="V46" s="171">
        <f>Lámpara!Q31</f>
        <v>9.4984927119606635</v>
      </c>
      <c r="W46" s="171">
        <f>Lámpara!R31</f>
        <v>10.031287661724834</v>
      </c>
      <c r="X46" s="171">
        <f>Lámpara!S31</f>
        <v>10.602209501890762</v>
      </c>
      <c r="Y46" s="171">
        <f>Lámpara!T31</f>
        <v>11.215067811423785</v>
      </c>
      <c r="Z46" s="171">
        <f>Lámpara!U31</f>
        <v>11.874347098012848</v>
      </c>
      <c r="AA46" s="171">
        <f>Lámpara!V31</f>
        <v>12.585407815802284</v>
      </c>
      <c r="AB46" s="171">
        <f>Lámpara!W31</f>
        <v>13.354761632911185</v>
      </c>
      <c r="AC46" s="171">
        <f>Lámpara!X31</f>
        <v>14.190450046543338</v>
      </c>
      <c r="AD46" s="171">
        <f>Lámpara!Y31</f>
        <v>15.102567015958858</v>
      </c>
      <c r="AE46" s="171">
        <f>Lámpara!Z31</f>
        <v>16.103982445452171</v>
      </c>
      <c r="AF46" s="171">
        <f>Lámpara!AA31</f>
        <v>17.211345878608878</v>
      </c>
      <c r="AG46" s="171">
        <f>Lámpara!AB31</f>
        <v>18.44648108567522</v>
      </c>
      <c r="AH46" s="171">
        <f>Lámpara!AC31</f>
        <v>19.838325608045608</v>
      </c>
      <c r="AI46" s="171">
        <f>Lámpara!AD31</f>
        <v>21.425629117099508</v>
      </c>
      <c r="AJ46" s="171">
        <f>Lámpara!AE31</f>
        <v>23.260706325850222</v>
      </c>
      <c r="AK46" s="171">
        <f>Lámpara!AF31</f>
        <v>25.414651383606806</v>
      </c>
      <c r="AL46" s="171">
        <f>Lámpara!AG31</f>
        <v>40.152466453564436</v>
      </c>
      <c r="AM46" s="171">
        <f>Lámpara!AH31</f>
        <v>43.505295827819502</v>
      </c>
      <c r="AN46" s="171">
        <f>Lámpara!AI31</f>
        <v>48.075261882636774</v>
      </c>
      <c r="AO46" s="171">
        <f>Lámpara!AJ31</f>
        <v>53.865218896858281</v>
      </c>
      <c r="AP46" s="171">
        <f>Lámpara!AK31</f>
        <v>60.784821816947826</v>
      </c>
      <c r="AQ46" s="171">
        <f>Lámpara!AL31</f>
        <v>68.636810576786971</v>
      </c>
      <c r="AR46" s="171">
        <f>Lámpara!AM31</f>
        <v>77.115180698774935</v>
      </c>
      <c r="AS46" s="171">
        <f>Lámpara!AN31</f>
        <v>85.820666510583621</v>
      </c>
      <c r="AT46" s="171">
        <f>Lámpara!AO31</f>
        <v>94.297269409338739</v>
      </c>
      <c r="AU46" s="171">
        <f>Lámpara!AP31</f>
        <v>102.08965194199681</v>
      </c>
      <c r="AV46" s="171">
        <f>Lámpara!AQ31</f>
        <v>108.81508592365753</v>
      </c>
      <c r="AW46" s="171">
        <f>Lámpara!AR31</f>
        <v>114.23631147688113</v>
      </c>
      <c r="AX46" s="171">
        <f>Lámpara!AS31</f>
        <v>118.31548986033106</v>
      </c>
      <c r="AY46" s="171">
        <f>Lámpara!AT31</f>
        <v>121.22785811793285</v>
      </c>
      <c r="AZ46" s="171">
        <f>Lámpara!AU31</f>
        <v>123.32007666650286</v>
      </c>
      <c r="BA46" s="171">
        <f>Lámpara!AV31</f>
        <v>125.0138019344807</v>
      </c>
      <c r="BB46" s="171">
        <f>Lámpara!AW31</f>
        <v>126.67655662597301</v>
      </c>
      <c r="BC46" s="171">
        <f>Lámpara!AX31</f>
        <v>128.50126499564226</v>
      </c>
      <c r="BD46" s="171">
        <f>Lámpara!AY31</f>
        <v>130.44194088031955</v>
      </c>
      <c r="BE46" s="171">
        <f>Lámpara!AZ31</f>
        <v>132.238086109758</v>
      </c>
      <c r="BF46" s="171">
        <f>Lámpara!BA31</f>
        <v>133.52605922990767</v>
      </c>
      <c r="BG46" s="171">
        <f>Lámpara!BB31</f>
        <v>133.99576265254666</v>
      </c>
      <c r="BH46" s="171">
        <f>Lámpara!BC31</f>
        <v>133.52605922990767</v>
      </c>
      <c r="BI46" s="171">
        <f>Lámpara!BD31</f>
        <v>132.238086109758</v>
      </c>
      <c r="BJ46" s="171">
        <f>Lámpara!BE31</f>
        <v>130.44194088031941</v>
      </c>
      <c r="BK46" s="171">
        <f>Lámpara!BF31</f>
        <v>128.50126499564217</v>
      </c>
      <c r="BL46" s="171">
        <f>Lámpara!BG31</f>
        <v>126.67655662597289</v>
      </c>
      <c r="BM46" s="171">
        <f>Lámpara!BH31</f>
        <v>125.01380193448063</v>
      </c>
      <c r="BN46" s="171">
        <f>Lámpara!BI31</f>
        <v>123.32007666650274</v>
      </c>
      <c r="BO46" s="171">
        <f>Lámpara!BJ31</f>
        <v>121.22785811793274</v>
      </c>
      <c r="BP46" s="171">
        <f>Lámpara!BK31</f>
        <v>118.31548986033096</v>
      </c>
      <c r="BQ46" s="171">
        <f>Lámpara!BL31</f>
        <v>114.2363114768809</v>
      </c>
      <c r="BR46" s="171">
        <f>Lámpara!BM31</f>
        <v>108.81508592365728</v>
      </c>
      <c r="BS46" s="171">
        <f>Lámpara!BN31</f>
        <v>102.08965194199642</v>
      </c>
      <c r="BT46" s="171">
        <f>Lámpara!BO31</f>
        <v>94.297269409338298</v>
      </c>
      <c r="BU46" s="171">
        <f>Lámpara!BP31</f>
        <v>85.820666510583067</v>
      </c>
      <c r="BV46" s="171">
        <f>Lámpara!BQ31</f>
        <v>77.115180698774537</v>
      </c>
      <c r="BW46" s="171">
        <f>Lámpara!BR31</f>
        <v>68.636810576786559</v>
      </c>
      <c r="BX46" s="171">
        <f>Lámpara!BS31</f>
        <v>60.784821816947478</v>
      </c>
      <c r="BY46" s="171">
        <f>Lámpara!BT31</f>
        <v>53.865218896857996</v>
      </c>
      <c r="BZ46" s="171">
        <f>Lámpara!BU31</f>
        <v>48.075261882636489</v>
      </c>
      <c r="CA46" s="171">
        <f>Lámpara!BV31</f>
        <v>43.505295827819332</v>
      </c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8"/>
        <v>2.8000000000000012</v>
      </c>
      <c r="G47" s="172"/>
      <c r="H47" s="175">
        <f t="shared" si="9"/>
        <v>-0.70000000000000195</v>
      </c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>
        <f>Lámpara!N32</f>
        <v>9.1277174107503924</v>
      </c>
      <c r="T47" s="171">
        <f>Lámpara!O32</f>
        <v>9.6261051350757025</v>
      </c>
      <c r="U47" s="171">
        <f>Lámpara!P32</f>
        <v>10.158545967777981</v>
      </c>
      <c r="V47" s="171">
        <f>Lámpara!Q32</f>
        <v>10.727956903356725</v>
      </c>
      <c r="W47" s="171">
        <f>Lámpara!R32</f>
        <v>11.337628855791188</v>
      </c>
      <c r="X47" s="171">
        <f>Lámpara!S32</f>
        <v>11.99131249286428</v>
      </c>
      <c r="Y47" s="171">
        <f>Lámpara!T32</f>
        <v>12.693333052899884</v>
      </c>
      <c r="Z47" s="171">
        <f>Lámpara!U32</f>
        <v>13.448745307147094</v>
      </c>
      <c r="AA47" s="171">
        <f>Lámpara!V32</f>
        <v>14.263544287858126</v>
      </c>
      <c r="AB47" s="171">
        <f>Lámpara!W32</f>
        <v>15.144953655797162</v>
      </c>
      <c r="AC47" s="171">
        <f>Lámpara!X32</f>
        <v>16.101822353493855</v>
      </c>
      <c r="AD47" s="171">
        <f>Lámpara!Y32</f>
        <v>17.145172487702599</v>
      </c>
      <c r="AE47" s="171">
        <f>Lámpara!Z32</f>
        <v>18.288958600510437</v>
      </c>
      <c r="AF47" s="171">
        <f>Lámpara!AA32</f>
        <v>19.551122544306221</v>
      </c>
      <c r="AG47" s="171">
        <f>Lámpara!AB32</f>
        <v>20.955061696340181</v>
      </c>
      <c r="AH47" s="171">
        <f>Lámpara!AC32</f>
        <v>22.531674782369112</v>
      </c>
      <c r="AI47" s="171">
        <f>Lámpara!AD32</f>
        <v>24.322213855281042</v>
      </c>
      <c r="AJ47" s="171">
        <f>Lámpara!AE32</f>
        <v>26.382259178892706</v>
      </c>
      <c r="AK47" s="171">
        <f>Lámpara!AF32</f>
        <v>28.787253783871101</v>
      </c>
      <c r="AL47" s="171">
        <f>Lámpara!AG32</f>
        <v>44.337230105835651</v>
      </c>
      <c r="AM47" s="171">
        <f>Lámpara!AH32</f>
        <v>48.043469290411629</v>
      </c>
      <c r="AN47" s="171">
        <f>Lámpara!AI32</f>
        <v>53.04207506474868</v>
      </c>
      <c r="AO47" s="171">
        <f>Lámpara!AJ32</f>
        <v>59.341967806313022</v>
      </c>
      <c r="AP47" s="171">
        <f>Lámpara!AK32</f>
        <v>66.854113637951315</v>
      </c>
      <c r="AQ47" s="171">
        <f>Lámpara!AL32</f>
        <v>75.376145750492157</v>
      </c>
      <c r="AR47" s="171">
        <f>Lámpara!AM32</f>
        <v>84.589329800175577</v>
      </c>
      <c r="AS47" s="171">
        <f>Lámpara!AN32</f>
        <v>94.073782737348878</v>
      </c>
      <c r="AT47" s="171">
        <f>Lámpara!AO32</f>
        <v>103.346154555674</v>
      </c>
      <c r="AU47" s="171">
        <f>Lámpara!AP32</f>
        <v>111.91989139923446</v>
      </c>
      <c r="AV47" s="171">
        <f>Lámpara!AQ32</f>
        <v>119.38166483628089</v>
      </c>
      <c r="AW47" s="171">
        <f>Lámpara!AR32</f>
        <v>125.46962331769525</v>
      </c>
      <c r="AX47" s="171">
        <f>Lámpara!AS32</f>
        <v>130.13230229132984</v>
      </c>
      <c r="AY47" s="171">
        <f>Lámpara!AT32</f>
        <v>133.54504465997101</v>
      </c>
      <c r="AZ47" s="171">
        <f>Lámpara!AU32</f>
        <v>136.0673399342549</v>
      </c>
      <c r="BA47" s="171">
        <f>Lámpara!AV32</f>
        <v>138.1410232464174</v>
      </c>
      <c r="BB47" s="171">
        <f>Lámpara!AW32</f>
        <v>140.15251242913413</v>
      </c>
      <c r="BC47" s="171">
        <f>Lámpara!AX32</f>
        <v>142.30334915655587</v>
      </c>
      <c r="BD47" s="171">
        <f>Lámpara!AY32</f>
        <v>144.54034744641692</v>
      </c>
      <c r="BE47" s="171">
        <f>Lámpara!AZ32</f>
        <v>146.5809152677916</v>
      </c>
      <c r="BF47" s="171">
        <f>Lámpara!BA32</f>
        <v>148.03221261524911</v>
      </c>
      <c r="BG47" s="171">
        <f>Lámpara!BB32</f>
        <v>148.55955033018475</v>
      </c>
      <c r="BH47" s="171">
        <f>Lámpara!BC32</f>
        <v>148.03221261524908</v>
      </c>
      <c r="BI47" s="171">
        <f>Lámpara!BD32</f>
        <v>146.58091526779154</v>
      </c>
      <c r="BJ47" s="171">
        <f>Lámpara!BE32</f>
        <v>144.54034744641683</v>
      </c>
      <c r="BK47" s="171">
        <f>Lámpara!BF32</f>
        <v>142.30334915655578</v>
      </c>
      <c r="BL47" s="171">
        <f>Lámpara!BG32</f>
        <v>140.15251242913396</v>
      </c>
      <c r="BM47" s="171">
        <f>Lámpara!BH32</f>
        <v>138.14102324641732</v>
      </c>
      <c r="BN47" s="171">
        <f>Lámpara!BI32</f>
        <v>136.06733993425485</v>
      </c>
      <c r="BO47" s="171">
        <f>Lámpara!BJ32</f>
        <v>133.54504465997093</v>
      </c>
      <c r="BP47" s="171">
        <f>Lámpara!BK32</f>
        <v>130.13230229132969</v>
      </c>
      <c r="BQ47" s="171">
        <f>Lámpara!BL32</f>
        <v>125.469623317695</v>
      </c>
      <c r="BR47" s="171">
        <f>Lámpara!BM32</f>
        <v>119.38166483628061</v>
      </c>
      <c r="BS47" s="171">
        <f>Lámpara!BN32</f>
        <v>111.91989139923405</v>
      </c>
      <c r="BT47" s="171">
        <f>Lámpara!BO32</f>
        <v>103.34615455567352</v>
      </c>
      <c r="BU47" s="171">
        <f>Lámpara!BP32</f>
        <v>94.073782737348338</v>
      </c>
      <c r="BV47" s="171">
        <f>Lámpara!BQ32</f>
        <v>84.589329800175094</v>
      </c>
      <c r="BW47" s="171">
        <f>Lámpara!BR32</f>
        <v>75.376145750491716</v>
      </c>
      <c r="BX47" s="171">
        <f>Lámpara!BS32</f>
        <v>66.854113637950931</v>
      </c>
      <c r="BY47" s="171">
        <f>Lámpara!BT32</f>
        <v>59.341967806312724</v>
      </c>
      <c r="BZ47" s="171">
        <f>Lámpara!BU32</f>
        <v>53.042075064748381</v>
      </c>
      <c r="CA47" s="171">
        <f>Lámpara!BV32</f>
        <v>48.04346929041143</v>
      </c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8"/>
        <v>2.7000000000000011</v>
      </c>
      <c r="G48" s="172"/>
      <c r="H48" s="175">
        <f t="shared" si="9"/>
        <v>-0.80000000000000193</v>
      </c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>
        <f>Lámpara!N33</f>
        <v>10.264769614675135</v>
      </c>
      <c r="T48" s="171">
        <f>Lámpara!O33</f>
        <v>10.832236611875116</v>
      </c>
      <c r="U48" s="171">
        <f>Lámpara!P33</f>
        <v>11.438968856952004</v>
      </c>
      <c r="V48" s="171">
        <f>Lámpara!Q33</f>
        <v>12.088333347081754</v>
      </c>
      <c r="W48" s="171">
        <f>Lámpara!R33</f>
        <v>12.784113976012437</v>
      </c>
      <c r="X48" s="171">
        <f>Lámpara!S33</f>
        <v>13.530602522273966</v>
      </c>
      <c r="Y48" s="171">
        <f>Lámpara!T33</f>
        <v>14.332719780272955</v>
      </c>
      <c r="Z48" s="171">
        <f>Lámpara!U33</f>
        <v>15.196178474856996</v>
      </c>
      <c r="AA48" s="171">
        <f>Lámpara!V33</f>
        <v>16.127704287504717</v>
      </c>
      <c r="AB48" s="171">
        <f>Lámpara!W33</f>
        <v>17.135337917487739</v>
      </c>
      <c r="AC48" s="171">
        <f>Lámpara!X33</f>
        <v>18.228850377514664</v>
      </c>
      <c r="AD48" s="171">
        <f>Lámpara!Y33</f>
        <v>19.420316760332852</v>
      </c>
      <c r="AE48" s="171">
        <f>Lámpara!Z33</f>
        <v>20.72491201115659</v>
      </c>
      <c r="AF48" s="171">
        <f>Lámpara!AA33</f>
        <v>22.162017872983274</v>
      </c>
      <c r="AG48" s="171">
        <f>Lámpara!AB33</f>
        <v>23.756765976301878</v>
      </c>
      <c r="AH48" s="171">
        <f>Lámpara!AC33</f>
        <v>25.542191867299124</v>
      </c>
      <c r="AI48" s="171">
        <f>Lámpara!AD33</f>
        <v>27.562243746764608</v>
      </c>
      <c r="AJ48" s="171">
        <f>Lámpara!AE33</f>
        <v>29.875984559264754</v>
      </c>
      <c r="AK48" s="171">
        <f>Lámpara!AF33</f>
        <v>32.563455431365313</v>
      </c>
      <c r="AL48" s="171">
        <f>Lámpara!AG33</f>
        <v>48.963846460418104</v>
      </c>
      <c r="AM48" s="171">
        <f>Lámpara!AH33</f>
        <v>53.062956028552946</v>
      </c>
      <c r="AN48" s="171">
        <f>Lámpara!AI33</f>
        <v>58.533991413905589</v>
      </c>
      <c r="AO48" s="171">
        <f>Lámpara!AJ33</f>
        <v>65.39262600858963</v>
      </c>
      <c r="AP48" s="171">
        <f>Lámpara!AK33</f>
        <v>73.551774982050276</v>
      </c>
      <c r="AQ48" s="171">
        <f>Lámpara!AL33</f>
        <v>82.804435353354719</v>
      </c>
      <c r="AR48" s="171">
        <f>Lámpara!AM33</f>
        <v>92.81930454503464</v>
      </c>
      <c r="AS48" s="171">
        <f>Lámpara!AN33</f>
        <v>103.15559433798842</v>
      </c>
      <c r="AT48" s="171">
        <f>Lámpara!AO33</f>
        <v>113.30176475961981</v>
      </c>
      <c r="AU48" s="171">
        <f>Lámpara!AP33</f>
        <v>122.73863872338066</v>
      </c>
      <c r="AV48" s="171">
        <f>Lámpara!AQ33</f>
        <v>131.02041533161093</v>
      </c>
      <c r="AW48" s="171">
        <f>Lámpara!AR33</f>
        <v>137.85854405958122</v>
      </c>
      <c r="AX48" s="171">
        <f>Lámpara!AS33</f>
        <v>143.18590765789114</v>
      </c>
      <c r="AY48" s="171">
        <f>Lámpara!AT33</f>
        <v>147.17631250177448</v>
      </c>
      <c r="AZ48" s="171">
        <f>Lámpara!AU33</f>
        <v>150.20098439170775</v>
      </c>
      <c r="BA48" s="171">
        <f>Lámpara!AV33</f>
        <v>152.72131678601252</v>
      </c>
      <c r="BB48" s="171">
        <f>Lámpara!AW33</f>
        <v>155.1421455949995</v>
      </c>
      <c r="BC48" s="171">
        <f>Lámpara!AX33</f>
        <v>157.67284169185507</v>
      </c>
      <c r="BD48" s="171">
        <f>Lámpara!AY33</f>
        <v>160.25157518205449</v>
      </c>
      <c r="BE48" s="171">
        <f>Lámpara!AZ33</f>
        <v>162.5715590268502</v>
      </c>
      <c r="BF48" s="171">
        <f>Lámpara!BA33</f>
        <v>164.20842542830385</v>
      </c>
      <c r="BG48" s="171">
        <f>Lámpara!BB33</f>
        <v>164.8010472346958</v>
      </c>
      <c r="BH48" s="171">
        <f>Lámpara!BC33</f>
        <v>164.20842542830383</v>
      </c>
      <c r="BI48" s="171">
        <f>Lámpara!BD33</f>
        <v>162.5715590268502</v>
      </c>
      <c r="BJ48" s="171">
        <f>Lámpara!BE33</f>
        <v>160.25157518205447</v>
      </c>
      <c r="BK48" s="171">
        <f>Lámpara!BF33</f>
        <v>157.67284169185501</v>
      </c>
      <c r="BL48" s="171">
        <f>Lámpara!BG33</f>
        <v>155.14214559499931</v>
      </c>
      <c r="BM48" s="171">
        <f>Lámpara!BH33</f>
        <v>152.72131678601249</v>
      </c>
      <c r="BN48" s="171">
        <f>Lámpara!BI33</f>
        <v>150.20098439170755</v>
      </c>
      <c r="BO48" s="171">
        <f>Lámpara!BJ33</f>
        <v>147.17631250177445</v>
      </c>
      <c r="BP48" s="171">
        <f>Lámpara!BK33</f>
        <v>143.18590765789097</v>
      </c>
      <c r="BQ48" s="171">
        <f>Lámpara!BL33</f>
        <v>137.85854405958091</v>
      </c>
      <c r="BR48" s="171">
        <f>Lámpara!BM33</f>
        <v>131.02041533161059</v>
      </c>
      <c r="BS48" s="171">
        <f>Lámpara!BN33</f>
        <v>122.73863872338022</v>
      </c>
      <c r="BT48" s="171">
        <f>Lámpara!BO33</f>
        <v>113.30176475961929</v>
      </c>
      <c r="BU48" s="171">
        <f>Lámpara!BP33</f>
        <v>103.15559433798781</v>
      </c>
      <c r="BV48" s="171">
        <f>Lámpara!BQ33</f>
        <v>92.819304545034115</v>
      </c>
      <c r="BW48" s="171">
        <f>Lámpara!BR33</f>
        <v>82.804435353354208</v>
      </c>
      <c r="BX48" s="171">
        <f>Lámpara!BS33</f>
        <v>73.551774982049849</v>
      </c>
      <c r="BY48" s="171">
        <f>Lámpara!BT33</f>
        <v>65.392626008589303</v>
      </c>
      <c r="BZ48" s="171">
        <f>Lámpara!BU33</f>
        <v>58.533991413905248</v>
      </c>
      <c r="CA48" s="171">
        <f>Lámpara!BV33</f>
        <v>53.062956028552755</v>
      </c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8"/>
        <v>2.600000000000001</v>
      </c>
      <c r="G49" s="172"/>
      <c r="H49" s="175">
        <f t="shared" si="9"/>
        <v>-0.90000000000000191</v>
      </c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>
        <f>Lámpara!N34</f>
        <v>11.453729171768396</v>
      </c>
      <c r="T49" s="171">
        <f>Lámpara!O34</f>
        <v>12.094539393842219</v>
      </c>
      <c r="U49" s="171">
        <f>Lámpara!P34</f>
        <v>12.780259584433386</v>
      </c>
      <c r="V49" s="171">
        <f>Lámpara!Q34</f>
        <v>13.51475627805908</v>
      </c>
      <c r="W49" s="171">
        <f>Lámpara!R34</f>
        <v>14.302361777170288</v>
      </c>
      <c r="X49" s="171">
        <f>Lámpara!S34</f>
        <v>15.147970938182128</v>
      </c>
      <c r="Y49" s="171">
        <f>Lámpara!T34</f>
        <v>16.057169305312918</v>
      </c>
      <c r="Z49" s="171">
        <f>Lámpara!U34</f>
        <v>17.036404706236617</v>
      </c>
      <c r="AA49" s="171">
        <f>Lámpara!V34</f>
        <v>18.093219340966264</v>
      </c>
      <c r="AB49" s="171">
        <f>Lámpara!W34</f>
        <v>19.236566332611179</v>
      </c>
      <c r="AC49" s="171">
        <f>Lámpara!X34</f>
        <v>20.47724449202919</v>
      </c>
      <c r="AD49" s="171">
        <f>Lámpara!Y34</f>
        <v>21.828498834669087</v>
      </c>
      <c r="AE49" s="171">
        <f>Lámpara!Z34</f>
        <v>23.306853788639724</v>
      </c>
      <c r="AF49" s="171">
        <f>Lámpara!AA34</f>
        <v>24.933273279396012</v>
      </c>
      <c r="AG49" s="171">
        <f>Lámpara!AB34</f>
        <v>26.734780031890896</v>
      </c>
      <c r="AH49" s="171">
        <f>Lámpara!AC34</f>
        <v>28.746719656646572</v>
      </c>
      <c r="AI49" s="171">
        <f>Lámpara!AD34</f>
        <v>31.015928953826457</v>
      </c>
      <c r="AJ49" s="171">
        <f>Lámpara!AE34</f>
        <v>33.605169700198026</v>
      </c>
      <c r="AK49" s="171">
        <f>Lámpara!AF34</f>
        <v>36.599328353589051</v>
      </c>
      <c r="AL49" s="171">
        <f>Lámpara!AG34</f>
        <v>53.877309532198289</v>
      </c>
      <c r="AM49" s="171">
        <f>Lámpara!AH34</f>
        <v>58.400716398332492</v>
      </c>
      <c r="AN49" s="171">
        <f>Lámpara!AI34</f>
        <v>64.379454391340843</v>
      </c>
      <c r="AO49" s="171">
        <f>Lámpara!AJ34</f>
        <v>71.83666463337714</v>
      </c>
      <c r="AP49" s="171">
        <f>Lámpara!AK34</f>
        <v>80.687924538308835</v>
      </c>
      <c r="AQ49" s="171">
        <f>Lámpara!AL34</f>
        <v>90.722198091282635</v>
      </c>
      <c r="AR49" s="171">
        <f>Lámpara!AM34</f>
        <v>101.59596906287541</v>
      </c>
      <c r="AS49" s="171">
        <f>Lámpara!AN34</f>
        <v>112.84750241416188</v>
      </c>
      <c r="AT49" s="171">
        <f>Lámpara!AO34</f>
        <v>123.93650886866527</v>
      </c>
      <c r="AU49" s="171">
        <f>Lámpara!AP34</f>
        <v>134.31006075816649</v>
      </c>
      <c r="AV49" s="171">
        <f>Lámpara!AQ34</f>
        <v>143.4882510136197</v>
      </c>
      <c r="AW49" s="171">
        <f>Lámpara!AR34</f>
        <v>151.15387954356788</v>
      </c>
      <c r="AX49" s="171">
        <f>Lámpara!AS34</f>
        <v>157.22219552261714</v>
      </c>
      <c r="AY49" s="171">
        <f>Lámpara!AT34</f>
        <v>161.86375539648753</v>
      </c>
      <c r="AZ49" s="171">
        <f>Lámpara!AU34</f>
        <v>165.46026167450924</v>
      </c>
      <c r="BA49" s="171">
        <f>Lámpara!AV34</f>
        <v>168.49182781889235</v>
      </c>
      <c r="BB49" s="171">
        <f>Lámpara!AW34</f>
        <v>171.38101615651246</v>
      </c>
      <c r="BC49" s="171">
        <f>Lámpara!AX34</f>
        <v>174.34407378732536</v>
      </c>
      <c r="BD49" s="171">
        <f>Lámpara!AY34</f>
        <v>177.30899171366332</v>
      </c>
      <c r="BE49" s="171">
        <f>Lámpara!AZ34</f>
        <v>179.94266521766389</v>
      </c>
      <c r="BF49" s="171">
        <f>Lámpara!BA34</f>
        <v>181.7868916663717</v>
      </c>
      <c r="BG49" s="171">
        <f>Lámpara!BB34</f>
        <v>182.45229138561552</v>
      </c>
      <c r="BH49" s="171">
        <f>Lámpara!BC34</f>
        <v>181.78689166637167</v>
      </c>
      <c r="BI49" s="171">
        <f>Lámpara!BD34</f>
        <v>179.94266521766383</v>
      </c>
      <c r="BJ49" s="171">
        <f>Lámpara!BE34</f>
        <v>177.30899171366323</v>
      </c>
      <c r="BK49" s="171">
        <f>Lámpara!BF34</f>
        <v>174.34407378732513</v>
      </c>
      <c r="BL49" s="171">
        <f>Lámpara!BG34</f>
        <v>171.38101615651229</v>
      </c>
      <c r="BM49" s="171">
        <f>Lámpara!BH34</f>
        <v>168.49182781889223</v>
      </c>
      <c r="BN49" s="171">
        <f>Lámpara!BI34</f>
        <v>165.4602616745091</v>
      </c>
      <c r="BO49" s="171">
        <f>Lámpara!BJ34</f>
        <v>161.86375539648736</v>
      </c>
      <c r="BP49" s="171">
        <f>Lámpara!BK34</f>
        <v>157.22219552261686</v>
      </c>
      <c r="BQ49" s="171">
        <f>Lámpara!BL34</f>
        <v>151.15387954356751</v>
      </c>
      <c r="BR49" s="171">
        <f>Lámpara!BM34</f>
        <v>143.48825101361922</v>
      </c>
      <c r="BS49" s="171">
        <f>Lámpara!BN34</f>
        <v>134.31006075816595</v>
      </c>
      <c r="BT49" s="171">
        <f>Lámpara!BO34</f>
        <v>123.93650886866472</v>
      </c>
      <c r="BU49" s="171">
        <f>Lámpara!BP34</f>
        <v>112.84750241416116</v>
      </c>
      <c r="BV49" s="171">
        <f>Lámpara!BQ34</f>
        <v>101.59596906287489</v>
      </c>
      <c r="BW49" s="171">
        <f>Lámpara!BR34</f>
        <v>90.722198091282138</v>
      </c>
      <c r="BX49" s="171">
        <f>Lámpara!BS34</f>
        <v>80.687924538308351</v>
      </c>
      <c r="BY49" s="171">
        <f>Lámpara!BT34</f>
        <v>71.836664633376785</v>
      </c>
      <c r="BZ49" s="171">
        <f>Lámpara!BU34</f>
        <v>64.379454391340474</v>
      </c>
      <c r="CA49" s="171">
        <f>Lámpara!BV34</f>
        <v>58.400716398332293</v>
      </c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8"/>
        <v>2.5000000000000009</v>
      </c>
      <c r="G50" s="172"/>
      <c r="H50" s="175">
        <f t="shared" si="9"/>
        <v>-1.000000000000002</v>
      </c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>
        <f>Lámpara!N35</f>
        <v>12.634267204545276</v>
      </c>
      <c r="T50" s="171">
        <f>Lámpara!O35</f>
        <v>13.349279640504664</v>
      </c>
      <c r="U50" s="171">
        <f>Lámpara!P35</f>
        <v>14.115049765025073</v>
      </c>
      <c r="V50" s="171">
        <f>Lámpara!Q35</f>
        <v>14.935977171048913</v>
      </c>
      <c r="W50" s="171">
        <f>Lámpara!R35</f>
        <v>15.8169811471577</v>
      </c>
      <c r="X50" s="171">
        <f>Lámpara!S35</f>
        <v>16.763603945982084</v>
      </c>
      <c r="Y50" s="171">
        <f>Lámpara!T35</f>
        <v>17.78214667359001</v>
      </c>
      <c r="Z50" s="171">
        <f>Lámpara!U35</f>
        <v>18.879850386798417</v>
      </c>
      <c r="AA50" s="171">
        <f>Lámpara!V35</f>
        <v>20.065140130800067</v>
      </c>
      <c r="AB50" s="171">
        <f>Lámpara!W35</f>
        <v>21.3479569274384</v>
      </c>
      <c r="AC50" s="171">
        <f>Lámpara!X35</f>
        <v>22.740213015344068</v>
      </c>
      <c r="AD50" s="171">
        <f>Lámpara!Y35</f>
        <v>24.256420182678099</v>
      </c>
      <c r="AE50" s="171">
        <f>Lámpara!Z35</f>
        <v>25.914561547509717</v>
      </c>
      <c r="AF50" s="171">
        <f>Lámpara!AA35</f>
        <v>27.7373060258249</v>
      </c>
      <c r="AG50" s="171">
        <f>Lámpara!AB35</f>
        <v>29.753705281143674</v>
      </c>
      <c r="AH50" s="171">
        <f>Lámpara!AC35</f>
        <v>32.001569664383098</v>
      </c>
      <c r="AI50" s="171">
        <f>Lámpara!AD35</f>
        <v>34.530798558258887</v>
      </c>
      <c r="AJ50" s="171">
        <f>Lámpara!AE35</f>
        <v>37.408049581479823</v>
      </c>
      <c r="AK50" s="171">
        <f>Lámpara!AF35</f>
        <v>40.723280485092033</v>
      </c>
      <c r="AL50" s="171">
        <f>Lámpara!AG35</f>
        <v>58.8916149011173</v>
      </c>
      <c r="AM50" s="171">
        <f>Lámpara!AH35</f>
        <v>63.859486260515233</v>
      </c>
      <c r="AN50" s="171">
        <f>Lámpara!AI35</f>
        <v>70.369116070311037</v>
      </c>
      <c r="AO50" s="171">
        <f>Lámpara!AJ35</f>
        <v>78.451829710436868</v>
      </c>
      <c r="AP50" s="171">
        <f>Lámpara!AK35</f>
        <v>88.026637560282765</v>
      </c>
      <c r="AQ50" s="171">
        <f>Lámpara!AL35</f>
        <v>98.879202266347434</v>
      </c>
      <c r="AR50" s="171">
        <f>Lámpara!AM35</f>
        <v>110.65435730152436</v>
      </c>
      <c r="AS50" s="171">
        <f>Lámpara!AN35</f>
        <v>122.86966620918314</v>
      </c>
      <c r="AT50" s="171">
        <f>Lámpara!AO35</f>
        <v>134.95587911988559</v>
      </c>
      <c r="AU50" s="171">
        <f>Lámpara!AP35</f>
        <v>146.32556532156556</v>
      </c>
      <c r="AV50" s="171">
        <f>Lámpara!AQ35</f>
        <v>156.46343179194551</v>
      </c>
      <c r="AW50" s="171">
        <f>Lámpara!AR35</f>
        <v>165.02195885587318</v>
      </c>
      <c r="AX50" s="171">
        <f>Lámpara!AS35</f>
        <v>171.89694541031841</v>
      </c>
      <c r="AY50" s="171">
        <f>Lámpara!AT35</f>
        <v>177.2540135855287</v>
      </c>
      <c r="AZ50" s="171">
        <f>Lámpara!AU35</f>
        <v>181.48399235926865</v>
      </c>
      <c r="BA50" s="171">
        <f>Lámpara!AV35</f>
        <v>185.08471538095196</v>
      </c>
      <c r="BB50" s="171">
        <f>Lámpara!AW35</f>
        <v>188.49561547631504</v>
      </c>
      <c r="BC50" s="171">
        <f>Lámpara!AX35</f>
        <v>191.93875962625836</v>
      </c>
      <c r="BD50" s="171">
        <f>Lámpara!AY35</f>
        <v>195.33041736597752</v>
      </c>
      <c r="BE50" s="171">
        <f>Lámpara!AZ35</f>
        <v>198.30912634015951</v>
      </c>
      <c r="BF50" s="171">
        <f>Lámpara!BA35</f>
        <v>200.3806706402454</v>
      </c>
      <c r="BG50" s="171">
        <f>Lámpara!BB35</f>
        <v>201.12571624206728</v>
      </c>
      <c r="BH50" s="171">
        <f>Lámpara!BC35</f>
        <v>200.38067064024534</v>
      </c>
      <c r="BI50" s="171">
        <f>Lámpara!BD35</f>
        <v>198.30912634015939</v>
      </c>
      <c r="BJ50" s="171">
        <f>Lámpara!BE35</f>
        <v>195.33041736597724</v>
      </c>
      <c r="BK50" s="171">
        <f>Lámpara!BF35</f>
        <v>191.93875962625816</v>
      </c>
      <c r="BL50" s="171">
        <f>Lámpara!BG35</f>
        <v>188.4956154763147</v>
      </c>
      <c r="BM50" s="171">
        <f>Lámpara!BH35</f>
        <v>185.08471538095182</v>
      </c>
      <c r="BN50" s="171">
        <f>Lámpara!BI35</f>
        <v>181.4839923592684</v>
      </c>
      <c r="BO50" s="171">
        <f>Lámpara!BJ35</f>
        <v>177.25401358552853</v>
      </c>
      <c r="BP50" s="171">
        <f>Lámpara!BK35</f>
        <v>171.8969454103181</v>
      </c>
      <c r="BQ50" s="171">
        <f>Lámpara!BL35</f>
        <v>165.02195885587273</v>
      </c>
      <c r="BR50" s="171">
        <f>Lámpara!BM35</f>
        <v>156.46343179194503</v>
      </c>
      <c r="BS50" s="171">
        <f>Lámpara!BN35</f>
        <v>146.32556532156502</v>
      </c>
      <c r="BT50" s="171">
        <f>Lámpara!BO35</f>
        <v>134.95587911988491</v>
      </c>
      <c r="BU50" s="171">
        <f>Lámpara!BP35</f>
        <v>122.86966620918236</v>
      </c>
      <c r="BV50" s="171">
        <f>Lámpara!BQ35</f>
        <v>110.65435730152377</v>
      </c>
      <c r="BW50" s="171">
        <f>Lámpara!BR35</f>
        <v>98.879202266346866</v>
      </c>
      <c r="BX50" s="171">
        <f>Lámpara!BS35</f>
        <v>88.02663756028231</v>
      </c>
      <c r="BY50" s="171">
        <f>Lámpara!BT35</f>
        <v>78.451829710436456</v>
      </c>
      <c r="BZ50" s="171">
        <f>Lámpara!BU35</f>
        <v>70.369116070310653</v>
      </c>
      <c r="CA50" s="171">
        <f>Lámpara!BV35</f>
        <v>63.859486260514991</v>
      </c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8"/>
        <v>2.4000000000000008</v>
      </c>
      <c r="G51" s="172"/>
      <c r="H51" s="175">
        <f t="shared" si="9"/>
        <v>-1.1000000000000021</v>
      </c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>
        <f>Lámpara!N36</f>
        <v>13.748288811400025</v>
      </c>
      <c r="T51" s="171">
        <f>Lámpara!O36</f>
        <v>14.534896926643944</v>
      </c>
      <c r="U51" s="171">
        <f>Lámpara!P36</f>
        <v>15.378060844766926</v>
      </c>
      <c r="V51" s="171">
        <f>Lámpara!Q36</f>
        <v>16.282726747415708</v>
      </c>
      <c r="W51" s="171">
        <f>Lámpara!R36</f>
        <v>17.254418064918173</v>
      </c>
      <c r="X51" s="171">
        <f>Lámpara!S36</f>
        <v>18.299345875200622</v>
      </c>
      <c r="Y51" s="171">
        <f>Lámpara!T36</f>
        <v>19.424553282051626</v>
      </c>
      <c r="Z51" s="171">
        <f>Lámpara!U36</f>
        <v>20.6381068359665</v>
      </c>
      <c r="AA51" s="171">
        <f>Lámpara!V36</f>
        <v>21.949353431921551</v>
      </c>
      <c r="AB51" s="171">
        <f>Lámpara!W36</f>
        <v>23.369268734268225</v>
      </c>
      <c r="AC51" s="171">
        <f>Lámpara!X36</f>
        <v>24.91093397458976</v>
      </c>
      <c r="AD51" s="171">
        <f>Lámpara!Y36</f>
        <v>26.590193259716411</v>
      </c>
      <c r="AE51" s="171">
        <f>Lámpara!Z36</f>
        <v>28.426565157144466</v>
      </c>
      <c r="AF51" s="171">
        <f>Lámpara!AA36</f>
        <v>30.44451285887774</v>
      </c>
      <c r="AG51" s="171">
        <f>Lámpara!AB36</f>
        <v>32.675220202803878</v>
      </c>
      <c r="AH51" s="171">
        <f>Lámpara!AC36</f>
        <v>35.159081087776897</v>
      </c>
      <c r="AI51" s="171">
        <f>Lámpara!AD36</f>
        <v>37.949193863144522</v>
      </c>
      <c r="AJ51" s="171">
        <f>Lámpara!AE36</f>
        <v>41.116268703705224</v>
      </c>
      <c r="AK51" s="171">
        <f>Lámpara!AF36</f>
        <v>44.755515868894989</v>
      </c>
      <c r="AL51" s="171">
        <f>Lámpara!AG36</f>
        <v>63.810265174468967</v>
      </c>
      <c r="AM51" s="171">
        <f>Lámpara!AH36</f>
        <v>69.229319152548101</v>
      </c>
      <c r="AN51" s="171">
        <f>Lámpara!AI36</f>
        <v>76.278423338618623</v>
      </c>
      <c r="AO51" s="171">
        <f>Lámpara!AJ36</f>
        <v>84.997767351540418</v>
      </c>
      <c r="AP51" s="171">
        <f>Lámpara!AK36</f>
        <v>95.310590253361823</v>
      </c>
      <c r="AQ51" s="171">
        <f>Lámpara!AL36</f>
        <v>107.00009298369399</v>
      </c>
      <c r="AR51" s="171">
        <f>Lámpara!AM36</f>
        <v>119.70022909472131</v>
      </c>
      <c r="AS51" s="171">
        <f>Lámpara!AN36</f>
        <v>132.9084169402239</v>
      </c>
      <c r="AT51" s="171">
        <f>Lámpara!AO36</f>
        <v>146.02663665860004</v>
      </c>
      <c r="AU51" s="171">
        <f>Lámpara!AP36</f>
        <v>158.43266121984783</v>
      </c>
      <c r="AV51" s="171">
        <f>Lámpara!AQ36</f>
        <v>169.57499520000937</v>
      </c>
      <c r="AW51" s="171">
        <f>Lámpara!AR36</f>
        <v>179.07453319298872</v>
      </c>
      <c r="AX51" s="171">
        <f>Lámpara!AS36</f>
        <v>186.80609353146187</v>
      </c>
      <c r="AY51" s="171">
        <f>Lámpara!AT36</f>
        <v>192.92881574435393</v>
      </c>
      <c r="AZ51" s="171">
        <f>Lámpara!AU36</f>
        <v>197.84129881186712</v>
      </c>
      <c r="BA51" s="171">
        <f>Lámpara!AV36</f>
        <v>202.05800048865342</v>
      </c>
      <c r="BB51" s="171">
        <f>Lámpara!AW36</f>
        <v>206.03426424070111</v>
      </c>
      <c r="BC51" s="171">
        <f>Lámpara!AX36</f>
        <v>209.99689160025741</v>
      </c>
      <c r="BD51" s="171">
        <f>Lámpara!AY36</f>
        <v>213.84898265088475</v>
      </c>
      <c r="BE51" s="171">
        <f>Lámpara!AZ36</f>
        <v>217.1988860920344</v>
      </c>
      <c r="BF51" s="171">
        <f>Lámpara!BA36</f>
        <v>219.51445148907564</v>
      </c>
      <c r="BG51" s="171">
        <f>Lámpara!BB36</f>
        <v>220.34489908992066</v>
      </c>
      <c r="BH51" s="171">
        <f>Lámpara!BC36</f>
        <v>219.51445148907564</v>
      </c>
      <c r="BI51" s="171">
        <f>Lámpara!BD36</f>
        <v>217.19888609203443</v>
      </c>
      <c r="BJ51" s="171">
        <f>Lámpara!BE36</f>
        <v>213.84898265088449</v>
      </c>
      <c r="BK51" s="171">
        <f>Lámpara!BF36</f>
        <v>209.9968916002571</v>
      </c>
      <c r="BL51" s="171">
        <f>Lámpara!BG36</f>
        <v>206.03426424070099</v>
      </c>
      <c r="BM51" s="171">
        <f>Lámpara!BH36</f>
        <v>202.05800048865325</v>
      </c>
      <c r="BN51" s="171">
        <f>Lámpara!BI36</f>
        <v>197.84129881186692</v>
      </c>
      <c r="BO51" s="171">
        <f>Lámpara!BJ36</f>
        <v>192.92881574435367</v>
      </c>
      <c r="BP51" s="171">
        <f>Lámpara!BK36</f>
        <v>186.80609353146156</v>
      </c>
      <c r="BQ51" s="171">
        <f>Lámpara!BL36</f>
        <v>179.07453319298818</v>
      </c>
      <c r="BR51" s="171">
        <f>Lámpara!BM36</f>
        <v>169.57499520000897</v>
      </c>
      <c r="BS51" s="171">
        <f>Lámpara!BN36</f>
        <v>158.4326612198472</v>
      </c>
      <c r="BT51" s="171">
        <f>Lámpara!BO36</f>
        <v>146.02663665859939</v>
      </c>
      <c r="BU51" s="171">
        <f>Lámpara!BP36</f>
        <v>132.90841694022308</v>
      </c>
      <c r="BV51" s="171">
        <f>Lámpara!BQ36</f>
        <v>119.70022909472068</v>
      </c>
      <c r="BW51" s="171">
        <f>Lámpara!BR36</f>
        <v>107.00009298369338</v>
      </c>
      <c r="BX51" s="171">
        <f>Lámpara!BS36</f>
        <v>95.310590253361283</v>
      </c>
      <c r="BY51" s="171">
        <f>Lámpara!BT36</f>
        <v>84.997767351539963</v>
      </c>
      <c r="BZ51" s="171">
        <f>Lámpara!BU36</f>
        <v>76.278423338618168</v>
      </c>
      <c r="CA51" s="171">
        <f>Lámpara!BV36</f>
        <v>69.229319152547859</v>
      </c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8"/>
        <v>2.3000000000000007</v>
      </c>
      <c r="G52" s="172"/>
      <c r="H52" s="175">
        <f t="shared" si="9"/>
        <v>-1.2000000000000022</v>
      </c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>
        <f>Lámpara!N37</f>
        <v>14.747922626122252</v>
      </c>
      <c r="T52" s="171">
        <f>Lámpara!O37</f>
        <v>15.600480239039582</v>
      </c>
      <c r="U52" s="171">
        <f>Lámpara!P37</f>
        <v>16.515102302771272</v>
      </c>
      <c r="V52" s="171">
        <f>Lámpara!Q37</f>
        <v>17.497273922256074</v>
      </c>
      <c r="W52" s="171">
        <f>Lámpara!R37</f>
        <v>18.553116777895738</v>
      </c>
      <c r="X52" s="171">
        <f>Lámpara!S37</f>
        <v>19.689507184490104</v>
      </c>
      <c r="Y52" s="171">
        <f>Lámpara!T37</f>
        <v>20.91422957760842</v>
      </c>
      <c r="Z52" s="171">
        <f>Lámpara!U37</f>
        <v>22.236178972910452</v>
      </c>
      <c r="AA52" s="171">
        <f>Lámpara!V37</f>
        <v>23.665631537848167</v>
      </c>
      <c r="AB52" s="171">
        <f>Lámpara!W37</f>
        <v>25.214610364671522</v>
      </c>
      <c r="AC52" s="171">
        <f>Lámpara!X37</f>
        <v>26.897384828368271</v>
      </c>
      <c r="AD52" s="171">
        <f>Lámpara!Y37</f>
        <v>28.731157949421458</v>
      </c>
      <c r="AE52" s="171">
        <f>Lámpara!Z37</f>
        <v>30.737018919909254</v>
      </c>
      <c r="AF52" s="171">
        <f>Lámpara!AA37</f>
        <v>32.941270128885321</v>
      </c>
      <c r="AG52" s="171">
        <f>Lámpara!AB37</f>
        <v>35.377283426547777</v>
      </c>
      <c r="AH52" s="171">
        <f>Lámpara!AC37</f>
        <v>38.08810418233908</v>
      </c>
      <c r="AI52" s="171">
        <f>Lámpara!AD37</f>
        <v>41.130110920879538</v>
      </c>
      <c r="AJ52" s="171">
        <f>Lámpara!AE37</f>
        <v>44.578162237019491</v>
      </c>
      <c r="AK52" s="171">
        <f>Lámpara!AF37</f>
        <v>48.532833277110321</v>
      </c>
      <c r="AL52" s="171">
        <f>Lámpara!AG37</f>
        <v>68.452704569138845</v>
      </c>
      <c r="AM52" s="171">
        <f>Lámpara!AH37</f>
        <v>74.315687244212469</v>
      </c>
      <c r="AN52" s="171">
        <f>Lámpara!AI37</f>
        <v>81.89745201327689</v>
      </c>
      <c r="AO52" s="171">
        <f>Lámpara!AJ37</f>
        <v>91.247647377937128</v>
      </c>
      <c r="AP52" s="171">
        <f>Lámpara!AK37</f>
        <v>102.29451509320806</v>
      </c>
      <c r="AQ52" s="171">
        <f>Lámpara!AL37</f>
        <v>114.81970337602289</v>
      </c>
      <c r="AR52" s="171">
        <f>Lámpara!AM37</f>
        <v>128.44724018184309</v>
      </c>
      <c r="AS52" s="171">
        <f>Lámpara!AN37</f>
        <v>142.65526579712107</v>
      </c>
      <c r="AT52" s="171">
        <f>Lámpara!AO37</f>
        <v>156.81761211340208</v>
      </c>
      <c r="AU52" s="171">
        <f>Lámpara!AP37</f>
        <v>170.2774823042742</v>
      </c>
      <c r="AV52" s="171">
        <f>Lámpara!AQ37</f>
        <v>182.44691367208745</v>
      </c>
      <c r="AW52" s="171">
        <f>Lámpara!AR37</f>
        <v>192.91445844238442</v>
      </c>
      <c r="AX52" s="171">
        <f>Lámpara!AS37</f>
        <v>201.53281860864712</v>
      </c>
      <c r="AY52" s="171">
        <f>Lámpara!AT37</f>
        <v>208.45333447004973</v>
      </c>
      <c r="AZ52" s="171">
        <f>Lámpara!AU37</f>
        <v>214.0810866552325</v>
      </c>
      <c r="BA52" s="171">
        <f>Lámpara!AV37</f>
        <v>218.94602072302479</v>
      </c>
      <c r="BB52" s="171">
        <f>Lámpara!AW37</f>
        <v>223.51837989373405</v>
      </c>
      <c r="BC52" s="171">
        <f>Lámpara!AX37</f>
        <v>228.02865679626598</v>
      </c>
      <c r="BD52" s="171">
        <f>Lámpara!AY37</f>
        <v>232.36553239387632</v>
      </c>
      <c r="BE52" s="171">
        <f>Lámpara!AZ37</f>
        <v>236.10567822879236</v>
      </c>
      <c r="BF52" s="171">
        <f>Lámpara!BA37</f>
        <v>238.67748579835691</v>
      </c>
      <c r="BG52" s="171">
        <f>Lámpara!BB37</f>
        <v>239.5975568672693</v>
      </c>
      <c r="BH52" s="171">
        <f>Lámpara!BC37</f>
        <v>238.67748579835674</v>
      </c>
      <c r="BI52" s="171">
        <f>Lámpara!BD37</f>
        <v>236.10567822879219</v>
      </c>
      <c r="BJ52" s="171">
        <f>Lámpara!BE37</f>
        <v>232.36553239387615</v>
      </c>
      <c r="BK52" s="171">
        <f>Lámpara!BF37</f>
        <v>228.02865679626586</v>
      </c>
      <c r="BL52" s="171">
        <f>Lámpara!BG37</f>
        <v>223.51837989373371</v>
      </c>
      <c r="BM52" s="171">
        <f>Lámpara!BH37</f>
        <v>218.94602072302465</v>
      </c>
      <c r="BN52" s="171">
        <f>Lámpara!BI37</f>
        <v>214.08108665523224</v>
      </c>
      <c r="BO52" s="171">
        <f>Lámpara!BJ37</f>
        <v>208.45333447004955</v>
      </c>
      <c r="BP52" s="171">
        <f>Lámpara!BK37</f>
        <v>201.53281860864669</v>
      </c>
      <c r="BQ52" s="171">
        <f>Lámpara!BL37</f>
        <v>192.91445844238396</v>
      </c>
      <c r="BR52" s="171">
        <f>Lámpara!BM37</f>
        <v>182.44691367208679</v>
      </c>
      <c r="BS52" s="171">
        <f>Lámpara!BN37</f>
        <v>170.2774823042736</v>
      </c>
      <c r="BT52" s="171">
        <f>Lámpara!BO37</f>
        <v>156.81761211340137</v>
      </c>
      <c r="BU52" s="171">
        <f>Lámpara!BP37</f>
        <v>142.65526579712019</v>
      </c>
      <c r="BV52" s="171">
        <f>Lámpara!BQ37</f>
        <v>128.44724018184232</v>
      </c>
      <c r="BW52" s="171">
        <f>Lámpara!BR37</f>
        <v>114.8197033760222</v>
      </c>
      <c r="BX52" s="171">
        <f>Lámpara!BS37</f>
        <v>102.29451509320747</v>
      </c>
      <c r="BY52" s="171">
        <f>Lámpara!BT37</f>
        <v>91.247647377936687</v>
      </c>
      <c r="BZ52" s="171">
        <f>Lámpara!BU37</f>
        <v>81.897452013276464</v>
      </c>
      <c r="CA52" s="171">
        <f>Lámpara!BV37</f>
        <v>74.315687244212157</v>
      </c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8"/>
        <v>2.2000000000000006</v>
      </c>
      <c r="G53" s="172"/>
      <c r="H53" s="175">
        <f t="shared" si="9"/>
        <v>-1.3000000000000023</v>
      </c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>
        <f>Lámpara!N38</f>
        <v>15.602850311646538</v>
      </c>
      <c r="T53" s="171">
        <f>Lámpara!O38</f>
        <v>16.513576535411826</v>
      </c>
      <c r="U53" s="171">
        <f>Lámpara!P38</f>
        <v>17.491397961000555</v>
      </c>
      <c r="V53" s="171">
        <f>Lámpara!Q38</f>
        <v>18.542312002227792</v>
      </c>
      <c r="W53" s="171">
        <f>Lámpara!R38</f>
        <v>19.673011768424541</v>
      </c>
      <c r="X53" s="171">
        <f>Lámpara!S38</f>
        <v>20.891012125011308</v>
      </c>
      <c r="Y53" s="171">
        <f>Lámpara!T38</f>
        <v>22.204812707817357</v>
      </c>
      <c r="Z53" s="171">
        <f>Lámpara!U38</f>
        <v>23.624111924787531</v>
      </c>
      <c r="AA53" s="171">
        <f>Lámpara!V38</f>
        <v>25.160091791714347</v>
      </c>
      <c r="AB53" s="171">
        <f>Lámpara!W38</f>
        <v>26.825801725695914</v>
      </c>
      <c r="AC53" s="171">
        <f>Lámpara!X38</f>
        <v>28.636681204592939</v>
      </c>
      <c r="AD53" s="171">
        <f>Lámpara!Y38</f>
        <v>30.611277968835527</v>
      </c>
      <c r="AE53" s="171">
        <f>Lámpara!Z38</f>
        <v>32.772242271593917</v>
      </c>
      <c r="AF53" s="171">
        <f>Lámpara!AA38</f>
        <v>35.147711482226661</v>
      </c>
      <c r="AG53" s="171">
        <f>Lámpara!AB38</f>
        <v>37.773247151318422</v>
      </c>
      <c r="AH53" s="171">
        <f>Lámpara!AC38</f>
        <v>40.694553994062296</v>
      </c>
      <c r="AI53" s="171">
        <f>Lámpara!AD38</f>
        <v>43.97130464321598</v>
      </c>
      <c r="AJ53" s="171">
        <f>Lámpara!AE38</f>
        <v>47.682525430303585</v>
      </c>
      <c r="AK53" s="171">
        <f>Lámpara!AF38</f>
        <v>51.934179786459623</v>
      </c>
      <c r="AL53" s="171">
        <f>Lámpara!AG38</f>
        <v>72.681841245449718</v>
      </c>
      <c r="AM53" s="171">
        <f>Lámpara!AH38</f>
        <v>78.969034914931939</v>
      </c>
      <c r="AN53" s="171">
        <f>Lámpara!AI38</f>
        <v>87.062614892885392</v>
      </c>
      <c r="AO53" s="171">
        <f>Lámpara!AJ38</f>
        <v>97.022143532733253</v>
      </c>
      <c r="AP53" s="171">
        <f>Lámpara!AK38</f>
        <v>108.78156068122917</v>
      </c>
      <c r="AQ53" s="171">
        <f>Lámpara!AL38</f>
        <v>122.12188607794157</v>
      </c>
      <c r="AR53" s="171">
        <f>Lámpara!AM38</f>
        <v>136.65831621064302</v>
      </c>
      <c r="AS53" s="171">
        <f>Lámpara!AN38</f>
        <v>151.85086508064234</v>
      </c>
      <c r="AT53" s="171">
        <f>Lámpara!AO38</f>
        <v>167.04626792058201</v>
      </c>
      <c r="AU53" s="171">
        <f>Lámpara!AP38</f>
        <v>181.55393176366903</v>
      </c>
      <c r="AV53" s="171">
        <f>Lámpara!AQ38</f>
        <v>194.74976738426105</v>
      </c>
      <c r="AW53" s="171">
        <f>Lámpara!AR38</f>
        <v>206.18980954631269</v>
      </c>
      <c r="AX53" s="171">
        <f>Lámpara!AS38</f>
        <v>215.70397855114919</v>
      </c>
      <c r="AY53" s="171">
        <f>Lámpara!AT38</f>
        <v>223.43479525914066</v>
      </c>
      <c r="AZ53" s="171">
        <f>Lámpara!AU38</f>
        <v>229.79264613263192</v>
      </c>
      <c r="BA53" s="171">
        <f>Lámpara!AV38</f>
        <v>235.32181486574891</v>
      </c>
      <c r="BB53" s="171">
        <f>Lámpara!AW38</f>
        <v>240.50640791742018</v>
      </c>
      <c r="BC53" s="171">
        <f>Lámpara!AX38</f>
        <v>245.57965467570344</v>
      </c>
      <c r="BD53" s="171">
        <f>Lámpara!AY38</f>
        <v>250.41485241027158</v>
      </c>
      <c r="BE53" s="171">
        <f>Lámpara!AZ38</f>
        <v>254.55597545354038</v>
      </c>
      <c r="BF53" s="171">
        <f>Lámpara!BA38</f>
        <v>257.39096921400915</v>
      </c>
      <c r="BG53" s="171">
        <f>Lámpara!BB38</f>
        <v>258.4030717703526</v>
      </c>
      <c r="BH53" s="171">
        <f>Lámpara!BC38</f>
        <v>257.39096921400909</v>
      </c>
      <c r="BI53" s="171">
        <f>Lámpara!BD38</f>
        <v>254.55597545354024</v>
      </c>
      <c r="BJ53" s="171">
        <f>Lámpara!BE38</f>
        <v>250.41485241027129</v>
      </c>
      <c r="BK53" s="171">
        <f>Lámpara!BF38</f>
        <v>245.57965467570332</v>
      </c>
      <c r="BL53" s="171">
        <f>Lámpara!BG38</f>
        <v>240.50640791741984</v>
      </c>
      <c r="BM53" s="171">
        <f>Lámpara!BH38</f>
        <v>235.32181486574871</v>
      </c>
      <c r="BN53" s="171">
        <f>Lámpara!BI38</f>
        <v>229.79264613263169</v>
      </c>
      <c r="BO53" s="171">
        <f>Lámpara!BJ38</f>
        <v>223.43479525914032</v>
      </c>
      <c r="BP53" s="171">
        <f>Lámpara!BK38</f>
        <v>215.70397855114879</v>
      </c>
      <c r="BQ53" s="171">
        <f>Lámpara!BL38</f>
        <v>206.1898095463122</v>
      </c>
      <c r="BR53" s="171">
        <f>Lámpara!BM38</f>
        <v>194.74976738426054</v>
      </c>
      <c r="BS53" s="171">
        <f>Lámpara!BN38</f>
        <v>181.55393176366817</v>
      </c>
      <c r="BT53" s="171">
        <f>Lámpara!BO38</f>
        <v>167.04626792058119</v>
      </c>
      <c r="BU53" s="171">
        <f>Lámpara!BP38</f>
        <v>151.85086508064137</v>
      </c>
      <c r="BV53" s="171">
        <f>Lámpara!BQ38</f>
        <v>136.65831621064234</v>
      </c>
      <c r="BW53" s="171">
        <f>Lámpara!BR38</f>
        <v>122.12188607794089</v>
      </c>
      <c r="BX53" s="171">
        <f>Lámpara!BS38</f>
        <v>108.7815606812285</v>
      </c>
      <c r="BY53" s="171">
        <f>Lámpara!BT38</f>
        <v>97.022143532732784</v>
      </c>
      <c r="BZ53" s="171">
        <f>Lámpara!BU38</f>
        <v>87.062614892884923</v>
      </c>
      <c r="CA53" s="171">
        <f>Lámpara!BV38</f>
        <v>78.969034914931683</v>
      </c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8"/>
        <v>2.1000000000000005</v>
      </c>
      <c r="G54" s="172"/>
      <c r="H54" s="175">
        <f t="shared" si="9"/>
        <v>-1.4000000000000024</v>
      </c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>
        <f>Lámpara!N39</f>
        <v>16.305008184133889</v>
      </c>
      <c r="T54" s="171">
        <f>Lámpara!O39</f>
        <v>17.265238769850768</v>
      </c>
      <c r="U54" s="171">
        <f>Lámpara!P39</f>
        <v>18.297012161629844</v>
      </c>
      <c r="V54" s="171">
        <f>Lámpara!Q39</f>
        <v>19.406798045412327</v>
      </c>
      <c r="W54" s="171">
        <f>Lámpara!R39</f>
        <v>20.601818950213239</v>
      </c>
      <c r="X54" s="171">
        <f>Lámpara!S39</f>
        <v>21.890184423931849</v>
      </c>
      <c r="Y54" s="171">
        <f>Lámpara!T39</f>
        <v>23.281063739553172</v>
      </c>
      <c r="Z54" s="171">
        <f>Lámpara!U39</f>
        <v>24.784911655257684</v>
      </c>
      <c r="AA54" s="171">
        <f>Lámpara!V39</f>
        <v>26.413767778681535</v>
      </c>
      <c r="AB54" s="171">
        <f>Lámpara!W39</f>
        <v>28.181658681385532</v>
      </c>
      <c r="AC54" s="171">
        <f>Lámpara!X39</f>
        <v>30.105144170275477</v>
      </c>
      <c r="AD54" s="171">
        <f>Lámpara!Y39</f>
        <v>32.204066602033578</v>
      </c>
      <c r="AE54" s="171">
        <f>Lámpara!Z39</f>
        <v>34.502587017561773</v>
      </c>
      <c r="AF54" s="171">
        <f>Lámpara!AA39</f>
        <v>37.030627252219446</v>
      </c>
      <c r="AG54" s="171">
        <f>Lámpara!AB39</f>
        <v>39.825887324613923</v>
      </c>
      <c r="AH54" s="171">
        <f>Lámpara!AC39</f>
        <v>42.936678214731479</v>
      </c>
      <c r="AI54" s="171">
        <f>Lámpara!AD39</f>
        <v>46.425909611465791</v>
      </c>
      <c r="AJ54" s="171">
        <f>Lámpara!AE39</f>
        <v>50.376711001224173</v>
      </c>
      <c r="AK54" s="171">
        <f>Lámpara!AF39</f>
        <v>54.900356437294796</v>
      </c>
      <c r="AL54" s="171">
        <f>Lámpara!AG39</f>
        <v>76.425585718816691</v>
      </c>
      <c r="AM54" s="171">
        <f>Lámpara!AH39</f>
        <v>83.108217413364457</v>
      </c>
      <c r="AN54" s="171">
        <f>Lámpara!AI39</f>
        <v>91.682155179852998</v>
      </c>
      <c r="AO54" s="171">
        <f>Lámpara!AJ39</f>
        <v>102.21713768276979</v>
      </c>
      <c r="AP54" s="171">
        <f>Lámpara!AK39</f>
        <v>114.65335960793013</v>
      </c>
      <c r="AQ54" s="171">
        <f>Lámpara!AL39</f>
        <v>128.77208864692267</v>
      </c>
      <c r="AR54" s="171">
        <f>Lámpara!AM39</f>
        <v>144.18086381563273</v>
      </c>
      <c r="AS54" s="171">
        <f>Lámpara!AN39</f>
        <v>160.32295998007427</v>
      </c>
      <c r="AT54" s="171">
        <f>Lámpara!AO39</f>
        <v>176.51946579588244</v>
      </c>
      <c r="AU54" s="171">
        <f>Lámpara!AP39</f>
        <v>192.04730431603193</v>
      </c>
      <c r="AV54" s="171">
        <f>Lámpara!AQ39</f>
        <v>206.24721999114772</v>
      </c>
      <c r="AW54" s="171">
        <f>Lámpara!AR39</f>
        <v>218.64316607412363</v>
      </c>
      <c r="AX54" s="171">
        <f>Lámpara!AS39</f>
        <v>229.04211884384614</v>
      </c>
      <c r="AY54" s="171">
        <f>Lámpara!AT39</f>
        <v>237.57707743395758</v>
      </c>
      <c r="AZ54" s="171">
        <f>Lámpara!AU39</f>
        <v>244.66267220358353</v>
      </c>
      <c r="BA54" s="171">
        <f>Lámpara!AV39</f>
        <v>250.85634586311991</v>
      </c>
      <c r="BB54" s="171">
        <f>Lámpara!AW39</f>
        <v>256.65498924770606</v>
      </c>
      <c r="BC54" s="171">
        <f>Lámpara!AX39</f>
        <v>262.29371106886873</v>
      </c>
      <c r="BD54" s="171">
        <f>Lámpara!AY39</f>
        <v>267.62979807797831</v>
      </c>
      <c r="BE54" s="171">
        <f>Lámpara!AZ39</f>
        <v>272.17407417091459</v>
      </c>
      <c r="BF54" s="171">
        <f>Lámpara!BA39</f>
        <v>275.27370629330812</v>
      </c>
      <c r="BG54" s="171">
        <f>Lámpara!BB39</f>
        <v>276.3783504669974</v>
      </c>
      <c r="BH54" s="171">
        <f>Lámpara!BC39</f>
        <v>275.27370629330812</v>
      </c>
      <c r="BI54" s="171">
        <f>Lámpara!BD39</f>
        <v>272.17407417091437</v>
      </c>
      <c r="BJ54" s="171">
        <f>Lámpara!BE39</f>
        <v>267.62979807797797</v>
      </c>
      <c r="BK54" s="171">
        <f>Lámpara!BF39</f>
        <v>262.29371106886845</v>
      </c>
      <c r="BL54" s="171">
        <f>Lámpara!BG39</f>
        <v>256.65498924770583</v>
      </c>
      <c r="BM54" s="171">
        <f>Lámpara!BH39</f>
        <v>250.85634586311966</v>
      </c>
      <c r="BN54" s="171">
        <f>Lámpara!BI39</f>
        <v>244.66267220358324</v>
      </c>
      <c r="BO54" s="171">
        <f>Lámpara!BJ39</f>
        <v>237.57707743395721</v>
      </c>
      <c r="BP54" s="171">
        <f>Lámpara!BK39</f>
        <v>229.04211884384574</v>
      </c>
      <c r="BQ54" s="171">
        <f>Lámpara!BL39</f>
        <v>218.64316607412306</v>
      </c>
      <c r="BR54" s="171">
        <f>Lámpara!BM39</f>
        <v>206.24721999114706</v>
      </c>
      <c r="BS54" s="171">
        <f>Lámpara!BN39</f>
        <v>192.04730431603113</v>
      </c>
      <c r="BT54" s="171">
        <f>Lámpara!BO39</f>
        <v>176.51946579588164</v>
      </c>
      <c r="BU54" s="171">
        <f>Lámpara!BP39</f>
        <v>160.32295998007331</v>
      </c>
      <c r="BV54" s="171">
        <f>Lámpara!BQ39</f>
        <v>144.18086381563191</v>
      </c>
      <c r="BW54" s="171">
        <f>Lámpara!BR39</f>
        <v>128.77208864692199</v>
      </c>
      <c r="BX54" s="171">
        <f>Lámpara!BS39</f>
        <v>114.65335960792949</v>
      </c>
      <c r="BY54" s="171">
        <f>Lámpara!BT39</f>
        <v>102.21713768276932</v>
      </c>
      <c r="BZ54" s="171">
        <f>Lámpara!BU39</f>
        <v>91.682155179852501</v>
      </c>
      <c r="CA54" s="171">
        <f>Lámpara!BV39</f>
        <v>83.108217413364187</v>
      </c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8"/>
        <v>2.0000000000000004</v>
      </c>
      <c r="G55" s="172"/>
      <c r="H55" s="175">
        <f t="shared" si="9"/>
        <v>-1.5000000000000024</v>
      </c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>
        <f>Lámpara!N40</f>
        <v>16.868807479472569</v>
      </c>
      <c r="T55" s="171">
        <f>Lámpara!O40</f>
        <v>17.870333077729089</v>
      </c>
      <c r="U55" s="171">
        <f>Lámpara!P40</f>
        <v>18.947257729520746</v>
      </c>
      <c r="V55" s="171">
        <f>Lámpara!Q40</f>
        <v>20.106477487328597</v>
      </c>
      <c r="W55" s="171">
        <f>Lámpara!R40</f>
        <v>21.355695157045776</v>
      </c>
      <c r="X55" s="171">
        <f>Lámpara!S40</f>
        <v>22.703562471101616</v>
      </c>
      <c r="Y55" s="171">
        <f>Lámpara!T40</f>
        <v>24.159862377834902</v>
      </c>
      <c r="Z55" s="171">
        <f>Lámpara!U40</f>
        <v>25.7357464538761</v>
      </c>
      <c r="AA55" s="171">
        <f>Lámpara!V40</f>
        <v>27.444048678741598</v>
      </c>
      <c r="AB55" s="171">
        <f>Lámpara!W40</f>
        <v>29.299705712594537</v>
      </c>
      <c r="AC55" s="171">
        <f>Lámpara!X40</f>
        <v>31.320326535060591</v>
      </c>
      <c r="AD55" s="171">
        <f>Lámpara!Y40</f>
        <v>33.526972463537575</v>
      </c>
      <c r="AE55" s="171">
        <f>Lámpara!Z40</f>
        <v>35.945234477305263</v>
      </c>
      <c r="AF55" s="171">
        <f>Lámpara!AA40</f>
        <v>38.606731668174994</v>
      </c>
      <c r="AG55" s="171">
        <f>Lámpara!AB40</f>
        <v>41.551207037764364</v>
      </c>
      <c r="AH55" s="171">
        <f>Lámpara!AC40</f>
        <v>44.829471002244986</v>
      </c>
      <c r="AI55" s="171">
        <f>Lámpara!AD40</f>
        <v>48.507547336969047</v>
      </c>
      <c r="AJ55" s="171">
        <f>Lámpara!AE40</f>
        <v>52.672522240587817</v>
      </c>
      <c r="AK55" s="171">
        <f>Lámpara!AF40</f>
        <v>57.44079950784753</v>
      </c>
      <c r="AL55" s="171">
        <f>Lámpara!AG40</f>
        <v>79.684740284960654</v>
      </c>
      <c r="AM55" s="171">
        <f>Lámpara!AH40</f>
        <v>86.729526009251117</v>
      </c>
      <c r="AN55" s="171">
        <f>Lámpara!AI40</f>
        <v>95.746446980541549</v>
      </c>
      <c r="AO55" s="171">
        <f>Lámpara!AJ40</f>
        <v>106.81544409419497</v>
      </c>
      <c r="AP55" s="171">
        <f>Lámpara!AK40</f>
        <v>119.88333029266191</v>
      </c>
      <c r="AQ55" s="171">
        <f>Lámpara!AL40</f>
        <v>134.73238711420782</v>
      </c>
      <c r="AR55" s="171">
        <f>Lámpara!AM40</f>
        <v>150.96368388583974</v>
      </c>
      <c r="AS55" s="171">
        <f>Lámpara!AN40</f>
        <v>168.00531579646056</v>
      </c>
      <c r="AT55" s="171">
        <f>Lámpara!AO40</f>
        <v>185.15452033558145</v>
      </c>
      <c r="AU55" s="171">
        <f>Lámpara!AP40</f>
        <v>201.65754926923626</v>
      </c>
      <c r="AV55" s="171">
        <f>Lámpara!AQ40</f>
        <v>216.82153885392518</v>
      </c>
      <c r="AW55" s="171">
        <f>Lámpara!AR40</f>
        <v>230.13939806566015</v>
      </c>
      <c r="AX55" s="171">
        <f>Lámpara!AS40</f>
        <v>241.39549150834281</v>
      </c>
      <c r="AY55" s="171">
        <f>Lámpara!AT40</f>
        <v>250.71289265976293</v>
      </c>
      <c r="AZ55" s="171">
        <f>Lámpara!AU40</f>
        <v>258.5094884012654</v>
      </c>
      <c r="BA55" s="171">
        <f>Lámpara!AV40</f>
        <v>265.3546152270232</v>
      </c>
      <c r="BB55" s="171">
        <f>Lámpara!AW40</f>
        <v>271.75676947111054</v>
      </c>
      <c r="BC55" s="171">
        <f>Lámpara!AX40</f>
        <v>277.95214549167622</v>
      </c>
      <c r="BD55" s="171">
        <f>Lámpara!AY40</f>
        <v>283.78174394232553</v>
      </c>
      <c r="BE55" s="171">
        <f>Lámpara!AZ40</f>
        <v>288.72341598200353</v>
      </c>
      <c r="BF55" s="171">
        <f>Lámpara!BA40</f>
        <v>292.0839665225609</v>
      </c>
      <c r="BG55" s="171">
        <f>Lámpara!BB40</f>
        <v>293.27986022607195</v>
      </c>
      <c r="BH55" s="171">
        <f>Lámpara!BC40</f>
        <v>292.08396652256079</v>
      </c>
      <c r="BI55" s="171">
        <f>Lámpara!BD40</f>
        <v>288.7234159820033</v>
      </c>
      <c r="BJ55" s="171">
        <f>Lámpara!BE40</f>
        <v>283.78174394232525</v>
      </c>
      <c r="BK55" s="171">
        <f>Lámpara!BF40</f>
        <v>277.95214549167611</v>
      </c>
      <c r="BL55" s="171">
        <f>Lámpara!BG40</f>
        <v>271.75676947111009</v>
      </c>
      <c r="BM55" s="171">
        <f>Lámpara!BH40</f>
        <v>265.35461522702286</v>
      </c>
      <c r="BN55" s="171">
        <f>Lámpara!BI40</f>
        <v>258.509488401265</v>
      </c>
      <c r="BO55" s="171">
        <f>Lámpara!BJ40</f>
        <v>250.71289265976245</v>
      </c>
      <c r="BP55" s="171">
        <f>Lámpara!BK40</f>
        <v>241.39549150834227</v>
      </c>
      <c r="BQ55" s="171">
        <f>Lámpara!BL40</f>
        <v>230.13939806565958</v>
      </c>
      <c r="BR55" s="171">
        <f>Lámpara!BM40</f>
        <v>216.82153885392464</v>
      </c>
      <c r="BS55" s="171">
        <f>Lámpara!BN40</f>
        <v>201.65754926923532</v>
      </c>
      <c r="BT55" s="171">
        <f>Lámpara!BO40</f>
        <v>185.15452033558063</v>
      </c>
      <c r="BU55" s="171">
        <f>Lámpara!BP40</f>
        <v>168.00531579645948</v>
      </c>
      <c r="BV55" s="171">
        <f>Lámpara!BQ40</f>
        <v>150.96368388583892</v>
      </c>
      <c r="BW55" s="171">
        <f>Lámpara!BR40</f>
        <v>134.73238711420711</v>
      </c>
      <c r="BX55" s="171">
        <f>Lámpara!BS40</f>
        <v>119.8833302926612</v>
      </c>
      <c r="BY55" s="171">
        <f>Lámpara!BT40</f>
        <v>106.81544409419445</v>
      </c>
      <c r="BZ55" s="171">
        <f>Lámpara!BU40</f>
        <v>95.746446980540952</v>
      </c>
      <c r="CA55" s="171">
        <f>Lámpara!BV40</f>
        <v>86.729526009250819</v>
      </c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8"/>
        <v>1.9000000000000006</v>
      </c>
      <c r="G56" s="172"/>
      <c r="H56" s="175">
        <f t="shared" si="9"/>
        <v>-1.6000000000000025</v>
      </c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>
        <f>Lámpara!N41</f>
        <v>17.325866417055227</v>
      </c>
      <c r="T56" s="171">
        <f>Lámpara!O41</f>
        <v>18.362017725609665</v>
      </c>
      <c r="U56" s="171">
        <f>Lámpara!P41</f>
        <v>19.476909636274751</v>
      </c>
      <c r="V56" s="171">
        <f>Lámpara!Q41</f>
        <v>20.677820172471439</v>
      </c>
      <c r="W56" s="171">
        <f>Lámpara!R41</f>
        <v>21.972884132223118</v>
      </c>
      <c r="X56" s="171">
        <f>Lámpara!S41</f>
        <v>23.37124293612878</v>
      </c>
      <c r="Y56" s="171">
        <f>Lámpara!T41</f>
        <v>24.883236137967316</v>
      </c>
      <c r="Z56" s="171">
        <f>Lámpara!U41</f>
        <v>26.520650069379794</v>
      </c>
      <c r="AA56" s="171">
        <f>Lámpara!V41</f>
        <v>28.297045516530922</v>
      </c>
      <c r="AB56" s="171">
        <f>Lámpara!W41</f>
        <v>30.228195516235033</v>
      </c>
      <c r="AC56" s="171">
        <f>Lámpara!X41</f>
        <v>32.332677504638838</v>
      </c>
      <c r="AD56" s="171">
        <f>Lámpara!Y41</f>
        <v>34.632682851892071</v>
      </c>
      <c r="AE56" s="171">
        <f>Lámpara!Z41</f>
        <v>37.155133679521946</v>
      </c>
      <c r="AF56" s="171">
        <f>Lámpara!AA41</f>
        <v>39.933235177129554</v>
      </c>
      <c r="AG56" s="171">
        <f>Lámpara!AB41</f>
        <v>43.008646156176241</v>
      </c>
      <c r="AH56" s="171">
        <f>Lámpara!AC41</f>
        <v>46.434527865547878</v>
      </c>
      <c r="AI56" s="171">
        <f>Lámpara!AD41</f>
        <v>50.279840104651541</v>
      </c>
      <c r="AJ56" s="171">
        <f>Lámpara!AE41</f>
        <v>54.635406408442975</v>
      </c>
      <c r="AK56" s="171">
        <f>Lámpara!AF41</f>
        <v>59.622482234708635</v>
      </c>
      <c r="AL56" s="171">
        <f>Lámpara!AG41</f>
        <v>82.521774997822163</v>
      </c>
      <c r="AM56" s="171">
        <f>Lámpara!AH41</f>
        <v>89.895276677961775</v>
      </c>
      <c r="AN56" s="171">
        <f>Lámpara!AI41</f>
        <v>99.316467442490747</v>
      </c>
      <c r="AO56" s="171">
        <f>Lámpara!AJ41</f>
        <v>110.87524970643588</v>
      </c>
      <c r="AP56" s="171">
        <f>Lámpara!AK41</f>
        <v>124.52518278855131</v>
      </c>
      <c r="AQ56" s="171">
        <f>Lámpara!AL41</f>
        <v>140.05016462684546</v>
      </c>
      <c r="AR56" s="171">
        <f>Lámpara!AM41</f>
        <v>157.04593576638425</v>
      </c>
      <c r="AS56" s="171">
        <f>Lámpara!AN41</f>
        <v>174.92707984669144</v>
      </c>
      <c r="AT56" s="171">
        <f>Lámpara!AO41</f>
        <v>192.96906331007401</v>
      </c>
      <c r="AU56" s="171">
        <f>Lámpara!AP41</f>
        <v>210.38972770339026</v>
      </c>
      <c r="AV56" s="171">
        <f>Lámpara!AQ41</f>
        <v>226.46471607196867</v>
      </c>
      <c r="AW56" s="171">
        <f>Lámpara!AR41</f>
        <v>240.65749942149981</v>
      </c>
      <c r="AX56" s="171">
        <f>Lámpara!AS41</f>
        <v>252.73062683775413</v>
      </c>
      <c r="AY56" s="171">
        <f>Lámpara!AT41</f>
        <v>262.79710065069065</v>
      </c>
      <c r="AZ56" s="171">
        <f>Lámpara!AU41</f>
        <v>271.27709461637676</v>
      </c>
      <c r="BA56" s="171">
        <f>Lámpara!AV41</f>
        <v>278.75041506440965</v>
      </c>
      <c r="BB56" s="171">
        <f>Lámpara!AW41</f>
        <v>285.73581030181833</v>
      </c>
      <c r="BC56" s="171">
        <f>Lámpara!AX41</f>
        <v>292.46977676629956</v>
      </c>
      <c r="BD56" s="171">
        <f>Lámpara!AY41</f>
        <v>298.77709335691827</v>
      </c>
      <c r="BE56" s="171">
        <f>Lámpara!AZ41</f>
        <v>304.10348402271268</v>
      </c>
      <c r="BF56" s="171">
        <f>Lámpara!BA41</f>
        <v>307.71662478943949</v>
      </c>
      <c r="BG56" s="171">
        <f>Lámpara!BB41</f>
        <v>309.00085294854102</v>
      </c>
      <c r="BH56" s="171">
        <f>Lámpara!BC41</f>
        <v>307.71662478943949</v>
      </c>
      <c r="BI56" s="171">
        <f>Lámpara!BD41</f>
        <v>304.10348402271245</v>
      </c>
      <c r="BJ56" s="171">
        <f>Lámpara!BE41</f>
        <v>298.7770933569181</v>
      </c>
      <c r="BK56" s="171">
        <f>Lámpara!BF41</f>
        <v>292.46977676629922</v>
      </c>
      <c r="BL56" s="171">
        <f>Lámpara!BG41</f>
        <v>285.73581030181799</v>
      </c>
      <c r="BM56" s="171">
        <f>Lámpara!BH41</f>
        <v>278.75041506440931</v>
      </c>
      <c r="BN56" s="171">
        <f>Lámpara!BI41</f>
        <v>271.2770946163763</v>
      </c>
      <c r="BO56" s="171">
        <f>Lámpara!BJ41</f>
        <v>262.79710065069014</v>
      </c>
      <c r="BP56" s="171">
        <f>Lámpara!BK41</f>
        <v>252.73062683775365</v>
      </c>
      <c r="BQ56" s="171">
        <f>Lámpara!BL41</f>
        <v>240.65749942149912</v>
      </c>
      <c r="BR56" s="171">
        <f>Lámpara!BM41</f>
        <v>226.46471607196801</v>
      </c>
      <c r="BS56" s="171">
        <f>Lámpara!BN41</f>
        <v>210.38972770338944</v>
      </c>
      <c r="BT56" s="171">
        <f>Lámpara!BO41</f>
        <v>192.96906331007315</v>
      </c>
      <c r="BU56" s="171">
        <f>Lámpara!BP41</f>
        <v>174.9270798466903</v>
      </c>
      <c r="BV56" s="171">
        <f>Lámpara!BQ41</f>
        <v>157.04593576638334</v>
      </c>
      <c r="BW56" s="171">
        <f>Lámpara!BR41</f>
        <v>140.05016462684466</v>
      </c>
      <c r="BX56" s="171">
        <f>Lámpara!BS41</f>
        <v>124.52518278855058</v>
      </c>
      <c r="BY56" s="171">
        <f>Lámpara!BT41</f>
        <v>110.87524970643531</v>
      </c>
      <c r="BZ56" s="171">
        <f>Lámpara!BU41</f>
        <v>99.316467442490207</v>
      </c>
      <c r="CA56" s="171">
        <f>Lámpara!BV41</f>
        <v>89.895276677961405</v>
      </c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8"/>
        <v>1.8000000000000005</v>
      </c>
      <c r="G57" s="172"/>
      <c r="H57" s="175">
        <f t="shared" si="9"/>
        <v>-1.7000000000000026</v>
      </c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>
        <f>Lámpara!N42</f>
        <v>17.714816821679253</v>
      </c>
      <c r="T57" s="171">
        <f>Lámpara!O42</f>
        <v>18.780972741700232</v>
      </c>
      <c r="U57" s="171">
        <f>Lámpara!P42</f>
        <v>19.928818631740572</v>
      </c>
      <c r="V57" s="171">
        <f>Lámpara!Q42</f>
        <v>21.165976262786838</v>
      </c>
      <c r="W57" s="171">
        <f>Lámpara!R42</f>
        <v>22.500970138399115</v>
      </c>
      <c r="X57" s="171">
        <f>Lámpara!S42</f>
        <v>23.943384528873242</v>
      </c>
      <c r="Y57" s="171">
        <f>Lámpara!T42</f>
        <v>25.504063624941416</v>
      </c>
      <c r="Z57" s="171">
        <f>Lámpara!U42</f>
        <v>27.195370714753132</v>
      </c>
      <c r="AA57" s="171">
        <f>Lámpara!V42</f>
        <v>29.031528892239141</v>
      </c>
      <c r="AB57" s="171">
        <f>Lámpara!W42</f>
        <v>31.02907525809221</v>
      </c>
      <c r="AC57" s="171">
        <f>Lámpara!X42</f>
        <v>33.207474112444018</v>
      </c>
      <c r="AD57" s="171">
        <f>Lámpara!Y42</f>
        <v>35.589954024099029</v>
      </c>
      <c r="AE57" s="171">
        <f>Lámpara!Z42</f>
        <v>38.204661399334093</v>
      </c>
      <c r="AF57" s="171">
        <f>Lámpara!AA42</f>
        <v>41.086262800063572</v>
      </c>
      <c r="AG57" s="171">
        <f>Lámpara!AB42</f>
        <v>44.278184730909814</v>
      </c>
      <c r="AH57" s="171">
        <f>Lámpara!AC42</f>
        <v>47.835759796992917</v>
      </c>
      <c r="AI57" s="171">
        <f>Lámpara!AD42</f>
        <v>51.830661425330234</v>
      </c>
      <c r="AJ57" s="171">
        <f>Lámpara!AE42</f>
        <v>56.357168363588542</v>
      </c>
      <c r="AK57" s="171">
        <f>Lámpara!AF42</f>
        <v>61.54102146098213</v>
      </c>
      <c r="AL57" s="171">
        <f>Lámpara!AG42</f>
        <v>85.030406602942577</v>
      </c>
      <c r="AM57" s="171">
        <f>Lámpara!AH42</f>
        <v>92.701680801283146</v>
      </c>
      <c r="AN57" s="171">
        <f>Lámpara!AI42</f>
        <v>102.48992388464546</v>
      </c>
      <c r="AO57" s="171">
        <f>Lámpara!AJ42</f>
        <v>114.49447754362188</v>
      </c>
      <c r="AP57" s="171">
        <f>Lámpara!AK42</f>
        <v>128.67551490319607</v>
      </c>
      <c r="AQ57" s="171">
        <f>Lámpara!AL42</f>
        <v>144.81895340254121</v>
      </c>
      <c r="AR57" s="171">
        <f>Lámpara!AM42</f>
        <v>162.51625344532451</v>
      </c>
      <c r="AS57" s="171">
        <f>Lámpara!AN42</f>
        <v>181.17021262137135</v>
      </c>
      <c r="AT57" s="171">
        <f>Lámpara!AO42</f>
        <v>200.03683894797919</v>
      </c>
      <c r="AU57" s="171">
        <f>Lámpara!AP42</f>
        <v>218.30822558924831</v>
      </c>
      <c r="AV57" s="171">
        <f>Lámpara!AQ42</f>
        <v>235.23115534075345</v>
      </c>
      <c r="AW57" s="171">
        <f>Lámpara!AR42</f>
        <v>250.24180716087798</v>
      </c>
      <c r="AX57" s="171">
        <f>Lámpara!AS42</f>
        <v>263.08215064886275</v>
      </c>
      <c r="AY57" s="171">
        <f>Lámpara!AT42</f>
        <v>273.85520409776399</v>
      </c>
      <c r="AZ57" s="171">
        <f>Lámpara!AU42</f>
        <v>282.98244135750946</v>
      </c>
      <c r="BA57" s="171">
        <f>Lámpara!AV42</f>
        <v>291.05251060903942</v>
      </c>
      <c r="BB57" s="171">
        <f>Lámpara!AW42</f>
        <v>298.59283628799835</v>
      </c>
      <c r="BC57" s="171">
        <f>Lámpara!AX42</f>
        <v>305.83940970418519</v>
      </c>
      <c r="BD57" s="171">
        <f>Lámpara!AY42</f>
        <v>312.6011888903351</v>
      </c>
      <c r="BE57" s="171">
        <f>Lámpara!AZ42</f>
        <v>318.29331639014305</v>
      </c>
      <c r="BF57" s="171">
        <f>Lámpara!BA42</f>
        <v>322.14644492700978</v>
      </c>
      <c r="BG57" s="171">
        <f>Lámpara!BB42</f>
        <v>323.51457375546579</v>
      </c>
      <c r="BH57" s="171">
        <f>Lámpara!BC42</f>
        <v>322.14644492700978</v>
      </c>
      <c r="BI57" s="171">
        <f>Lámpara!BD42</f>
        <v>318.29331639014293</v>
      </c>
      <c r="BJ57" s="171">
        <f>Lámpara!BE42</f>
        <v>312.60118889033498</v>
      </c>
      <c r="BK57" s="171">
        <f>Lámpara!BF42</f>
        <v>305.83940970418496</v>
      </c>
      <c r="BL57" s="171">
        <f>Lámpara!BG42</f>
        <v>298.59283628799807</v>
      </c>
      <c r="BM57" s="171">
        <f>Lámpara!BH42</f>
        <v>291.05251060903908</v>
      </c>
      <c r="BN57" s="171">
        <f>Lámpara!BI42</f>
        <v>282.98244135750906</v>
      </c>
      <c r="BO57" s="171">
        <f>Lámpara!BJ42</f>
        <v>273.85520409776348</v>
      </c>
      <c r="BP57" s="171">
        <f>Lámpara!BK42</f>
        <v>263.08215064886224</v>
      </c>
      <c r="BQ57" s="171">
        <f>Lámpara!BL42</f>
        <v>250.24180716087727</v>
      </c>
      <c r="BR57" s="171">
        <f>Lámpara!BM42</f>
        <v>235.23115534075259</v>
      </c>
      <c r="BS57" s="171">
        <f>Lámpara!BN42</f>
        <v>218.30822558924734</v>
      </c>
      <c r="BT57" s="171">
        <f>Lámpara!BO42</f>
        <v>200.03683894797823</v>
      </c>
      <c r="BU57" s="171">
        <f>Lámpara!BP42</f>
        <v>181.17021262137033</v>
      </c>
      <c r="BV57" s="171">
        <f>Lámpara!BQ42</f>
        <v>162.51625344532357</v>
      </c>
      <c r="BW57" s="171">
        <f>Lámpara!BR42</f>
        <v>144.81895340254033</v>
      </c>
      <c r="BX57" s="171">
        <f>Lámpara!BS42</f>
        <v>128.67551490319531</v>
      </c>
      <c r="BY57" s="171">
        <f>Lámpara!BT42</f>
        <v>114.49447754362126</v>
      </c>
      <c r="BZ57" s="171">
        <f>Lámpara!BU42</f>
        <v>102.4899238846449</v>
      </c>
      <c r="CA57" s="171">
        <f>Lámpara!BV42</f>
        <v>92.701680801282805</v>
      </c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8"/>
        <v>1.7000000000000004</v>
      </c>
      <c r="G58" s="172"/>
      <c r="H58" s="175">
        <f t="shared" si="9"/>
        <v>-1.8000000000000027</v>
      </c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>
        <f>Lámpara!N43</f>
        <v>18.068657611088078</v>
      </c>
      <c r="T58" s="171">
        <f>Lámpara!O43</f>
        <v>19.161993557755764</v>
      </c>
      <c r="U58" s="171">
        <f>Lámpara!P43</f>
        <v>20.339688728890991</v>
      </c>
      <c r="V58" s="171">
        <f>Lámpara!Q43</f>
        <v>21.609676640081705</v>
      </c>
      <c r="W58" s="171">
        <f>Lámpara!R43</f>
        <v>22.980835381552968</v>
      </c>
      <c r="X58" s="171">
        <f>Lámpara!S43</f>
        <v>24.463151209236496</v>
      </c>
      <c r="Y58" s="171">
        <f>Lámpara!T43</f>
        <v>26.067926576291544</v>
      </c>
      <c r="Z58" s="171">
        <f>Lámpara!U43</f>
        <v>27.808048895010067</v>
      </c>
      <c r="AA58" s="171">
        <f>Lámpara!V43</f>
        <v>29.698343080690481</v>
      </c>
      <c r="AB58" s="171">
        <f>Lámpara!W43</f>
        <v>31.75604061510677</v>
      </c>
      <c r="AC58" s="171">
        <f>Lámpara!X43</f>
        <v>34.001411751764081</v>
      </c>
      <c r="AD58" s="171">
        <f>Lámpara!Y43</f>
        <v>36.458627388805539</v>
      </c>
      <c r="AE58" s="171">
        <f>Lámpara!Z43</f>
        <v>39.156945648435027</v>
      </c>
      <c r="AF58" s="171">
        <f>Lámpara!AA43</f>
        <v>42.132358987858233</v>
      </c>
      <c r="AG58" s="171">
        <f>Lámpara!AB43</f>
        <v>45.429895868409481</v>
      </c>
      <c r="AH58" s="171">
        <f>Lámpara!AC43</f>
        <v>49.106853770897693</v>
      </c>
      <c r="AI58" s="171">
        <f>Lámpara!AD43</f>
        <v>53.237357458090557</v>
      </c>
      <c r="AJ58" s="171">
        <f>Lámpara!AE43</f>
        <v>57.918801030643195</v>
      </c>
      <c r="AK58" s="171">
        <f>Lámpara!AF43</f>
        <v>63.280961815820085</v>
      </c>
      <c r="AL58" s="171">
        <f>Lámpara!AG43</f>
        <v>87.293335771076926</v>
      </c>
      <c r="AM58" s="171">
        <f>Lámpara!AH43</f>
        <v>95.233750118819287</v>
      </c>
      <c r="AN58" s="171">
        <f>Lámpara!AI43</f>
        <v>105.35319136427724</v>
      </c>
      <c r="AO58" s="171">
        <f>Lámpara!AJ43</f>
        <v>117.75963461021732</v>
      </c>
      <c r="AP58" s="171">
        <f>Lámpara!AK43</f>
        <v>132.41946442219015</v>
      </c>
      <c r="AQ58" s="171">
        <f>Lámpara!AL43</f>
        <v>149.12080419203306</v>
      </c>
      <c r="AR58" s="171">
        <f>Lámpara!AM43</f>
        <v>167.45176547950183</v>
      </c>
      <c r="AS58" s="171">
        <f>Lámpara!AN43</f>
        <v>186.80511180049959</v>
      </c>
      <c r="AT58" s="171">
        <f>Lámpara!AO43</f>
        <v>206.41990526394767</v>
      </c>
      <c r="AU58" s="171">
        <f>Lámpara!AP43</f>
        <v>225.4655246153784</v>
      </c>
      <c r="AV58" s="171">
        <f>Lámpara!AQ43</f>
        <v>243.1630246030208</v>
      </c>
      <c r="AW58" s="171">
        <f>Lámpara!AR43</f>
        <v>258.92397307300371</v>
      </c>
      <c r="AX58" s="171">
        <f>Lámpara!AS43</f>
        <v>272.47144624354763</v>
      </c>
      <c r="AY58" s="171">
        <f>Lámpara!AT43</f>
        <v>283.89881959164751</v>
      </c>
      <c r="AZ58" s="171">
        <f>Lámpara!AU43</f>
        <v>293.62788986193436</v>
      </c>
      <c r="BA58" s="171">
        <f>Lámpara!AV43</f>
        <v>302.25434182329315</v>
      </c>
      <c r="BB58" s="171">
        <f>Lámpara!AW43</f>
        <v>310.31250409845757</v>
      </c>
      <c r="BC58" s="171">
        <f>Lámpara!AX43</f>
        <v>318.03706263927279</v>
      </c>
      <c r="BD58" s="171">
        <f>Lámpara!AY43</f>
        <v>325.22193386179794</v>
      </c>
      <c r="BE58" s="171">
        <f>Lámpara!AZ43</f>
        <v>331.25397989276615</v>
      </c>
      <c r="BF58" s="171">
        <f>Lámpara!BA43</f>
        <v>335.32986796527916</v>
      </c>
      <c r="BG58" s="171">
        <f>Lámpara!BB43</f>
        <v>336.77582168164298</v>
      </c>
      <c r="BH58" s="171">
        <f>Lámpara!BC43</f>
        <v>335.32986796527888</v>
      </c>
      <c r="BI58" s="171">
        <f>Lámpara!BD43</f>
        <v>331.2539798927661</v>
      </c>
      <c r="BJ58" s="171">
        <f>Lámpara!BE43</f>
        <v>325.22193386179765</v>
      </c>
      <c r="BK58" s="171">
        <f>Lámpara!BF43</f>
        <v>318.03706263927251</v>
      </c>
      <c r="BL58" s="171">
        <f>Lámpara!BG43</f>
        <v>310.31250409845723</v>
      </c>
      <c r="BM58" s="171">
        <f>Lámpara!BH43</f>
        <v>302.25434182329275</v>
      </c>
      <c r="BN58" s="171">
        <f>Lámpara!BI43</f>
        <v>293.62788986193385</v>
      </c>
      <c r="BO58" s="171">
        <f>Lámpara!BJ43</f>
        <v>283.898819591647</v>
      </c>
      <c r="BP58" s="171">
        <f>Lámpara!BK43</f>
        <v>272.47144624354706</v>
      </c>
      <c r="BQ58" s="171">
        <f>Lámpara!BL43</f>
        <v>258.92397307300297</v>
      </c>
      <c r="BR58" s="171">
        <f>Lámpara!BM43</f>
        <v>243.16302460301998</v>
      </c>
      <c r="BS58" s="171">
        <f>Lámpara!BN43</f>
        <v>225.46552461537769</v>
      </c>
      <c r="BT58" s="171">
        <f>Lámpara!BO43</f>
        <v>206.41990526394673</v>
      </c>
      <c r="BU58" s="171">
        <f>Lámpara!BP43</f>
        <v>186.80511180049834</v>
      </c>
      <c r="BV58" s="171">
        <f>Lámpara!BQ43</f>
        <v>167.45176547950089</v>
      </c>
      <c r="BW58" s="171">
        <f>Lámpara!BR43</f>
        <v>149.12080419203215</v>
      </c>
      <c r="BX58" s="171">
        <f>Lámpara!BS43</f>
        <v>132.41946442218944</v>
      </c>
      <c r="BY58" s="171">
        <f>Lámpara!BT43</f>
        <v>117.75963461021665</v>
      </c>
      <c r="BZ58" s="171">
        <f>Lámpara!BU43</f>
        <v>105.35319136427667</v>
      </c>
      <c r="CA58" s="171">
        <f>Lámpara!BV43</f>
        <v>95.233750118818918</v>
      </c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8"/>
        <v>1.6000000000000003</v>
      </c>
      <c r="G59" s="172"/>
      <c r="H59" s="175">
        <f t="shared" si="9"/>
        <v>-1.9000000000000028</v>
      </c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>
        <f>Lámpara!N44</f>
        <v>18.403622836732836</v>
      </c>
      <c r="T59" s="171">
        <f>Lámpara!O44</f>
        <v>19.522161840932025</v>
      </c>
      <c r="U59" s="171">
        <f>Lámpara!P44</f>
        <v>20.727496137753761</v>
      </c>
      <c r="V59" s="171">
        <f>Lámpara!Q44</f>
        <v>22.027840382484701</v>
      </c>
      <c r="W59" s="171">
        <f>Lámpara!R44</f>
        <v>23.432391162098252</v>
      </c>
      <c r="X59" s="171">
        <f>Lámpara!S44</f>
        <v>24.951496369822184</v>
      </c>
      <c r="Y59" s="171">
        <f>Lámpara!T44</f>
        <v>26.596870164245185</v>
      </c>
      <c r="Z59" s="171">
        <f>Lámpara!U44</f>
        <v>28.38187013121961</v>
      </c>
      <c r="AA59" s="171">
        <f>Lámpara!V44</f>
        <v>30.321860161161819</v>
      </c>
      <c r="AB59" s="171">
        <f>Lámpara!W44</f>
        <v>32.434692437000308</v>
      </c>
      <c r="AC59" s="171">
        <f>Lámpara!X44</f>
        <v>34.741356105574518</v>
      </c>
      <c r="AD59" s="171">
        <f>Lámpara!Y44</f>
        <v>37.266860547231573</v>
      </c>
      <c r="AE59" s="171">
        <f>Lámpara!Z44</f>
        <v>40.041450328239954</v>
      </c>
      <c r="AF59" s="171">
        <f>Lámpara!AA44</f>
        <v>43.102290691555957</v>
      </c>
      <c r="AG59" s="171">
        <f>Lámpara!AB44</f>
        <v>46.495822117496296</v>
      </c>
      <c r="AH59" s="171">
        <f>Lámpara!AC44</f>
        <v>50.281067447904327</v>
      </c>
      <c r="AI59" s="171">
        <f>Lámpara!AD44</f>
        <v>54.534295449402734</v>
      </c>
      <c r="AJ59" s="171">
        <f>Lámpara!AE44</f>
        <v>59.355614160336508</v>
      </c>
      <c r="AK59" s="171">
        <f>Lámpara!AF44</f>
        <v>64.878303912143551</v>
      </c>
      <c r="AL59" s="171">
        <f>Lámpara!AG44</f>
        <v>89.342148821030847</v>
      </c>
      <c r="AM59" s="171">
        <f>Lámpara!AH44</f>
        <v>97.522250122131922</v>
      </c>
      <c r="AN59" s="171">
        <f>Lámpara!AI44</f>
        <v>107.93514515148239</v>
      </c>
      <c r="AO59" s="171">
        <f>Lámpara!AJ44</f>
        <v>120.69636018920022</v>
      </c>
      <c r="AP59" s="171">
        <f>Lámpara!AK44</f>
        <v>135.77782348745291</v>
      </c>
      <c r="AQ59" s="171">
        <f>Lámpara!AL44</f>
        <v>152.96983407234114</v>
      </c>
      <c r="AR59" s="171">
        <f>Lámpara!AM44</f>
        <v>171.85796310957952</v>
      </c>
      <c r="AS59" s="171">
        <f>Lámpara!AN44</f>
        <v>191.82670839402377</v>
      </c>
      <c r="AT59" s="171">
        <f>Lámpara!AO44</f>
        <v>212.10088701155001</v>
      </c>
      <c r="AU59" s="171">
        <f>Lámpara!AP44</f>
        <v>231.83056224343673</v>
      </c>
      <c r="AV59" s="171">
        <f>Lámpara!AQ44</f>
        <v>250.21469735263074</v>
      </c>
      <c r="AW59" s="171">
        <f>Lámpara!AR44</f>
        <v>266.64349064763303</v>
      </c>
      <c r="AX59" s="171">
        <f>Lámpara!AS44</f>
        <v>280.82331342279986</v>
      </c>
      <c r="AY59" s="171">
        <f>Lámpara!AT44</f>
        <v>292.83857415240942</v>
      </c>
      <c r="AZ59" s="171">
        <f>Lámpara!AU44</f>
        <v>303.11052927734494</v>
      </c>
      <c r="BA59" s="171">
        <f>Lámpara!AV44</f>
        <v>312.2400368043256</v>
      </c>
      <c r="BB59" s="171">
        <f>Lámpara!AW44</f>
        <v>320.76648434071723</v>
      </c>
      <c r="BC59" s="171">
        <f>Lámpara!AX44</f>
        <v>328.92257601629507</v>
      </c>
      <c r="BD59" s="171">
        <f>Lámpara!AY44</f>
        <v>336.4884485648555</v>
      </c>
      <c r="BE59" s="171">
        <f>Lámpara!AZ44</f>
        <v>342.82582785787599</v>
      </c>
      <c r="BF59" s="171">
        <f>Lámpara!BA44</f>
        <v>347.10143382153223</v>
      </c>
      <c r="BG59" s="171">
        <f>Lámpara!BB44</f>
        <v>348.61709369406702</v>
      </c>
      <c r="BH59" s="171">
        <f>Lámpara!BC44</f>
        <v>347.10143382153223</v>
      </c>
      <c r="BI59" s="171">
        <f>Lámpara!BD44</f>
        <v>342.82582785787577</v>
      </c>
      <c r="BJ59" s="171">
        <f>Lámpara!BE44</f>
        <v>336.48844856485528</v>
      </c>
      <c r="BK59" s="171">
        <f>Lámpara!BF44</f>
        <v>328.92257601629456</v>
      </c>
      <c r="BL59" s="171">
        <f>Lámpara!BG44</f>
        <v>320.76648434071689</v>
      </c>
      <c r="BM59" s="171">
        <f>Lámpara!BH44</f>
        <v>312.2400368043252</v>
      </c>
      <c r="BN59" s="171">
        <f>Lámpara!BI44</f>
        <v>303.1105292773446</v>
      </c>
      <c r="BO59" s="171">
        <f>Lámpara!BJ44</f>
        <v>292.83857415240897</v>
      </c>
      <c r="BP59" s="171">
        <f>Lámpara!BK44</f>
        <v>280.82331342279929</v>
      </c>
      <c r="BQ59" s="171">
        <f>Lámpara!BL44</f>
        <v>266.64349064763229</v>
      </c>
      <c r="BR59" s="171">
        <f>Lámpara!BM44</f>
        <v>250.21469735262991</v>
      </c>
      <c r="BS59" s="171">
        <f>Lámpara!BN44</f>
        <v>231.83056224343571</v>
      </c>
      <c r="BT59" s="171">
        <f>Lámpara!BO44</f>
        <v>212.10088701154902</v>
      </c>
      <c r="BU59" s="171">
        <f>Lámpara!BP44</f>
        <v>191.82670839402252</v>
      </c>
      <c r="BV59" s="171">
        <f>Lámpara!BQ44</f>
        <v>171.85796310957858</v>
      </c>
      <c r="BW59" s="171">
        <f>Lámpara!BR44</f>
        <v>152.96983407234023</v>
      </c>
      <c r="BX59" s="171">
        <f>Lámpara!BS44</f>
        <v>135.77782348745205</v>
      </c>
      <c r="BY59" s="171">
        <f>Lámpara!BT44</f>
        <v>120.69636018919955</v>
      </c>
      <c r="BZ59" s="171">
        <f>Lámpara!BU44</f>
        <v>107.93514515148175</v>
      </c>
      <c r="CA59" s="171">
        <f>Lámpara!BV44</f>
        <v>97.522250122131595</v>
      </c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8"/>
        <v>1.5000000000000002</v>
      </c>
      <c r="G60" s="172"/>
      <c r="H60" s="175">
        <f t="shared" si="9"/>
        <v>-2.0000000000000027</v>
      </c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>
        <f>Lámpara!N45</f>
        <v>18.713738473305312</v>
      </c>
      <c r="T60" s="171">
        <f>Lámpara!O45</f>
        <v>19.855037923534308</v>
      </c>
      <c r="U60" s="171">
        <f>Lámpara!P45</f>
        <v>21.085286463095333</v>
      </c>
      <c r="V60" s="171">
        <f>Lámpara!Q45</f>
        <v>22.412942844379614</v>
      </c>
      <c r="W60" s="171">
        <f>Lámpara!R45</f>
        <v>23.847479631493524</v>
      </c>
      <c r="X60" s="171">
        <f>Lámpara!S45</f>
        <v>25.39955741087779</v>
      </c>
      <c r="Y60" s="171">
        <f>Lámpara!T45</f>
        <v>27.081245518656889</v>
      </c>
      <c r="Z60" s="171">
        <f>Lámpara!U45</f>
        <v>28.906306164708667</v>
      </c>
      <c r="AA60" s="171">
        <f>Lámpara!V45</f>
        <v>30.890565832914621</v>
      </c>
      <c r="AB60" s="171">
        <f>Lámpara!W45</f>
        <v>33.052407875672955</v>
      </c>
      <c r="AC60" s="171">
        <f>Lámpara!X45</f>
        <v>35.413434631136063</v>
      </c>
      <c r="AD60" s="171">
        <f>Lámpara!Y45</f>
        <v>37.999368082527155</v>
      </c>
      <c r="AE60" s="171">
        <f>Lámpara!Z45</f>
        <v>40.841287772870039</v>
      </c>
      <c r="AF60" s="171">
        <f>Lámpara!AA45</f>
        <v>43.977347246864213</v>
      </c>
      <c r="AG60" s="171">
        <f>Lámpara!AB45</f>
        <v>47.455171149354946</v>
      </c>
      <c r="AH60" s="171">
        <f>Lámpara!AC45</f>
        <v>51.335221839894835</v>
      </c>
      <c r="AI60" s="171">
        <f>Lámpara!AD45</f>
        <v>55.695547397634833</v>
      </c>
      <c r="AJ60" s="171">
        <f>Lámpara!AE45</f>
        <v>60.638496253943217</v>
      </c>
      <c r="AK60" s="171">
        <f>Lámpara!AF45</f>
        <v>66.300225944480957</v>
      </c>
      <c r="AL60" s="171">
        <f>Lámpara!AG45</f>
        <v>91.135532936132108</v>
      </c>
      <c r="AM60" s="171">
        <f>Lámpara!AH45</f>
        <v>99.5201549193267</v>
      </c>
      <c r="AN60" s="171">
        <f>Lámpara!AI45</f>
        <v>110.18174614521571</v>
      </c>
      <c r="AO60" s="171">
        <f>Lámpara!AJ45</f>
        <v>123.24204091467165</v>
      </c>
      <c r="AP60" s="171">
        <f>Lámpara!AK45</f>
        <v>138.67759382677738</v>
      </c>
      <c r="AQ60" s="171">
        <f>Lámpara!AL45</f>
        <v>156.2806461043628</v>
      </c>
      <c r="AR60" s="171">
        <f>Lámpara!AM45</f>
        <v>175.63492338662616</v>
      </c>
      <c r="AS60" s="171">
        <f>Lámpara!AN45</f>
        <v>196.11844644418673</v>
      </c>
      <c r="AT60" s="171">
        <f>Lámpara!AO45</f>
        <v>216.94467693823225</v>
      </c>
      <c r="AU60" s="171">
        <f>Lámpara!AP45</f>
        <v>237.24812870805849</v>
      </c>
      <c r="AV60" s="171">
        <f>Lámpara!AQ45</f>
        <v>256.20982759983406</v>
      </c>
      <c r="AW60" s="171">
        <f>Lámpara!AR45</f>
        <v>273.20244097818193</v>
      </c>
      <c r="AX60" s="171">
        <f>Lámpara!AS45</f>
        <v>287.91839768375132</v>
      </c>
      <c r="AY60" s="171">
        <f>Lámpara!AT45</f>
        <v>300.43426414772267</v>
      </c>
      <c r="AZ60" s="171">
        <f>Lámpara!AU45</f>
        <v>311.17016362528915</v>
      </c>
      <c r="BA60" s="171">
        <f>Lámpara!AV45</f>
        <v>320.73039193596458</v>
      </c>
      <c r="BB60" s="171">
        <f>Lámpara!AW45</f>
        <v>329.65767162427107</v>
      </c>
      <c r="BC60" s="171">
        <f>Lámpara!AX45</f>
        <v>338.18235045330982</v>
      </c>
      <c r="BD60" s="171">
        <f>Lámpara!AY45</f>
        <v>346.07267190765839</v>
      </c>
      <c r="BE60" s="171">
        <f>Lámpara!AZ45</f>
        <v>352.66930935191039</v>
      </c>
      <c r="BF60" s="171">
        <f>Lámpara!BA45</f>
        <v>357.1141284811369</v>
      </c>
      <c r="BG60" s="171">
        <f>Lámpara!BB45</f>
        <v>358.68878078432942</v>
      </c>
      <c r="BH60" s="171">
        <f>Lámpara!BC45</f>
        <v>357.11412848113662</v>
      </c>
      <c r="BI60" s="171">
        <f>Lámpara!BD45</f>
        <v>352.66930935191016</v>
      </c>
      <c r="BJ60" s="171">
        <f>Lámpara!BE45</f>
        <v>346.0726719076581</v>
      </c>
      <c r="BK60" s="171">
        <f>Lámpara!BF45</f>
        <v>338.18235045330937</v>
      </c>
      <c r="BL60" s="171">
        <f>Lámpara!BG45</f>
        <v>329.65767162427039</v>
      </c>
      <c r="BM60" s="171">
        <f>Lámpara!BH45</f>
        <v>320.73039193596412</v>
      </c>
      <c r="BN60" s="171">
        <f>Lámpara!BI45</f>
        <v>311.17016362528869</v>
      </c>
      <c r="BO60" s="171">
        <f>Lámpara!BJ45</f>
        <v>300.4342641477221</v>
      </c>
      <c r="BP60" s="171">
        <f>Lámpara!BK45</f>
        <v>287.91839768375053</v>
      </c>
      <c r="BQ60" s="171">
        <f>Lámpara!BL45</f>
        <v>273.20244097818102</v>
      </c>
      <c r="BR60" s="171">
        <f>Lámpara!BM45</f>
        <v>256.20982759983326</v>
      </c>
      <c r="BS60" s="171">
        <f>Lámpara!BN45</f>
        <v>237.24812870805744</v>
      </c>
      <c r="BT60" s="171">
        <f>Lámpara!BO45</f>
        <v>216.9446769382312</v>
      </c>
      <c r="BU60" s="171">
        <f>Lámpara!BP45</f>
        <v>196.11844644418554</v>
      </c>
      <c r="BV60" s="171">
        <f>Lámpara!BQ45</f>
        <v>175.63492338662522</v>
      </c>
      <c r="BW60" s="171">
        <f>Lámpara!BR45</f>
        <v>156.28064610436189</v>
      </c>
      <c r="BX60" s="171">
        <f>Lámpara!BS45</f>
        <v>138.67759382677659</v>
      </c>
      <c r="BY60" s="171">
        <f>Lámpara!BT45</f>
        <v>123.24204091467102</v>
      </c>
      <c r="BZ60" s="171">
        <f>Lámpara!BU45</f>
        <v>110.18174614521506</v>
      </c>
      <c r="CA60" s="171">
        <f>Lámpara!BV45</f>
        <v>99.52015491932633</v>
      </c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8"/>
        <v>1.4000000000000001</v>
      </c>
      <c r="G61" s="172"/>
      <c r="H61" s="175">
        <f t="shared" si="9"/>
        <v>-2.1000000000000028</v>
      </c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>
        <f>Lámpara!N46</f>
        <v>18.973637607432615</v>
      </c>
      <c r="T61" s="171">
        <f>Lámpara!O46</f>
        <v>20.133621170125934</v>
      </c>
      <c r="U61" s="171">
        <f>Lámpara!P46</f>
        <v>21.384288816262981</v>
      </c>
      <c r="V61" s="171">
        <f>Lámpara!Q46</f>
        <v>22.734292553419593</v>
      </c>
      <c r="W61" s="171">
        <f>Lámpara!R46</f>
        <v>24.19332299968211</v>
      </c>
      <c r="X61" s="171">
        <f>Lámpara!S46</f>
        <v>25.772287275901522</v>
      </c>
      <c r="Y61" s="171">
        <f>Lámpara!T46</f>
        <v>27.483534105207895</v>
      </c>
      <c r="Z61" s="171">
        <f>Lámpara!U46</f>
        <v>29.341143189384457</v>
      </c>
      <c r="AA61" s="171">
        <f>Lámpara!V46</f>
        <v>31.361303006941302</v>
      </c>
      <c r="AB61" s="171">
        <f>Lámpara!W46</f>
        <v>33.562811328948072</v>
      </c>
      <c r="AC61" s="171">
        <f>Lámpara!X46</f>
        <v>35.96774732746529</v>
      </c>
      <c r="AD61" s="171">
        <f>Lámpara!Y46</f>
        <v>38.602385095214409</v>
      </c>
      <c r="AE61" s="171">
        <f>Lámpara!Z46</f>
        <v>41.498448469770693</v>
      </c>
      <c r="AF61" s="171">
        <f>Lámpara!AA46</f>
        <v>44.694850187163318</v>
      </c>
      <c r="AG61" s="171">
        <f>Lámpara!AB46</f>
        <v>48.240120109499991</v>
      </c>
      <c r="AH61" s="171">
        <f>Lámpara!AC46</f>
        <v>52.195815293784861</v>
      </c>
      <c r="AI61" s="171">
        <f>Lámpara!AD46</f>
        <v>56.6413296126292</v>
      </c>
      <c r="AJ61" s="171">
        <f>Lámpara!AE46</f>
        <v>61.680696859714892</v>
      </c>
      <c r="AK61" s="171">
        <f>Lámpara!AF46</f>
        <v>67.45222772693684</v>
      </c>
      <c r="AL61" s="171">
        <f>Lámpara!AG46</f>
        <v>92.566948369282102</v>
      </c>
      <c r="AM61" s="171">
        <f>Lámpara!AH46</f>
        <v>101.1107556145887</v>
      </c>
      <c r="AN61" s="171">
        <f>Lámpara!AI46</f>
        <v>111.96463146969933</v>
      </c>
      <c r="AO61" s="171">
        <f>Lámpara!AJ46</f>
        <v>125.25494093095084</v>
      </c>
      <c r="AP61" s="171">
        <f>Lámpara!AK46</f>
        <v>140.96172608383546</v>
      </c>
      <c r="AQ61" s="171">
        <f>Lámpara!AL46</f>
        <v>158.87875921321</v>
      </c>
      <c r="AR61" s="171">
        <f>Lámpara!AM46</f>
        <v>178.58852011529862</v>
      </c>
      <c r="AS61" s="171">
        <f>Lámpara!AN46</f>
        <v>199.46436939707272</v>
      </c>
      <c r="AT61" s="171">
        <f>Lámpara!AO46</f>
        <v>220.71148791763665</v>
      </c>
      <c r="AU61" s="171">
        <f>Lámpara!AP46</f>
        <v>241.45296162404412</v>
      </c>
      <c r="AV61" s="171">
        <f>Lámpara!AQ46</f>
        <v>260.85654070477108</v>
      </c>
      <c r="AW61" s="171">
        <f>Lámpara!AR46</f>
        <v>278.28180420853107</v>
      </c>
      <c r="AX61" s="171">
        <f>Lámpara!AS46</f>
        <v>293.41061640775865</v>
      </c>
      <c r="AY61" s="171">
        <f>Lámpara!AT46</f>
        <v>306.31336569983671</v>
      </c>
      <c r="AZ61" s="171">
        <f>Lámpara!AU46</f>
        <v>317.40886141453444</v>
      </c>
      <c r="BA61" s="171">
        <f>Lámpara!AV46</f>
        <v>327.30341072343344</v>
      </c>
      <c r="BB61" s="171">
        <f>Lámpara!AW46</f>
        <v>336.54165983212857</v>
      </c>
      <c r="BC61" s="171">
        <f>Lámpara!AX46</f>
        <v>345.35169319095633</v>
      </c>
      <c r="BD61" s="171">
        <f>Lámpara!AY46</f>
        <v>353.4924814123284</v>
      </c>
      <c r="BE61" s="171">
        <f>Lámpara!AZ46</f>
        <v>360.28871162539383</v>
      </c>
      <c r="BF61" s="171">
        <f>Lámpara!BA46</f>
        <v>364.86353481203366</v>
      </c>
      <c r="BG61" s="171">
        <f>Lámpara!BB46</f>
        <v>366.48346155306501</v>
      </c>
      <c r="BH61" s="171">
        <f>Lámpara!BC46</f>
        <v>364.86353481203338</v>
      </c>
      <c r="BI61" s="171">
        <f>Lámpara!BD46</f>
        <v>360.2887116253936</v>
      </c>
      <c r="BJ61" s="171">
        <f>Lámpara!BE46</f>
        <v>353.49248141232789</v>
      </c>
      <c r="BK61" s="171">
        <f>Lámpara!BF46</f>
        <v>345.35169319095587</v>
      </c>
      <c r="BL61" s="171">
        <f>Lámpara!BG46</f>
        <v>336.541659832128</v>
      </c>
      <c r="BM61" s="171">
        <f>Lámpara!BH46</f>
        <v>327.30341072343305</v>
      </c>
      <c r="BN61" s="171">
        <f>Lámpara!BI46</f>
        <v>317.4088614145337</v>
      </c>
      <c r="BO61" s="171">
        <f>Lámpara!BJ46</f>
        <v>306.31336569983603</v>
      </c>
      <c r="BP61" s="171">
        <f>Lámpara!BK46</f>
        <v>293.4106164077578</v>
      </c>
      <c r="BQ61" s="171">
        <f>Lámpara!BL46</f>
        <v>278.28180420853016</v>
      </c>
      <c r="BR61" s="171">
        <f>Lámpara!BM46</f>
        <v>260.85654070477017</v>
      </c>
      <c r="BS61" s="171">
        <f>Lámpara!BN46</f>
        <v>241.45296162404321</v>
      </c>
      <c r="BT61" s="171">
        <f>Lámpara!BO46</f>
        <v>220.71148791763551</v>
      </c>
      <c r="BU61" s="171">
        <f>Lámpara!BP46</f>
        <v>199.46436939707141</v>
      </c>
      <c r="BV61" s="171">
        <f>Lámpara!BQ46</f>
        <v>178.58852011529765</v>
      </c>
      <c r="BW61" s="171">
        <f>Lámpara!BR46</f>
        <v>158.87875921320909</v>
      </c>
      <c r="BX61" s="171">
        <f>Lámpara!BS46</f>
        <v>140.96172608383461</v>
      </c>
      <c r="BY61" s="171">
        <f>Lámpara!BT46</f>
        <v>125.25494093095016</v>
      </c>
      <c r="BZ61" s="171">
        <f>Lámpara!BU46</f>
        <v>111.9646314696987</v>
      </c>
      <c r="CA61" s="171">
        <f>Lámpara!BV46</f>
        <v>101.11075561458827</v>
      </c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8"/>
        <v>1.3</v>
      </c>
      <c r="G62" s="172"/>
      <c r="H62" s="175">
        <f t="shared" si="9"/>
        <v>-2.2000000000000028</v>
      </c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>
        <f>Lámpara!N47</f>
        <v>19.149088516477594</v>
      </c>
      <c r="T62" s="171">
        <f>Lámpara!O47</f>
        <v>20.321512976014482</v>
      </c>
      <c r="U62" s="171">
        <f>Lámpara!P47</f>
        <v>21.585761716826148</v>
      </c>
      <c r="V62" s="171">
        <f>Lámpara!Q47</f>
        <v>22.950612156155874</v>
      </c>
      <c r="W62" s="171">
        <f>Lámpara!R47</f>
        <v>24.425896199283525</v>
      </c>
      <c r="X62" s="171">
        <f>Lámpara!S47</f>
        <v>26.022680448955398</v>
      </c>
      <c r="Y62" s="171">
        <f>Lámpara!T47</f>
        <v>27.753494047081766</v>
      </c>
      <c r="Z62" s="171">
        <f>Lámpara!U47</f>
        <v>29.632621332866744</v>
      </c>
      <c r="AA62" s="171">
        <f>Lámpara!V47</f>
        <v>31.676483622376796</v>
      </c>
      <c r="AB62" s="171">
        <f>Lámpara!W47</f>
        <v>33.904144633640797</v>
      </c>
      <c r="AC62" s="171">
        <f>Lámpara!X47</f>
        <v>36.337988761818515</v>
      </c>
      <c r="AD62" s="171">
        <f>Lámpara!Y47</f>
        <v>39.004642505719595</v>
      </c>
      <c r="AE62" s="171">
        <f>Lámpara!Z47</f>
        <v>41.936239652207895</v>
      </c>
      <c r="AF62" s="171">
        <f>Lámpara!AA47</f>
        <v>45.172174304477927</v>
      </c>
      <c r="AG62" s="171">
        <f>Lámpara!AB47</f>
        <v>48.761548083939132</v>
      </c>
      <c r="AH62" s="171">
        <f>Lámpara!AC47</f>
        <v>52.766606645016743</v>
      </c>
      <c r="AI62" s="171">
        <f>Lámpara!AD47</f>
        <v>57.26758676208609</v>
      </c>
      <c r="AJ62" s="171">
        <f>Lámpara!AE47</f>
        <v>62.369573216414302</v>
      </c>
      <c r="AK62" s="171">
        <f>Lámpara!AF47</f>
        <v>68.212213734587493</v>
      </c>
      <c r="AL62" s="171">
        <f>Lámpara!AG47</f>
        <v>93.501358049378737</v>
      </c>
      <c r="AM62" s="171">
        <f>Lámpara!AH47</f>
        <v>102.14713609309325</v>
      </c>
      <c r="AN62" s="171">
        <f>Lámpara!AI47</f>
        <v>113.12356247681556</v>
      </c>
      <c r="AO62" s="171">
        <f>Lámpara!AJ47</f>
        <v>126.55986514455304</v>
      </c>
      <c r="AP62" s="171">
        <f>Lámpara!AK47</f>
        <v>142.43825687286684</v>
      </c>
      <c r="AQ62" s="171">
        <f>Lámpara!AL47</f>
        <v>160.55348946624883</v>
      </c>
      <c r="AR62" s="171">
        <f>Lámpara!AM47</f>
        <v>180.48732498676762</v>
      </c>
      <c r="AS62" s="171">
        <f>Lámpara!AN47</f>
        <v>201.61031161564185</v>
      </c>
      <c r="AT62" s="171">
        <f>Lámpara!AO47</f>
        <v>223.12258611700952</v>
      </c>
      <c r="AU62" s="171">
        <f>Lámpara!AP47</f>
        <v>244.14023554729482</v>
      </c>
      <c r="AV62" s="171">
        <f>Lámpara!AQ47</f>
        <v>263.82283888739164</v>
      </c>
      <c r="AW62" s="171">
        <f>Lámpara!AR47</f>
        <v>281.52186806581517</v>
      </c>
      <c r="AX62" s="171">
        <f>Lámpara!AS47</f>
        <v>296.91257197621007</v>
      </c>
      <c r="AY62" s="171">
        <f>Lámpara!AT47</f>
        <v>310.06136147978981</v>
      </c>
      <c r="AZ62" s="171">
        <f>Lámpara!AU47</f>
        <v>321.38601123168178</v>
      </c>
      <c r="BA62" s="171">
        <f>Lámpara!AV47</f>
        <v>331.49380969054118</v>
      </c>
      <c r="BB62" s="171">
        <f>Lámpara!AW47</f>
        <v>340.93032341301489</v>
      </c>
      <c r="BC62" s="171">
        <f>Lámpara!AX47</f>
        <v>349.92199419197652</v>
      </c>
      <c r="BD62" s="171">
        <f>Lámpara!AY47</f>
        <v>358.22186437155915</v>
      </c>
      <c r="BE62" s="171">
        <f>Lámpara!AZ47</f>
        <v>365.14459855010176</v>
      </c>
      <c r="BF62" s="171">
        <f>Lámpara!BA47</f>
        <v>369.80169031437038</v>
      </c>
      <c r="BG62" s="171">
        <f>Lámpara!BB47</f>
        <v>371.45024380170469</v>
      </c>
      <c r="BH62" s="171">
        <f>Lámpara!BC47</f>
        <v>369.80169031437015</v>
      </c>
      <c r="BI62" s="171">
        <f>Lámpara!BD47</f>
        <v>365.14459855010153</v>
      </c>
      <c r="BJ62" s="171">
        <f>Lámpara!BE47</f>
        <v>358.22186437155864</v>
      </c>
      <c r="BK62" s="171">
        <f>Lámpara!BF47</f>
        <v>349.92199419197624</v>
      </c>
      <c r="BL62" s="171">
        <f>Lámpara!BG47</f>
        <v>340.93032341301432</v>
      </c>
      <c r="BM62" s="171">
        <f>Lámpara!BH47</f>
        <v>331.49380969054067</v>
      </c>
      <c r="BN62" s="171">
        <f>Lámpara!BI47</f>
        <v>321.38601123168132</v>
      </c>
      <c r="BO62" s="171">
        <f>Lámpara!BJ47</f>
        <v>310.06136147978935</v>
      </c>
      <c r="BP62" s="171">
        <f>Lámpara!BK47</f>
        <v>296.91257197620939</v>
      </c>
      <c r="BQ62" s="171">
        <f>Lámpara!BL47</f>
        <v>281.52186806581432</v>
      </c>
      <c r="BR62" s="171">
        <f>Lámpara!BM47</f>
        <v>263.82283888739067</v>
      </c>
      <c r="BS62" s="171">
        <f>Lámpara!BN47</f>
        <v>244.14023554729391</v>
      </c>
      <c r="BT62" s="171">
        <f>Lámpara!BO47</f>
        <v>223.12258611700852</v>
      </c>
      <c r="BU62" s="171">
        <f>Lámpara!BP47</f>
        <v>201.6103116156406</v>
      </c>
      <c r="BV62" s="171">
        <f>Lámpara!BQ47</f>
        <v>180.48732498676659</v>
      </c>
      <c r="BW62" s="171">
        <f>Lámpara!BR47</f>
        <v>160.55348946624778</v>
      </c>
      <c r="BX62" s="171">
        <f>Lámpara!BS47</f>
        <v>142.43825687286602</v>
      </c>
      <c r="BY62" s="171">
        <f>Lámpara!BT47</f>
        <v>126.55986514455239</v>
      </c>
      <c r="BZ62" s="171">
        <f>Lámpara!BU47</f>
        <v>113.12356247681493</v>
      </c>
      <c r="CA62" s="171">
        <f>Lámpara!BV47</f>
        <v>102.14713609309283</v>
      </c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8"/>
        <v>1.2</v>
      </c>
      <c r="G63" s="172"/>
      <c r="H63" s="175">
        <f t="shared" si="9"/>
        <v>-2.3000000000000029</v>
      </c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>
        <f>Lámpara!N48</f>
        <v>19.211299823560172</v>
      </c>
      <c r="T63" s="171">
        <f>Lámpara!O48</f>
        <v>20.38810616303391</v>
      </c>
      <c r="U63" s="171">
        <f>Lámpara!P48</f>
        <v>21.657135757988772</v>
      </c>
      <c r="V63" s="171">
        <f>Lámpara!Q48</f>
        <v>23.027209625233933</v>
      </c>
      <c r="W63" s="171">
        <f>Lámpara!R48</f>
        <v>24.508208750440676</v>
      </c>
      <c r="X63" s="171">
        <f>Lámpara!S48</f>
        <v>26.111255090049987</v>
      </c>
      <c r="Y63" s="171">
        <f>Lámpara!T48</f>
        <v>27.848940349002039</v>
      </c>
      <c r="Z63" s="171">
        <f>Lámpara!U48</f>
        <v>29.735619756744075</v>
      </c>
      <c r="AA63" s="171">
        <f>Lámpara!V48</f>
        <v>31.787795200023048</v>
      </c>
      <c r="AB63" s="171">
        <f>Lámpara!W48</f>
        <v>34.024622312709106</v>
      </c>
      <c r="AC63" s="171">
        <f>Lámpara!X48</f>
        <v>36.468590837306948</v>
      </c>
      <c r="AD63" s="171">
        <f>Lámpara!Y48</f>
        <v>39.146448720705976</v>
      </c>
      <c r="AE63" s="171">
        <f>Lámpara!Z48</f>
        <v>42.090470789173139</v>
      </c>
      <c r="AF63" s="171">
        <f>Lámpara!AA48</f>
        <v>45.340216443603815</v>
      </c>
      <c r="AG63" s="171">
        <f>Lámpara!AB48</f>
        <v>48.944983235553835</v>
      </c>
      <c r="AH63" s="171">
        <f>Lámpara!AC48</f>
        <v>52.96725225836051</v>
      </c>
      <c r="AI63" s="171">
        <f>Lámpara!AD48</f>
        <v>57.487547802840304</v>
      </c>
      <c r="AJ63" s="171">
        <f>Lámpara!AE48</f>
        <v>62.611312283050964</v>
      </c>
      <c r="AK63" s="171">
        <f>Lámpara!AF48</f>
        <v>68.478647326054102</v>
      </c>
      <c r="AL63" s="171">
        <f>Lámpara!AG48</f>
        <v>93.827194230748148</v>
      </c>
      <c r="AM63" s="171">
        <f>Lámpara!AH48</f>
        <v>102.5081806128193</v>
      </c>
      <c r="AN63" s="171">
        <f>Lámpara!AI48</f>
        <v>113.5268071427995</v>
      </c>
      <c r="AO63" s="171">
        <f>Lámpara!AJ48</f>
        <v>127.01327085863684</v>
      </c>
      <c r="AP63" s="171">
        <f>Lámpara!AK48</f>
        <v>142.95052171099846</v>
      </c>
      <c r="AQ63" s="171">
        <f>Lámpara!AL48</f>
        <v>161.13364854429176</v>
      </c>
      <c r="AR63" s="171">
        <f>Lámpara!AM48</f>
        <v>181.14417923078173</v>
      </c>
      <c r="AS63" s="171">
        <f>Lámpara!AN48</f>
        <v>202.35172143076755</v>
      </c>
      <c r="AT63" s="171">
        <f>Lámpara!AO48</f>
        <v>223.9547170629225</v>
      </c>
      <c r="AU63" s="171">
        <f>Lámpara!AP48</f>
        <v>245.06689496484233</v>
      </c>
      <c r="AV63" s="171">
        <f>Lámpara!AQ48</f>
        <v>264.84507373234106</v>
      </c>
      <c r="AW63" s="171">
        <f>Lámpara!AR48</f>
        <v>282.63797739188516</v>
      </c>
      <c r="AX63" s="171">
        <f>Lámpara!AS48</f>
        <v>298.11859963676227</v>
      </c>
      <c r="AY63" s="171">
        <f>Lámpara!AT48</f>
        <v>311.35197570294486</v>
      </c>
      <c r="AZ63" s="171">
        <f>Lámpara!AU48</f>
        <v>322.75548908660477</v>
      </c>
      <c r="BA63" s="171">
        <f>Lámpara!AV48</f>
        <v>332.93671211838017</v>
      </c>
      <c r="BB63" s="171">
        <f>Lámpara!AW48</f>
        <v>342.44147320290853</v>
      </c>
      <c r="BC63" s="171">
        <f>Lámpara!AX48</f>
        <v>351.49561293955662</v>
      </c>
      <c r="BD63" s="171">
        <f>Lámpara!AY48</f>
        <v>359.85013056932348</v>
      </c>
      <c r="BE63" s="171">
        <f>Lámpara!AZ48</f>
        <v>366.81627209863183</v>
      </c>
      <c r="BF63" s="171">
        <f>Lámpara!BA48</f>
        <v>371.50156883843067</v>
      </c>
      <c r="BG63" s="171">
        <f>Lámpara!BB48</f>
        <v>373.15993236027163</v>
      </c>
      <c r="BH63" s="171">
        <f>Lámpara!BC48</f>
        <v>371.50156883843061</v>
      </c>
      <c r="BI63" s="171">
        <f>Lámpara!BD48</f>
        <v>366.81627209863188</v>
      </c>
      <c r="BJ63" s="171">
        <f>Lámpara!BE48</f>
        <v>359.85013056932291</v>
      </c>
      <c r="BK63" s="171">
        <f>Lámpara!BF48</f>
        <v>351.49561293955617</v>
      </c>
      <c r="BL63" s="171">
        <f>Lámpara!BG48</f>
        <v>342.44147320290801</v>
      </c>
      <c r="BM63" s="171">
        <f>Lámpara!BH48</f>
        <v>332.93671211837977</v>
      </c>
      <c r="BN63" s="171">
        <f>Lámpara!BI48</f>
        <v>322.75548908660431</v>
      </c>
      <c r="BO63" s="171">
        <f>Lámpara!BJ48</f>
        <v>311.35197570294423</v>
      </c>
      <c r="BP63" s="171">
        <f>Lámpara!BK48</f>
        <v>298.11859963676164</v>
      </c>
      <c r="BQ63" s="171">
        <f>Lámpara!BL48</f>
        <v>282.63797739188425</v>
      </c>
      <c r="BR63" s="171">
        <f>Lámpara!BM48</f>
        <v>264.84507373234004</v>
      </c>
      <c r="BS63" s="171">
        <f>Lámpara!BN48</f>
        <v>245.06689496484134</v>
      </c>
      <c r="BT63" s="171">
        <f>Lámpara!BO48</f>
        <v>223.95471706292136</v>
      </c>
      <c r="BU63" s="171">
        <f>Lámpara!BP48</f>
        <v>202.35172143076619</v>
      </c>
      <c r="BV63" s="171">
        <f>Lámpara!BQ48</f>
        <v>181.14417923078068</v>
      </c>
      <c r="BW63" s="171">
        <f>Lámpara!BR48</f>
        <v>161.13364854429085</v>
      </c>
      <c r="BX63" s="171">
        <f>Lámpara!BS48</f>
        <v>142.95052171099763</v>
      </c>
      <c r="BY63" s="171">
        <f>Lámpara!BT48</f>
        <v>127.01327085863616</v>
      </c>
      <c r="BZ63" s="171">
        <f>Lámpara!BU48</f>
        <v>113.52680714279889</v>
      </c>
      <c r="CA63" s="171">
        <f>Lámpara!BV48</f>
        <v>102.50818061281889</v>
      </c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8"/>
        <v>1.0999999999999999</v>
      </c>
      <c r="G64" s="172"/>
      <c r="H64" s="175">
        <f t="shared" si="9"/>
        <v>-2.400000000000003</v>
      </c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>
        <f>Lámpara!N49</f>
        <v>19.149088516477576</v>
      </c>
      <c r="T64" s="171">
        <f>Lámpara!O49</f>
        <v>20.321512976014482</v>
      </c>
      <c r="U64" s="171">
        <f>Lámpara!P49</f>
        <v>21.585761716826145</v>
      </c>
      <c r="V64" s="171">
        <f>Lámpara!Q49</f>
        <v>22.950612156155856</v>
      </c>
      <c r="W64" s="171">
        <f>Lámpara!R49</f>
        <v>24.425896199283503</v>
      </c>
      <c r="X64" s="171">
        <f>Lámpara!S49</f>
        <v>26.022680448955381</v>
      </c>
      <c r="Y64" s="171">
        <f>Lámpara!T49</f>
        <v>27.753494047081762</v>
      </c>
      <c r="Z64" s="171">
        <f>Lámpara!U49</f>
        <v>29.632621332866741</v>
      </c>
      <c r="AA64" s="171">
        <f>Lámpara!V49</f>
        <v>31.676483622376793</v>
      </c>
      <c r="AB64" s="171">
        <f>Lámpara!W49</f>
        <v>33.904144633640797</v>
      </c>
      <c r="AC64" s="171">
        <f>Lámpara!X49</f>
        <v>36.337988761818515</v>
      </c>
      <c r="AD64" s="171">
        <f>Lámpara!Y49</f>
        <v>39.004642505719588</v>
      </c>
      <c r="AE64" s="171">
        <f>Lámpara!Z49</f>
        <v>41.936239652207895</v>
      </c>
      <c r="AF64" s="171">
        <f>Lámpara!AA49</f>
        <v>45.17217430447792</v>
      </c>
      <c r="AG64" s="171">
        <f>Lámpara!AB49</f>
        <v>48.761548083939132</v>
      </c>
      <c r="AH64" s="171">
        <f>Lámpara!AC49</f>
        <v>52.766606645016736</v>
      </c>
      <c r="AI64" s="171">
        <f>Lámpara!AD49</f>
        <v>57.26758676208609</v>
      </c>
      <c r="AJ64" s="171">
        <f>Lámpara!AE49</f>
        <v>62.369573216414295</v>
      </c>
      <c r="AK64" s="171">
        <f>Lámpara!AF49</f>
        <v>68.212213734587493</v>
      </c>
      <c r="AL64" s="171">
        <f>Lámpara!AG49</f>
        <v>93.501358049378723</v>
      </c>
      <c r="AM64" s="171">
        <f>Lámpara!AH49</f>
        <v>102.14713609309325</v>
      </c>
      <c r="AN64" s="171">
        <f>Lámpara!AI49</f>
        <v>113.12356247681556</v>
      </c>
      <c r="AO64" s="171">
        <f>Lámpara!AJ49</f>
        <v>126.55986514455304</v>
      </c>
      <c r="AP64" s="171">
        <f>Lámpara!AK49</f>
        <v>142.43825687286684</v>
      </c>
      <c r="AQ64" s="171">
        <f>Lámpara!AL49</f>
        <v>160.55348946624881</v>
      </c>
      <c r="AR64" s="171">
        <f>Lámpara!AM49</f>
        <v>180.48732498676762</v>
      </c>
      <c r="AS64" s="171">
        <f>Lámpara!AN49</f>
        <v>201.61031161564182</v>
      </c>
      <c r="AT64" s="171">
        <f>Lámpara!AO49</f>
        <v>223.12258611700952</v>
      </c>
      <c r="AU64" s="171">
        <f>Lámpara!AP49</f>
        <v>244.14023554729482</v>
      </c>
      <c r="AV64" s="171">
        <f>Lámpara!AQ49</f>
        <v>263.82283888739141</v>
      </c>
      <c r="AW64" s="171">
        <f>Lámpara!AR49</f>
        <v>281.52186806581517</v>
      </c>
      <c r="AX64" s="171">
        <f>Lámpara!AS49</f>
        <v>296.91257197621007</v>
      </c>
      <c r="AY64" s="171">
        <f>Lámpara!AT49</f>
        <v>310.0613614797897</v>
      </c>
      <c r="AZ64" s="171">
        <f>Lámpara!AU49</f>
        <v>321.38601123168178</v>
      </c>
      <c r="BA64" s="171">
        <f>Lámpara!AV49</f>
        <v>331.49380969054113</v>
      </c>
      <c r="BB64" s="171">
        <f>Lámpara!AW49</f>
        <v>340.93032341301466</v>
      </c>
      <c r="BC64" s="171">
        <f>Lámpara!AX49</f>
        <v>349.92199419197652</v>
      </c>
      <c r="BD64" s="171">
        <f>Lámpara!AY49</f>
        <v>358.22186437155887</v>
      </c>
      <c r="BE64" s="171">
        <f>Lámpara!AZ49</f>
        <v>365.14459855010153</v>
      </c>
      <c r="BF64" s="171">
        <f>Lámpara!BA49</f>
        <v>369.80169031437015</v>
      </c>
      <c r="BG64" s="171">
        <f>Lámpara!BB49</f>
        <v>371.45024380170463</v>
      </c>
      <c r="BH64" s="171">
        <f>Lámpara!BC49</f>
        <v>369.80169031437009</v>
      </c>
      <c r="BI64" s="171">
        <f>Lámpara!BD49</f>
        <v>365.14459855010125</v>
      </c>
      <c r="BJ64" s="171">
        <f>Lámpara!BE49</f>
        <v>358.22186437155858</v>
      </c>
      <c r="BK64" s="171">
        <f>Lámpara!BF49</f>
        <v>349.92199419197624</v>
      </c>
      <c r="BL64" s="171">
        <f>Lámpara!BG49</f>
        <v>340.93032341301409</v>
      </c>
      <c r="BM64" s="171">
        <f>Lámpara!BH49</f>
        <v>331.49380969054044</v>
      </c>
      <c r="BN64" s="171">
        <f>Lámpara!BI49</f>
        <v>321.3860112316811</v>
      </c>
      <c r="BO64" s="171">
        <f>Lámpara!BJ49</f>
        <v>310.06136147978907</v>
      </c>
      <c r="BP64" s="171">
        <f>Lámpara!BK49</f>
        <v>296.91257197620939</v>
      </c>
      <c r="BQ64" s="171">
        <f>Lámpara!BL49</f>
        <v>281.52186806581415</v>
      </c>
      <c r="BR64" s="171">
        <f>Lámpara!BM49</f>
        <v>263.82283888739056</v>
      </c>
      <c r="BS64" s="171">
        <f>Lámpara!BN49</f>
        <v>244.14023554729383</v>
      </c>
      <c r="BT64" s="171">
        <f>Lámpara!BO49</f>
        <v>223.12258611700841</v>
      </c>
      <c r="BU64" s="171">
        <f>Lámpara!BP49</f>
        <v>201.61031161564057</v>
      </c>
      <c r="BV64" s="171">
        <f>Lámpara!BQ49</f>
        <v>180.48732498676659</v>
      </c>
      <c r="BW64" s="171">
        <f>Lámpara!BR49</f>
        <v>160.55348946624775</v>
      </c>
      <c r="BX64" s="171">
        <f>Lámpara!BS49</f>
        <v>142.43825687286602</v>
      </c>
      <c r="BY64" s="171">
        <f>Lámpara!BT49</f>
        <v>126.55986514455232</v>
      </c>
      <c r="BZ64" s="171">
        <f>Lámpara!BU49</f>
        <v>113.1235624768149</v>
      </c>
      <c r="CA64" s="171">
        <f>Lámpara!BV49</f>
        <v>102.1471360930928</v>
      </c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8"/>
        <v>0.99999999999999989</v>
      </c>
      <c r="G65" s="172"/>
      <c r="H65" s="175">
        <f t="shared" si="9"/>
        <v>-2.5000000000000031</v>
      </c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>
        <f>Lámpara!N50</f>
        <v>18.9736376074326</v>
      </c>
      <c r="T65" s="171">
        <f>Lámpara!O50</f>
        <v>20.133621170125924</v>
      </c>
      <c r="U65" s="171">
        <f>Lámpara!P50</f>
        <v>21.384288816262973</v>
      </c>
      <c r="V65" s="171">
        <f>Lámpara!Q50</f>
        <v>22.734292553419575</v>
      </c>
      <c r="W65" s="171">
        <f>Lámpara!R50</f>
        <v>24.193322999682081</v>
      </c>
      <c r="X65" s="171">
        <f>Lámpara!S50</f>
        <v>25.772287275901494</v>
      </c>
      <c r="Y65" s="171">
        <f>Lámpara!T50</f>
        <v>27.483534105207877</v>
      </c>
      <c r="Z65" s="171">
        <f>Lámpara!U50</f>
        <v>29.341143189384439</v>
      </c>
      <c r="AA65" s="171">
        <f>Lámpara!V50</f>
        <v>31.361303006941288</v>
      </c>
      <c r="AB65" s="171">
        <f>Lámpara!W50</f>
        <v>33.562811328948051</v>
      </c>
      <c r="AC65" s="171">
        <f>Lámpara!X50</f>
        <v>35.967747327465247</v>
      </c>
      <c r="AD65" s="171">
        <f>Lámpara!Y50</f>
        <v>38.602385095214387</v>
      </c>
      <c r="AE65" s="171">
        <f>Lámpara!Z50</f>
        <v>41.498448469770665</v>
      </c>
      <c r="AF65" s="171">
        <f>Lámpara!AA50</f>
        <v>44.69485018716329</v>
      </c>
      <c r="AG65" s="171">
        <f>Lámpara!AB50</f>
        <v>48.240120109499941</v>
      </c>
      <c r="AH65" s="171">
        <f>Lámpara!AC50</f>
        <v>52.195815293784833</v>
      </c>
      <c r="AI65" s="171">
        <f>Lámpara!AD50</f>
        <v>56.641329612629164</v>
      </c>
      <c r="AJ65" s="171">
        <f>Lámpara!AE50</f>
        <v>61.680696859714828</v>
      </c>
      <c r="AK65" s="171">
        <f>Lámpara!AF50</f>
        <v>67.452227726936798</v>
      </c>
      <c r="AL65" s="171">
        <f>Lámpara!AG50</f>
        <v>92.566948369282073</v>
      </c>
      <c r="AM65" s="171">
        <f>Lámpara!AH50</f>
        <v>101.11075561458864</v>
      </c>
      <c r="AN65" s="171">
        <f>Lámpara!AI50</f>
        <v>111.96463146969927</v>
      </c>
      <c r="AO65" s="171">
        <f>Lámpara!AJ50</f>
        <v>125.2549409309508</v>
      </c>
      <c r="AP65" s="171">
        <f>Lámpara!AK50</f>
        <v>140.9617260838354</v>
      </c>
      <c r="AQ65" s="171">
        <f>Lámpara!AL50</f>
        <v>158.87875921320992</v>
      </c>
      <c r="AR65" s="171">
        <f>Lámpara!AM50</f>
        <v>178.58852011529856</v>
      </c>
      <c r="AS65" s="171">
        <f>Lámpara!AN50</f>
        <v>199.4643693970726</v>
      </c>
      <c r="AT65" s="171">
        <f>Lámpara!AO50</f>
        <v>220.71148791763648</v>
      </c>
      <c r="AU65" s="171">
        <f>Lámpara!AP50</f>
        <v>241.45296162404404</v>
      </c>
      <c r="AV65" s="171">
        <f>Lámpara!AQ50</f>
        <v>260.85654070477091</v>
      </c>
      <c r="AW65" s="171">
        <f>Lámpara!AR50</f>
        <v>278.28180420853079</v>
      </c>
      <c r="AX65" s="171">
        <f>Lámpara!AS50</f>
        <v>293.41061640775831</v>
      </c>
      <c r="AY65" s="171">
        <f>Lámpara!AT50</f>
        <v>306.31336569983637</v>
      </c>
      <c r="AZ65" s="171">
        <f>Lámpara!AU50</f>
        <v>317.4088614145341</v>
      </c>
      <c r="BA65" s="171">
        <f>Lámpara!AV50</f>
        <v>327.30341072343322</v>
      </c>
      <c r="BB65" s="171">
        <f>Lámpara!AW50</f>
        <v>336.54165983212846</v>
      </c>
      <c r="BC65" s="171">
        <f>Lámpara!AX50</f>
        <v>345.35169319095598</v>
      </c>
      <c r="BD65" s="171">
        <f>Lámpara!AY50</f>
        <v>353.49248141232806</v>
      </c>
      <c r="BE65" s="171">
        <f>Lámpara!AZ50</f>
        <v>360.28871162539349</v>
      </c>
      <c r="BF65" s="171">
        <f>Lámpara!BA50</f>
        <v>364.86353481203332</v>
      </c>
      <c r="BG65" s="171">
        <f>Lámpara!BB50</f>
        <v>366.4834615530649</v>
      </c>
      <c r="BH65" s="171">
        <f>Lámpara!BC50</f>
        <v>364.86353481203298</v>
      </c>
      <c r="BI65" s="171">
        <f>Lámpara!BD50</f>
        <v>360.28871162539326</v>
      </c>
      <c r="BJ65" s="171">
        <f>Lámpara!BE50</f>
        <v>353.49248141232778</v>
      </c>
      <c r="BK65" s="171">
        <f>Lámpara!BF50</f>
        <v>345.35169319095547</v>
      </c>
      <c r="BL65" s="171">
        <f>Lámpara!BG50</f>
        <v>336.54165983212778</v>
      </c>
      <c r="BM65" s="171">
        <f>Lámpara!BH50</f>
        <v>327.30341072343271</v>
      </c>
      <c r="BN65" s="171">
        <f>Lámpara!BI50</f>
        <v>317.40886141453342</v>
      </c>
      <c r="BO65" s="171">
        <f>Lámpara!BJ50</f>
        <v>306.31336569983574</v>
      </c>
      <c r="BP65" s="171">
        <f>Lámpara!BK50</f>
        <v>293.41061640775774</v>
      </c>
      <c r="BQ65" s="171">
        <f>Lámpara!BL50</f>
        <v>278.28180420852999</v>
      </c>
      <c r="BR65" s="171">
        <f>Lámpara!BM50</f>
        <v>260.85654070477</v>
      </c>
      <c r="BS65" s="171">
        <f>Lámpara!BN50</f>
        <v>241.45296162404301</v>
      </c>
      <c r="BT65" s="171">
        <f>Lámpara!BO50</f>
        <v>220.71148791763534</v>
      </c>
      <c r="BU65" s="171">
        <f>Lámpara!BP50</f>
        <v>199.46436939707132</v>
      </c>
      <c r="BV65" s="171">
        <f>Lámpara!BQ50</f>
        <v>178.58852011529754</v>
      </c>
      <c r="BW65" s="171">
        <f>Lámpara!BR50</f>
        <v>158.87875921320898</v>
      </c>
      <c r="BX65" s="171">
        <f>Lámpara!BS50</f>
        <v>140.96172608383455</v>
      </c>
      <c r="BY65" s="171">
        <f>Lámpara!BT50</f>
        <v>125.2549409309501</v>
      </c>
      <c r="BZ65" s="171">
        <f>Lámpara!BU50</f>
        <v>111.9646314696986</v>
      </c>
      <c r="CA65" s="171">
        <f>Lámpara!BV50</f>
        <v>101.11075561458817</v>
      </c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8"/>
        <v>0.89999999999999991</v>
      </c>
      <c r="G66" s="172"/>
      <c r="H66" s="175">
        <f t="shared" si="9"/>
        <v>-2.6000000000000032</v>
      </c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>
        <f>Lámpara!N51</f>
        <v>18.713738473305302</v>
      </c>
      <c r="T66" s="171">
        <f>Lámpara!O51</f>
        <v>19.855037923534294</v>
      </c>
      <c r="U66" s="171">
        <f>Lámpara!P51</f>
        <v>21.085286463095322</v>
      </c>
      <c r="V66" s="171">
        <f>Lámpara!Q51</f>
        <v>22.412942844379604</v>
      </c>
      <c r="W66" s="171">
        <f>Lámpara!R51</f>
        <v>23.84747963149351</v>
      </c>
      <c r="X66" s="171">
        <f>Lámpara!S51</f>
        <v>25.39955741087778</v>
      </c>
      <c r="Y66" s="171">
        <f>Lámpara!T51</f>
        <v>27.081245518656875</v>
      </c>
      <c r="Z66" s="171">
        <f>Lámpara!U51</f>
        <v>28.906306164708628</v>
      </c>
      <c r="AA66" s="171">
        <f>Lámpara!V51</f>
        <v>30.890565832914582</v>
      </c>
      <c r="AB66" s="171">
        <f>Lámpara!W51</f>
        <v>33.052407875672934</v>
      </c>
      <c r="AC66" s="171">
        <f>Lámpara!X51</f>
        <v>35.41343463113602</v>
      </c>
      <c r="AD66" s="171">
        <f>Lámpara!Y51</f>
        <v>37.999368082527113</v>
      </c>
      <c r="AE66" s="171">
        <f>Lámpara!Z51</f>
        <v>40.841287772869997</v>
      </c>
      <c r="AF66" s="171">
        <f>Lámpara!AA51</f>
        <v>43.977347246864142</v>
      </c>
      <c r="AG66" s="171">
        <f>Lámpara!AB51</f>
        <v>47.455171149354896</v>
      </c>
      <c r="AH66" s="171">
        <f>Lámpara!AC51</f>
        <v>51.335221839894785</v>
      </c>
      <c r="AI66" s="171">
        <f>Lámpara!AD51</f>
        <v>55.695547397634776</v>
      </c>
      <c r="AJ66" s="171">
        <f>Lámpara!AE51</f>
        <v>60.63849625394316</v>
      </c>
      <c r="AK66" s="171">
        <f>Lámpara!AF51</f>
        <v>66.300225944480886</v>
      </c>
      <c r="AL66" s="171">
        <f>Lámpara!AG51</f>
        <v>91.135532936131995</v>
      </c>
      <c r="AM66" s="171">
        <f>Lámpara!AH51</f>
        <v>99.5201549193266</v>
      </c>
      <c r="AN66" s="171">
        <f>Lámpara!AI51</f>
        <v>110.18174614521557</v>
      </c>
      <c r="AO66" s="171">
        <f>Lámpara!AJ51</f>
        <v>123.24204091467153</v>
      </c>
      <c r="AP66" s="171">
        <f>Lámpara!AK51</f>
        <v>138.6775938267773</v>
      </c>
      <c r="AQ66" s="171">
        <f>Lámpara!AL51</f>
        <v>156.28064610436272</v>
      </c>
      <c r="AR66" s="171">
        <f>Lámpara!AM51</f>
        <v>175.63492338662607</v>
      </c>
      <c r="AS66" s="171">
        <f>Lámpara!AN51</f>
        <v>196.11844644418662</v>
      </c>
      <c r="AT66" s="171">
        <f>Lámpara!AO51</f>
        <v>216.94467693823208</v>
      </c>
      <c r="AU66" s="171">
        <f>Lámpara!AP51</f>
        <v>237.24812870805818</v>
      </c>
      <c r="AV66" s="171">
        <f>Lámpara!AQ51</f>
        <v>256.20982759983389</v>
      </c>
      <c r="AW66" s="171">
        <f>Lámpara!AR51</f>
        <v>273.20244097818158</v>
      </c>
      <c r="AX66" s="171">
        <f>Lámpara!AS51</f>
        <v>287.91839768375092</v>
      </c>
      <c r="AY66" s="171">
        <f>Lámpara!AT51</f>
        <v>300.43426414772239</v>
      </c>
      <c r="AZ66" s="171">
        <f>Lámpara!AU51</f>
        <v>311.17016362528892</v>
      </c>
      <c r="BA66" s="171">
        <f>Lámpara!AV51</f>
        <v>320.73039193596435</v>
      </c>
      <c r="BB66" s="171">
        <f>Lámpara!AW51</f>
        <v>329.65767162427079</v>
      </c>
      <c r="BC66" s="171">
        <f>Lámpara!AX51</f>
        <v>338.18235045330948</v>
      </c>
      <c r="BD66" s="171">
        <f>Lámpara!AY51</f>
        <v>346.07267190765805</v>
      </c>
      <c r="BE66" s="171">
        <f>Lámpara!AZ51</f>
        <v>352.66930935190982</v>
      </c>
      <c r="BF66" s="171">
        <f>Lámpara!BA51</f>
        <v>357.11412848113633</v>
      </c>
      <c r="BG66" s="171">
        <f>Lámpara!BB51</f>
        <v>358.68878078432886</v>
      </c>
      <c r="BH66" s="171">
        <f>Lámpara!BC51</f>
        <v>357.11412848113628</v>
      </c>
      <c r="BI66" s="171">
        <f>Lámpara!BD51</f>
        <v>352.66930935190982</v>
      </c>
      <c r="BJ66" s="171">
        <f>Lámpara!BE51</f>
        <v>346.07267190765788</v>
      </c>
      <c r="BK66" s="171">
        <f>Lámpara!BF51</f>
        <v>338.18235045330914</v>
      </c>
      <c r="BL66" s="171">
        <f>Lámpara!BG51</f>
        <v>329.65767162427022</v>
      </c>
      <c r="BM66" s="171">
        <f>Lámpara!BH51</f>
        <v>320.73039193596395</v>
      </c>
      <c r="BN66" s="171">
        <f>Lámpara!BI51</f>
        <v>311.17016362528841</v>
      </c>
      <c r="BO66" s="171">
        <f>Lámpara!BJ51</f>
        <v>300.43426414772176</v>
      </c>
      <c r="BP66" s="171">
        <f>Lámpara!BK51</f>
        <v>287.91839768375036</v>
      </c>
      <c r="BQ66" s="171">
        <f>Lámpara!BL51</f>
        <v>273.20244097818085</v>
      </c>
      <c r="BR66" s="171">
        <f>Lámpara!BM51</f>
        <v>256.20982759983303</v>
      </c>
      <c r="BS66" s="171">
        <f>Lámpara!BN51</f>
        <v>237.24812870805727</v>
      </c>
      <c r="BT66" s="171">
        <f>Lámpara!BO51</f>
        <v>216.94467693823097</v>
      </c>
      <c r="BU66" s="171">
        <f>Lámpara!BP51</f>
        <v>196.11844644418539</v>
      </c>
      <c r="BV66" s="171">
        <f>Lámpara!BQ51</f>
        <v>175.63492338662505</v>
      </c>
      <c r="BW66" s="171">
        <f>Lámpara!BR51</f>
        <v>156.28064610436178</v>
      </c>
      <c r="BX66" s="171">
        <f>Lámpara!BS51</f>
        <v>138.67759382677647</v>
      </c>
      <c r="BY66" s="171">
        <f>Lámpara!BT51</f>
        <v>123.24204091467087</v>
      </c>
      <c r="BZ66" s="171">
        <f>Lámpara!BU51</f>
        <v>110.18174614521494</v>
      </c>
      <c r="CA66" s="171">
        <f>Lámpara!BV51</f>
        <v>99.520154919326188</v>
      </c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8"/>
        <v>0.79999999999999993</v>
      </c>
      <c r="G67" s="172"/>
      <c r="H67" s="175">
        <f t="shared" si="9"/>
        <v>-2.7000000000000033</v>
      </c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>
        <f>Lámpara!N52</f>
        <v>18.403622836732811</v>
      </c>
      <c r="T67" s="171">
        <f>Lámpara!O52</f>
        <v>19.522161840931997</v>
      </c>
      <c r="U67" s="171">
        <f>Lámpara!P52</f>
        <v>20.727496137753732</v>
      </c>
      <c r="V67" s="171">
        <f>Lámpara!Q52</f>
        <v>22.02784038248468</v>
      </c>
      <c r="W67" s="171">
        <f>Lámpara!R52</f>
        <v>23.43239116209822</v>
      </c>
      <c r="X67" s="171">
        <f>Lámpara!S52</f>
        <v>24.951496369822156</v>
      </c>
      <c r="Y67" s="171">
        <f>Lámpara!T52</f>
        <v>26.59687016424515</v>
      </c>
      <c r="Z67" s="171">
        <f>Lámpara!U52</f>
        <v>28.381870131219589</v>
      </c>
      <c r="AA67" s="171">
        <f>Lámpara!V52</f>
        <v>30.321860161161801</v>
      </c>
      <c r="AB67" s="171">
        <f>Lámpara!W52</f>
        <v>32.434692437000258</v>
      </c>
      <c r="AC67" s="171">
        <f>Lámpara!X52</f>
        <v>34.741356105574475</v>
      </c>
      <c r="AD67" s="171">
        <f>Lámpara!Y52</f>
        <v>37.266860547231531</v>
      </c>
      <c r="AE67" s="171">
        <f>Lámpara!Z52</f>
        <v>40.041450328239911</v>
      </c>
      <c r="AF67" s="171">
        <f>Lámpara!AA52</f>
        <v>43.102290691555901</v>
      </c>
      <c r="AG67" s="171">
        <f>Lámpara!AB52</f>
        <v>46.495822117496239</v>
      </c>
      <c r="AH67" s="171">
        <f>Lámpara!AC52</f>
        <v>50.281067447904285</v>
      </c>
      <c r="AI67" s="171">
        <f>Lámpara!AD52</f>
        <v>54.534295449402656</v>
      </c>
      <c r="AJ67" s="171">
        <f>Lámpara!AE52</f>
        <v>59.355614160336444</v>
      </c>
      <c r="AK67" s="171">
        <f>Lámpara!AF52</f>
        <v>64.87830391214348</v>
      </c>
      <c r="AL67" s="171">
        <f>Lámpara!AG52</f>
        <v>89.342148821030719</v>
      </c>
      <c r="AM67" s="171">
        <f>Lámpara!AH52</f>
        <v>97.522250122131879</v>
      </c>
      <c r="AN67" s="171">
        <f>Lámpara!AI52</f>
        <v>107.93514515148227</v>
      </c>
      <c r="AO67" s="171">
        <f>Lámpara!AJ52</f>
        <v>120.69636018920011</v>
      </c>
      <c r="AP67" s="171">
        <f>Lámpara!AK52</f>
        <v>135.77782348745274</v>
      </c>
      <c r="AQ67" s="171">
        <f>Lámpara!AL52</f>
        <v>152.969834072341</v>
      </c>
      <c r="AR67" s="171">
        <f>Lámpara!AM52</f>
        <v>171.85796310957937</v>
      </c>
      <c r="AS67" s="171">
        <f>Lámpara!AN52</f>
        <v>191.82670839402348</v>
      </c>
      <c r="AT67" s="171">
        <f>Lámpara!AO52</f>
        <v>212.1008870115497</v>
      </c>
      <c r="AU67" s="171">
        <f>Lámpara!AP52</f>
        <v>231.83056224343639</v>
      </c>
      <c r="AV67" s="171">
        <f>Lámpara!AQ52</f>
        <v>250.21469735263057</v>
      </c>
      <c r="AW67" s="171">
        <f>Lámpara!AR52</f>
        <v>266.64349064763286</v>
      </c>
      <c r="AX67" s="171">
        <f>Lámpara!AS52</f>
        <v>280.82331342279952</v>
      </c>
      <c r="AY67" s="171">
        <f>Lámpara!AT52</f>
        <v>292.83857415240925</v>
      </c>
      <c r="AZ67" s="171">
        <f>Lámpara!AU52</f>
        <v>303.11052927734454</v>
      </c>
      <c r="BA67" s="171">
        <f>Lámpara!AV52</f>
        <v>312.24003680432526</v>
      </c>
      <c r="BB67" s="171">
        <f>Lámpara!AW52</f>
        <v>320.76648434071677</v>
      </c>
      <c r="BC67" s="171">
        <f>Lámpara!AX52</f>
        <v>328.92257601629444</v>
      </c>
      <c r="BD67" s="171">
        <f>Lámpara!AY52</f>
        <v>336.48844856485493</v>
      </c>
      <c r="BE67" s="171">
        <f>Lámpara!AZ52</f>
        <v>342.82582785787537</v>
      </c>
      <c r="BF67" s="171">
        <f>Lámpara!BA52</f>
        <v>347.10143382153183</v>
      </c>
      <c r="BG67" s="171">
        <f>Lámpara!BB52</f>
        <v>348.6170936940664</v>
      </c>
      <c r="BH67" s="171">
        <f>Lámpara!BC52</f>
        <v>347.10143382153183</v>
      </c>
      <c r="BI67" s="171">
        <f>Lámpara!BD52</f>
        <v>342.82582785787514</v>
      </c>
      <c r="BJ67" s="171">
        <f>Lámpara!BE52</f>
        <v>336.48844856485482</v>
      </c>
      <c r="BK67" s="171">
        <f>Lámpara!BF52</f>
        <v>328.92257601629399</v>
      </c>
      <c r="BL67" s="171">
        <f>Lámpara!BG52</f>
        <v>320.76648434071637</v>
      </c>
      <c r="BM67" s="171">
        <f>Lámpara!BH52</f>
        <v>312.24003680432469</v>
      </c>
      <c r="BN67" s="171">
        <f>Lámpara!BI52</f>
        <v>303.11052927734409</v>
      </c>
      <c r="BO67" s="171">
        <f>Lámpara!BJ52</f>
        <v>292.83857415240863</v>
      </c>
      <c r="BP67" s="171">
        <f>Lámpara!BK52</f>
        <v>280.82331342279895</v>
      </c>
      <c r="BQ67" s="171">
        <f>Lámpara!BL52</f>
        <v>266.64349064763206</v>
      </c>
      <c r="BR67" s="171">
        <f>Lámpara!BM52</f>
        <v>250.21469735262963</v>
      </c>
      <c r="BS67" s="171">
        <f>Lámpara!BN52</f>
        <v>231.83056224343537</v>
      </c>
      <c r="BT67" s="171">
        <f>Lámpara!BO52</f>
        <v>212.10088701154862</v>
      </c>
      <c r="BU67" s="171">
        <f>Lámpara!BP52</f>
        <v>191.82670839402226</v>
      </c>
      <c r="BV67" s="171">
        <f>Lámpara!BQ52</f>
        <v>171.85796310957835</v>
      </c>
      <c r="BW67" s="171">
        <f>Lámpara!BR52</f>
        <v>152.96983407234009</v>
      </c>
      <c r="BX67" s="171">
        <f>Lámpara!BS52</f>
        <v>135.77782348745194</v>
      </c>
      <c r="BY67" s="171">
        <f>Lámpara!BT52</f>
        <v>120.6963601891994</v>
      </c>
      <c r="BZ67" s="171">
        <f>Lámpara!BU52</f>
        <v>107.93514515148159</v>
      </c>
      <c r="CA67" s="171">
        <f>Lámpara!BV52</f>
        <v>97.522250122131439</v>
      </c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8"/>
        <v>0.7</v>
      </c>
      <c r="G68" s="172"/>
      <c r="H68" s="175">
        <f t="shared" si="9"/>
        <v>-2.8000000000000034</v>
      </c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>
        <f>Lámpara!N53</f>
        <v>18.068657611088046</v>
      </c>
      <c r="T68" s="171">
        <f>Lámpara!O53</f>
        <v>19.161993557755729</v>
      </c>
      <c r="U68" s="171">
        <f>Lámpara!P53</f>
        <v>20.339688728890959</v>
      </c>
      <c r="V68" s="171">
        <f>Lámpara!Q53</f>
        <v>21.60967664008167</v>
      </c>
      <c r="W68" s="171">
        <f>Lámpara!R53</f>
        <v>22.980835381552929</v>
      </c>
      <c r="X68" s="171">
        <f>Lámpara!S53</f>
        <v>24.463151209236454</v>
      </c>
      <c r="Y68" s="171">
        <f>Lámpara!T53</f>
        <v>26.067926576291505</v>
      </c>
      <c r="Z68" s="171">
        <f>Lámpara!U53</f>
        <v>27.808048895010039</v>
      </c>
      <c r="AA68" s="171">
        <f>Lámpara!V53</f>
        <v>29.698343080690428</v>
      </c>
      <c r="AB68" s="171">
        <f>Lámpara!W53</f>
        <v>31.75604061510672</v>
      </c>
      <c r="AC68" s="171">
        <f>Lámpara!X53</f>
        <v>34.001411751764039</v>
      </c>
      <c r="AD68" s="171">
        <f>Lámpara!Y53</f>
        <v>36.458627388805482</v>
      </c>
      <c r="AE68" s="171">
        <f>Lámpara!Z53</f>
        <v>39.156945648434991</v>
      </c>
      <c r="AF68" s="171">
        <f>Lámpara!AA53</f>
        <v>42.132358987858169</v>
      </c>
      <c r="AG68" s="171">
        <f>Lámpara!AB53</f>
        <v>45.42989586840941</v>
      </c>
      <c r="AH68" s="171">
        <f>Lámpara!AC53</f>
        <v>49.106853770897622</v>
      </c>
      <c r="AI68" s="171">
        <f>Lámpara!AD53</f>
        <v>53.237357458090479</v>
      </c>
      <c r="AJ68" s="171">
        <f>Lámpara!AE53</f>
        <v>57.918801030643095</v>
      </c>
      <c r="AK68" s="171">
        <f>Lámpara!AF53</f>
        <v>63.280961815819978</v>
      </c>
      <c r="AL68" s="171">
        <f>Lámpara!AG53</f>
        <v>87.293335771076841</v>
      </c>
      <c r="AM68" s="171">
        <f>Lámpara!AH53</f>
        <v>95.233750118819174</v>
      </c>
      <c r="AN68" s="171">
        <f>Lámpara!AI53</f>
        <v>105.35319136427714</v>
      </c>
      <c r="AO68" s="171">
        <f>Lámpara!AJ53</f>
        <v>117.75963461021705</v>
      </c>
      <c r="AP68" s="171">
        <f>Lámpara!AK53</f>
        <v>132.41946442218995</v>
      </c>
      <c r="AQ68" s="171">
        <f>Lámpara!AL53</f>
        <v>149.12080419203281</v>
      </c>
      <c r="AR68" s="171">
        <f>Lámpara!AM53</f>
        <v>167.4517654795016</v>
      </c>
      <c r="AS68" s="171">
        <f>Lámpara!AN53</f>
        <v>186.80511180049925</v>
      </c>
      <c r="AT68" s="171">
        <f>Lámpara!AO53</f>
        <v>206.41990526394736</v>
      </c>
      <c r="AU68" s="171">
        <f>Lámpara!AP53</f>
        <v>225.46552461537814</v>
      </c>
      <c r="AV68" s="171">
        <f>Lámpara!AQ53</f>
        <v>243.16302460302032</v>
      </c>
      <c r="AW68" s="171">
        <f>Lámpara!AR53</f>
        <v>258.9239730730032</v>
      </c>
      <c r="AX68" s="171">
        <f>Lámpara!AS53</f>
        <v>272.47144624354718</v>
      </c>
      <c r="AY68" s="171">
        <f>Lámpara!AT53</f>
        <v>283.89881959164683</v>
      </c>
      <c r="AZ68" s="171">
        <f>Lámpara!AU53</f>
        <v>293.62788986193385</v>
      </c>
      <c r="BA68" s="171">
        <f>Lámpara!AV53</f>
        <v>302.25434182329269</v>
      </c>
      <c r="BB68" s="171">
        <f>Lámpara!AW53</f>
        <v>310.31250409845705</v>
      </c>
      <c r="BC68" s="171">
        <f>Lámpara!AX53</f>
        <v>318.03706263927234</v>
      </c>
      <c r="BD68" s="171">
        <f>Lámpara!AY53</f>
        <v>325.22193386179708</v>
      </c>
      <c r="BE68" s="171">
        <f>Lámpara!AZ53</f>
        <v>331.25397989276541</v>
      </c>
      <c r="BF68" s="171">
        <f>Lámpara!BA53</f>
        <v>335.32986796527837</v>
      </c>
      <c r="BG68" s="171">
        <f>Lámpara!BB53</f>
        <v>336.7758216816423</v>
      </c>
      <c r="BH68" s="171">
        <f>Lámpara!BC53</f>
        <v>335.32986796527814</v>
      </c>
      <c r="BI68" s="171">
        <f>Lámpara!BD53</f>
        <v>331.25397989276519</v>
      </c>
      <c r="BJ68" s="171">
        <f>Lámpara!BE53</f>
        <v>325.22193386179697</v>
      </c>
      <c r="BK68" s="171">
        <f>Lámpara!BF53</f>
        <v>318.03706263927188</v>
      </c>
      <c r="BL68" s="171">
        <f>Lámpara!BG53</f>
        <v>310.31250409845637</v>
      </c>
      <c r="BM68" s="171">
        <f>Lámpara!BH53</f>
        <v>302.25434182329212</v>
      </c>
      <c r="BN68" s="171">
        <f>Lámpara!BI53</f>
        <v>293.6278898619334</v>
      </c>
      <c r="BO68" s="171">
        <f>Lámpara!BJ53</f>
        <v>283.89881959164637</v>
      </c>
      <c r="BP68" s="171">
        <f>Lámpara!BK53</f>
        <v>272.47144624354661</v>
      </c>
      <c r="BQ68" s="171">
        <f>Lámpara!BL53</f>
        <v>258.9239730730024</v>
      </c>
      <c r="BR68" s="171">
        <f>Lámpara!BM53</f>
        <v>243.16302460301949</v>
      </c>
      <c r="BS68" s="171">
        <f>Lámpara!BN53</f>
        <v>225.46552461537721</v>
      </c>
      <c r="BT68" s="171">
        <f>Lámpara!BO53</f>
        <v>206.41990526394628</v>
      </c>
      <c r="BU68" s="171">
        <f>Lámpara!BP53</f>
        <v>186.80511180049808</v>
      </c>
      <c r="BV68" s="171">
        <f>Lámpara!BQ53</f>
        <v>167.45176547950061</v>
      </c>
      <c r="BW68" s="171">
        <f>Lámpara!BR53</f>
        <v>149.1208041920319</v>
      </c>
      <c r="BX68" s="171">
        <f>Lámpara!BS53</f>
        <v>132.41946442218918</v>
      </c>
      <c r="BY68" s="171">
        <f>Lámpara!BT53</f>
        <v>117.75963461021649</v>
      </c>
      <c r="BZ68" s="171">
        <f>Lámpara!BU53</f>
        <v>105.3531913642765</v>
      </c>
      <c r="CA68" s="171">
        <f>Lámpara!BV53</f>
        <v>95.23375011881879</v>
      </c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10">F70+0.1</f>
        <v>0.6</v>
      </c>
      <c r="G69" s="172"/>
      <c r="H69" s="175">
        <f t="shared" si="9"/>
        <v>-2.9000000000000035</v>
      </c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>
        <f>Lámpara!N54</f>
        <v>17.714816821679229</v>
      </c>
      <c r="T69" s="171">
        <f>Lámpara!O54</f>
        <v>18.780972741700207</v>
      </c>
      <c r="U69" s="171">
        <f>Lámpara!P54</f>
        <v>19.928818631740555</v>
      </c>
      <c r="V69" s="171">
        <f>Lámpara!Q54</f>
        <v>21.16597626278681</v>
      </c>
      <c r="W69" s="171">
        <f>Lámpara!R54</f>
        <v>22.50097013839909</v>
      </c>
      <c r="X69" s="171">
        <f>Lámpara!S54</f>
        <v>23.94338452887321</v>
      </c>
      <c r="Y69" s="171">
        <f>Lámpara!T54</f>
        <v>25.504063624941388</v>
      </c>
      <c r="Z69" s="171">
        <f>Lámpara!U54</f>
        <v>27.195370714753093</v>
      </c>
      <c r="AA69" s="171">
        <f>Lámpara!V54</f>
        <v>29.031528892239109</v>
      </c>
      <c r="AB69" s="171">
        <f>Lámpara!W54</f>
        <v>31.029075258092195</v>
      </c>
      <c r="AC69" s="171">
        <f>Lámpara!X54</f>
        <v>33.207474112443961</v>
      </c>
      <c r="AD69" s="171">
        <f>Lámpara!Y54</f>
        <v>35.589954024098986</v>
      </c>
      <c r="AE69" s="171">
        <f>Lámpara!Z54</f>
        <v>38.20466139933405</v>
      </c>
      <c r="AF69" s="171">
        <f>Lámpara!AA54</f>
        <v>41.08626280006353</v>
      </c>
      <c r="AG69" s="171">
        <f>Lámpara!AB54</f>
        <v>44.278184730909771</v>
      </c>
      <c r="AH69" s="171">
        <f>Lámpara!AC54</f>
        <v>47.835759796992875</v>
      </c>
      <c r="AI69" s="171">
        <f>Lámpara!AD54</f>
        <v>51.830661425330184</v>
      </c>
      <c r="AJ69" s="171">
        <f>Lámpara!AE54</f>
        <v>56.357168363588471</v>
      </c>
      <c r="AK69" s="171">
        <f>Lámpara!AF54</f>
        <v>61.541021460982066</v>
      </c>
      <c r="AL69" s="171">
        <f>Lámpara!AG54</f>
        <v>85.030406602942463</v>
      </c>
      <c r="AM69" s="171">
        <f>Lámpara!AH54</f>
        <v>92.701680801283032</v>
      </c>
      <c r="AN69" s="171">
        <f>Lámpara!AI54</f>
        <v>102.48992388464532</v>
      </c>
      <c r="AO69" s="171">
        <f>Lámpara!AJ54</f>
        <v>114.49447754362173</v>
      </c>
      <c r="AP69" s="171">
        <f>Lámpara!AK54</f>
        <v>128.67551490319585</v>
      </c>
      <c r="AQ69" s="171">
        <f>Lámpara!AL54</f>
        <v>144.81895340254096</v>
      </c>
      <c r="AR69" s="171">
        <f>Lámpara!AM54</f>
        <v>162.51625344532425</v>
      </c>
      <c r="AS69" s="171">
        <f>Lámpara!AN54</f>
        <v>181.17021262137104</v>
      </c>
      <c r="AT69" s="171">
        <f>Lámpara!AO54</f>
        <v>200.03683894797885</v>
      </c>
      <c r="AU69" s="171">
        <f>Lámpara!AP54</f>
        <v>218.30822558924791</v>
      </c>
      <c r="AV69" s="171">
        <f>Lámpara!AQ54</f>
        <v>235.23115534075308</v>
      </c>
      <c r="AW69" s="171">
        <f>Lámpara!AR54</f>
        <v>250.24180716087753</v>
      </c>
      <c r="AX69" s="171">
        <f>Lámpara!AS54</f>
        <v>263.08215064886218</v>
      </c>
      <c r="AY69" s="171">
        <f>Lámpara!AT54</f>
        <v>273.85520409776342</v>
      </c>
      <c r="AZ69" s="171">
        <f>Lámpara!AU54</f>
        <v>282.98244135750889</v>
      </c>
      <c r="BA69" s="171">
        <f>Lámpara!AV54</f>
        <v>291.05251060903885</v>
      </c>
      <c r="BB69" s="171">
        <f>Lámpara!AW54</f>
        <v>298.59283628799773</v>
      </c>
      <c r="BC69" s="171">
        <f>Lámpara!AX54</f>
        <v>305.83940970418462</v>
      </c>
      <c r="BD69" s="171">
        <f>Lámpara!AY54</f>
        <v>312.60118889033447</v>
      </c>
      <c r="BE69" s="171">
        <f>Lámpara!AZ54</f>
        <v>318.29331639014237</v>
      </c>
      <c r="BF69" s="171">
        <f>Lámpara!BA54</f>
        <v>322.1464449270091</v>
      </c>
      <c r="BG69" s="171">
        <f>Lámpara!BB54</f>
        <v>323.51457375546511</v>
      </c>
      <c r="BH69" s="171">
        <f>Lámpara!BC54</f>
        <v>322.14644492700887</v>
      </c>
      <c r="BI69" s="171">
        <f>Lámpara!BD54</f>
        <v>318.29331639014214</v>
      </c>
      <c r="BJ69" s="171">
        <f>Lámpara!BE54</f>
        <v>312.60118889033436</v>
      </c>
      <c r="BK69" s="171">
        <f>Lámpara!BF54</f>
        <v>305.83940970418416</v>
      </c>
      <c r="BL69" s="171">
        <f>Lámpara!BG54</f>
        <v>298.59283628799722</v>
      </c>
      <c r="BM69" s="171">
        <f>Lámpara!BH54</f>
        <v>291.05251060903845</v>
      </c>
      <c r="BN69" s="171">
        <f>Lámpara!BI54</f>
        <v>282.98244135750849</v>
      </c>
      <c r="BO69" s="171">
        <f>Lámpara!BJ54</f>
        <v>273.85520409776296</v>
      </c>
      <c r="BP69" s="171">
        <f>Lámpara!BK54</f>
        <v>263.08215064886167</v>
      </c>
      <c r="BQ69" s="171">
        <f>Lámpara!BL54</f>
        <v>250.24180716087685</v>
      </c>
      <c r="BR69" s="171">
        <f>Lámpara!BM54</f>
        <v>235.23115534075228</v>
      </c>
      <c r="BS69" s="171">
        <f>Lámpara!BN54</f>
        <v>218.30822558924706</v>
      </c>
      <c r="BT69" s="171">
        <f>Lámpara!BO54</f>
        <v>200.03683894797791</v>
      </c>
      <c r="BU69" s="171">
        <f>Lámpara!BP54</f>
        <v>181.1702126213699</v>
      </c>
      <c r="BV69" s="171">
        <f>Lámpara!BQ54</f>
        <v>162.51625344532334</v>
      </c>
      <c r="BW69" s="171">
        <f>Lámpara!BR54</f>
        <v>144.81895340254019</v>
      </c>
      <c r="BX69" s="171">
        <f>Lámpara!BS54</f>
        <v>128.67551490319516</v>
      </c>
      <c r="BY69" s="171">
        <f>Lámpara!BT54</f>
        <v>114.4944775436211</v>
      </c>
      <c r="BZ69" s="171">
        <f>Lámpara!BU54</f>
        <v>102.48992388464477</v>
      </c>
      <c r="CA69" s="171">
        <f>Lámpara!BV54</f>
        <v>92.701680801282663</v>
      </c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10"/>
        <v>0.5</v>
      </c>
      <c r="G70" s="172"/>
      <c r="H70" s="175">
        <f t="shared" ref="H70:H75" si="11">H69-0.1</f>
        <v>-3.0000000000000036</v>
      </c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>
        <f>Lámpara!N55</f>
        <v>17.325866417055209</v>
      </c>
      <c r="T70" s="171">
        <f>Lámpara!O55</f>
        <v>18.362017725609643</v>
      </c>
      <c r="U70" s="171">
        <f>Lámpara!P55</f>
        <v>19.47690963627473</v>
      </c>
      <c r="V70" s="171">
        <f>Lámpara!Q55</f>
        <v>20.677820172471414</v>
      </c>
      <c r="W70" s="171">
        <f>Lámpara!R55</f>
        <v>21.97288413222309</v>
      </c>
      <c r="X70" s="171">
        <f>Lámpara!S55</f>
        <v>23.371242936128755</v>
      </c>
      <c r="Y70" s="171">
        <f>Lámpara!T55</f>
        <v>24.883236137967284</v>
      </c>
      <c r="Z70" s="171">
        <f>Lámpara!U55</f>
        <v>26.520650069379762</v>
      </c>
      <c r="AA70" s="171">
        <f>Lámpara!V55</f>
        <v>28.29704551653089</v>
      </c>
      <c r="AB70" s="171">
        <f>Lámpara!W55</f>
        <v>30.228195516234997</v>
      </c>
      <c r="AC70" s="171">
        <f>Lámpara!X55</f>
        <v>32.332677504638781</v>
      </c>
      <c r="AD70" s="171">
        <f>Lámpara!Y55</f>
        <v>34.632682851892035</v>
      </c>
      <c r="AE70" s="171">
        <f>Lámpara!Z55</f>
        <v>37.155133679521889</v>
      </c>
      <c r="AF70" s="171">
        <f>Lámpara!AA55</f>
        <v>39.933235177129482</v>
      </c>
      <c r="AG70" s="171">
        <f>Lámpara!AB55</f>
        <v>43.008646156176191</v>
      </c>
      <c r="AH70" s="171">
        <f>Lámpara!AC55</f>
        <v>46.434527865547821</v>
      </c>
      <c r="AI70" s="171">
        <f>Lámpara!AD55</f>
        <v>50.279840104651456</v>
      </c>
      <c r="AJ70" s="171">
        <f>Lámpara!AE55</f>
        <v>54.635406408442897</v>
      </c>
      <c r="AK70" s="171">
        <f>Lámpara!AF55</f>
        <v>59.622482234708507</v>
      </c>
      <c r="AL70" s="171">
        <f>Lámpara!AG55</f>
        <v>82.52177499782205</v>
      </c>
      <c r="AM70" s="171">
        <f>Lámpara!AH55</f>
        <v>89.895276677961604</v>
      </c>
      <c r="AN70" s="171">
        <f>Lámpara!AI55</f>
        <v>99.316467442490563</v>
      </c>
      <c r="AO70" s="171">
        <f>Lámpara!AJ55</f>
        <v>110.87524970643571</v>
      </c>
      <c r="AP70" s="171">
        <f>Lámpara!AK55</f>
        <v>124.52518278855108</v>
      </c>
      <c r="AQ70" s="171">
        <f>Lámpara!AL55</f>
        <v>140.05016462684526</v>
      </c>
      <c r="AR70" s="171">
        <f>Lámpara!AM55</f>
        <v>157.04593576638391</v>
      </c>
      <c r="AS70" s="171">
        <f>Lámpara!AN55</f>
        <v>174.9270798466911</v>
      </c>
      <c r="AT70" s="171">
        <f>Lámpara!AO55</f>
        <v>192.96906331007364</v>
      </c>
      <c r="AU70" s="171">
        <f>Lámpara!AP55</f>
        <v>210.38972770338989</v>
      </c>
      <c r="AV70" s="171">
        <f>Lámpara!AQ55</f>
        <v>226.46471607196827</v>
      </c>
      <c r="AW70" s="171">
        <f>Lámpara!AR55</f>
        <v>240.65749942149938</v>
      </c>
      <c r="AX70" s="171">
        <f>Lámpara!AS55</f>
        <v>252.73062683775362</v>
      </c>
      <c r="AY70" s="171">
        <f>Lámpara!AT55</f>
        <v>262.79710065069008</v>
      </c>
      <c r="AZ70" s="171">
        <f>Lámpara!AU55</f>
        <v>271.27709461637608</v>
      </c>
      <c r="BA70" s="171">
        <f>Lámpara!AV55</f>
        <v>278.75041506440908</v>
      </c>
      <c r="BB70" s="171">
        <f>Lámpara!AW55</f>
        <v>285.73581030181765</v>
      </c>
      <c r="BC70" s="171">
        <f>Lámpara!AX55</f>
        <v>292.46977676629899</v>
      </c>
      <c r="BD70" s="171">
        <f>Lámpara!AY55</f>
        <v>298.7770933569177</v>
      </c>
      <c r="BE70" s="171">
        <f>Lámpara!AZ55</f>
        <v>304.10348402271183</v>
      </c>
      <c r="BF70" s="171">
        <f>Lámpara!BA55</f>
        <v>307.71662478943887</v>
      </c>
      <c r="BG70" s="171">
        <f>Lámpara!BB55</f>
        <v>309.00085294854046</v>
      </c>
      <c r="BH70" s="171">
        <f>Lámpara!BC55</f>
        <v>307.71662478943864</v>
      </c>
      <c r="BI70" s="171">
        <f>Lámpara!BD55</f>
        <v>304.10348402271165</v>
      </c>
      <c r="BJ70" s="171">
        <f>Lámpara!BE55</f>
        <v>298.77709335691753</v>
      </c>
      <c r="BK70" s="171">
        <f>Lámpara!BF55</f>
        <v>292.46977676629859</v>
      </c>
      <c r="BL70" s="171">
        <f>Lámpara!BG55</f>
        <v>285.73581030181737</v>
      </c>
      <c r="BM70" s="171">
        <f>Lámpara!BH55</f>
        <v>278.75041506440874</v>
      </c>
      <c r="BN70" s="171">
        <f>Lámpara!BI55</f>
        <v>271.27709461637573</v>
      </c>
      <c r="BO70" s="171">
        <f>Lámpara!BJ55</f>
        <v>262.79710065068963</v>
      </c>
      <c r="BP70" s="171">
        <f>Lámpara!BK55</f>
        <v>252.73062683775299</v>
      </c>
      <c r="BQ70" s="171">
        <f>Lámpara!BL55</f>
        <v>240.65749942149856</v>
      </c>
      <c r="BR70" s="171">
        <f>Lámpara!BM55</f>
        <v>226.4647160719675</v>
      </c>
      <c r="BS70" s="171">
        <f>Lámpara!BN55</f>
        <v>210.38972770338901</v>
      </c>
      <c r="BT70" s="171">
        <f>Lámpara!BO55</f>
        <v>192.96906331007278</v>
      </c>
      <c r="BU70" s="171">
        <f>Lámpara!BP55</f>
        <v>174.92707984668991</v>
      </c>
      <c r="BV70" s="171">
        <f>Lámpara!BQ55</f>
        <v>157.04593576638302</v>
      </c>
      <c r="BW70" s="171">
        <f>Lámpara!BR55</f>
        <v>140.05016462684443</v>
      </c>
      <c r="BX70" s="171">
        <f>Lámpara!BS55</f>
        <v>124.52518278855044</v>
      </c>
      <c r="BY70" s="171">
        <f>Lámpara!BT55</f>
        <v>110.87524970643513</v>
      </c>
      <c r="BZ70" s="171">
        <f>Lámpara!BU55</f>
        <v>99.316467442490094</v>
      </c>
      <c r="CA70" s="171">
        <f>Lámpara!BV55</f>
        <v>89.895276677961277</v>
      </c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10"/>
        <v>0.4</v>
      </c>
      <c r="G71" s="172"/>
      <c r="H71" s="175">
        <f t="shared" si="11"/>
        <v>-3.1000000000000036</v>
      </c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>
        <f>Lámpara!N56</f>
        <v>16.86880747947254</v>
      </c>
      <c r="T71" s="171">
        <f>Lámpara!O56</f>
        <v>17.870333077729057</v>
      </c>
      <c r="U71" s="171">
        <f>Lámpara!P56</f>
        <v>18.947257729520711</v>
      </c>
      <c r="V71" s="171">
        <f>Lámpara!Q56</f>
        <v>20.106477487328558</v>
      </c>
      <c r="W71" s="171">
        <f>Lámpara!R56</f>
        <v>21.355695157045744</v>
      </c>
      <c r="X71" s="171">
        <f>Lámpara!S56</f>
        <v>22.703562471101577</v>
      </c>
      <c r="Y71" s="171">
        <f>Lámpara!T56</f>
        <v>24.159862377834859</v>
      </c>
      <c r="Z71" s="171">
        <f>Lámpara!U56</f>
        <v>25.735746453876057</v>
      </c>
      <c r="AA71" s="171">
        <f>Lámpara!V56</f>
        <v>27.444048678741531</v>
      </c>
      <c r="AB71" s="171">
        <f>Lámpara!W56</f>
        <v>29.299705712594463</v>
      </c>
      <c r="AC71" s="171">
        <f>Lámpara!X56</f>
        <v>31.320326535060531</v>
      </c>
      <c r="AD71" s="171">
        <f>Lámpara!Y56</f>
        <v>33.526972463537497</v>
      </c>
      <c r="AE71" s="171">
        <f>Lámpara!Z56</f>
        <v>35.945234477305185</v>
      </c>
      <c r="AF71" s="171">
        <f>Lámpara!AA56</f>
        <v>38.606731668174909</v>
      </c>
      <c r="AG71" s="171">
        <f>Lámpara!AB56</f>
        <v>41.551207037764264</v>
      </c>
      <c r="AH71" s="171">
        <f>Lámpara!AC56</f>
        <v>44.829471002244887</v>
      </c>
      <c r="AI71" s="171">
        <f>Lámpara!AD56</f>
        <v>48.507547336968919</v>
      </c>
      <c r="AJ71" s="171">
        <f>Lámpara!AE56</f>
        <v>52.67252224058771</v>
      </c>
      <c r="AK71" s="171">
        <f>Lámpara!AF56</f>
        <v>57.440799507847409</v>
      </c>
      <c r="AL71" s="171">
        <f>Lámpara!AG56</f>
        <v>79.684740284960483</v>
      </c>
      <c r="AM71" s="171">
        <f>Lámpara!AH56</f>
        <v>86.729526009250918</v>
      </c>
      <c r="AN71" s="171">
        <f>Lámpara!AI56</f>
        <v>95.746446980541279</v>
      </c>
      <c r="AO71" s="171">
        <f>Lámpara!AJ56</f>
        <v>106.81544409419473</v>
      </c>
      <c r="AP71" s="171">
        <f>Lámpara!AK56</f>
        <v>119.88333029266161</v>
      </c>
      <c r="AQ71" s="171">
        <f>Lámpara!AL56</f>
        <v>134.73238711420757</v>
      </c>
      <c r="AR71" s="171">
        <f>Lámpara!AM56</f>
        <v>150.96368388583949</v>
      </c>
      <c r="AS71" s="171">
        <f>Lámpara!AN56</f>
        <v>168.0053157964602</v>
      </c>
      <c r="AT71" s="171">
        <f>Lámpara!AO56</f>
        <v>185.15452033558105</v>
      </c>
      <c r="AU71" s="171">
        <f>Lámpara!AP56</f>
        <v>201.65754926923577</v>
      </c>
      <c r="AV71" s="171">
        <f>Lámpara!AQ56</f>
        <v>216.82153885392472</v>
      </c>
      <c r="AW71" s="171">
        <f>Lámpara!AR56</f>
        <v>230.13939806565958</v>
      </c>
      <c r="AX71" s="171">
        <f>Lámpara!AS56</f>
        <v>241.39549150834213</v>
      </c>
      <c r="AY71" s="171">
        <f>Lámpara!AT56</f>
        <v>250.71289265976216</v>
      </c>
      <c r="AZ71" s="171">
        <f>Lámpara!AU56</f>
        <v>258.5094884012646</v>
      </c>
      <c r="BA71" s="171">
        <f>Lámpara!AV56</f>
        <v>265.35461522702241</v>
      </c>
      <c r="BB71" s="171">
        <f>Lámpara!AW56</f>
        <v>271.75676947110981</v>
      </c>
      <c r="BC71" s="171">
        <f>Lámpara!AX56</f>
        <v>277.95214549167548</v>
      </c>
      <c r="BD71" s="171">
        <f>Lámpara!AY56</f>
        <v>283.78174394232462</v>
      </c>
      <c r="BE71" s="171">
        <f>Lámpara!AZ56</f>
        <v>288.72341598200256</v>
      </c>
      <c r="BF71" s="171">
        <f>Lámpara!BA56</f>
        <v>292.0839665225601</v>
      </c>
      <c r="BG71" s="171">
        <f>Lámpara!BB56</f>
        <v>293.27986022607109</v>
      </c>
      <c r="BH71" s="171">
        <f>Lámpara!BC56</f>
        <v>292.08396652255988</v>
      </c>
      <c r="BI71" s="171">
        <f>Lámpara!BD56</f>
        <v>288.72341598200239</v>
      </c>
      <c r="BJ71" s="171">
        <f>Lámpara!BE56</f>
        <v>283.7817439423244</v>
      </c>
      <c r="BK71" s="171">
        <f>Lámpara!BF56</f>
        <v>277.95214549167525</v>
      </c>
      <c r="BL71" s="171">
        <f>Lámpara!BG56</f>
        <v>271.75676947110935</v>
      </c>
      <c r="BM71" s="171">
        <f>Lámpara!BH56</f>
        <v>265.35461522702212</v>
      </c>
      <c r="BN71" s="171">
        <f>Lámpara!BI56</f>
        <v>258.50948840126426</v>
      </c>
      <c r="BO71" s="171">
        <f>Lámpara!BJ56</f>
        <v>250.71289265976196</v>
      </c>
      <c r="BP71" s="171">
        <f>Lámpara!BK56</f>
        <v>241.39549150834176</v>
      </c>
      <c r="BQ71" s="171">
        <f>Lámpara!BL56</f>
        <v>230.13939806565898</v>
      </c>
      <c r="BR71" s="171">
        <f>Lámpara!BM56</f>
        <v>216.82153885392401</v>
      </c>
      <c r="BS71" s="171">
        <f>Lámpara!BN56</f>
        <v>201.65754926923495</v>
      </c>
      <c r="BT71" s="171">
        <f>Lámpara!BO56</f>
        <v>185.15452033558017</v>
      </c>
      <c r="BU71" s="171">
        <f>Lámpara!BP56</f>
        <v>168.00531579645917</v>
      </c>
      <c r="BV71" s="171">
        <f>Lámpara!BQ56</f>
        <v>150.96368388583861</v>
      </c>
      <c r="BW71" s="171">
        <f>Lámpara!BR56</f>
        <v>134.73238711420674</v>
      </c>
      <c r="BX71" s="171">
        <f>Lámpara!BS56</f>
        <v>119.88333029266092</v>
      </c>
      <c r="BY71" s="171">
        <f>Lámpara!BT56</f>
        <v>106.81544409419418</v>
      </c>
      <c r="BZ71" s="171">
        <f>Lámpara!BU56</f>
        <v>95.746446980540767</v>
      </c>
      <c r="CA71" s="171">
        <f>Lámpara!BV56</f>
        <v>86.729526009250591</v>
      </c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10"/>
        <v>0.30000000000000004</v>
      </c>
      <c r="G72" s="172"/>
      <c r="H72" s="175">
        <f t="shared" si="11"/>
        <v>-3.2000000000000037</v>
      </c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>
        <f>Lámpara!N57</f>
        <v>16.305008184133861</v>
      </c>
      <c r="T72" s="171">
        <f>Lámpara!O57</f>
        <v>17.26523876985074</v>
      </c>
      <c r="U72" s="171">
        <f>Lámpara!P57</f>
        <v>18.297012161629805</v>
      </c>
      <c r="V72" s="171">
        <f>Lámpara!Q57</f>
        <v>19.406798045412287</v>
      </c>
      <c r="W72" s="171">
        <f>Lámpara!R57</f>
        <v>20.601818950213197</v>
      </c>
      <c r="X72" s="171">
        <f>Lámpara!S57</f>
        <v>21.890184423931803</v>
      </c>
      <c r="Y72" s="171">
        <f>Lámpara!T57</f>
        <v>23.28106373955314</v>
      </c>
      <c r="Z72" s="171">
        <f>Lámpara!U57</f>
        <v>24.784911655257631</v>
      </c>
      <c r="AA72" s="171">
        <f>Lámpara!V57</f>
        <v>26.413767778681478</v>
      </c>
      <c r="AB72" s="171">
        <f>Lámpara!W57</f>
        <v>28.181658681385493</v>
      </c>
      <c r="AC72" s="171">
        <f>Lámpara!X57</f>
        <v>30.105144170275437</v>
      </c>
      <c r="AD72" s="171">
        <f>Lámpara!Y57</f>
        <v>32.204066602033514</v>
      </c>
      <c r="AE72" s="171">
        <f>Lámpara!Z57</f>
        <v>34.502587017561702</v>
      </c>
      <c r="AF72" s="171">
        <f>Lámpara!AA57</f>
        <v>37.030627252219368</v>
      </c>
      <c r="AG72" s="171">
        <f>Lámpara!AB57</f>
        <v>39.825887324613845</v>
      </c>
      <c r="AH72" s="171">
        <f>Lámpara!AC57</f>
        <v>42.936678214731401</v>
      </c>
      <c r="AI72" s="171">
        <f>Lámpara!AD57</f>
        <v>46.425909611465698</v>
      </c>
      <c r="AJ72" s="171">
        <f>Lámpara!AE57</f>
        <v>50.376711001224059</v>
      </c>
      <c r="AK72" s="171">
        <f>Lámpara!AF57</f>
        <v>54.900356437294711</v>
      </c>
      <c r="AL72" s="171">
        <f>Lámpara!AG57</f>
        <v>76.425585718816549</v>
      </c>
      <c r="AM72" s="171">
        <f>Lámpara!AH57</f>
        <v>83.108217413364315</v>
      </c>
      <c r="AN72" s="171">
        <f>Lámpara!AI57</f>
        <v>91.682155179852828</v>
      </c>
      <c r="AO72" s="171">
        <f>Lámpara!AJ57</f>
        <v>102.2171376827696</v>
      </c>
      <c r="AP72" s="171">
        <f>Lámpara!AK57</f>
        <v>114.65335960792991</v>
      </c>
      <c r="AQ72" s="171">
        <f>Lámpara!AL57</f>
        <v>128.77208864692244</v>
      </c>
      <c r="AR72" s="171">
        <f>Lámpara!AM57</f>
        <v>144.18086381563242</v>
      </c>
      <c r="AS72" s="171">
        <f>Lámpara!AN57</f>
        <v>160.32295998007388</v>
      </c>
      <c r="AT72" s="171">
        <f>Lámpara!AO57</f>
        <v>176.51946579588198</v>
      </c>
      <c r="AU72" s="171">
        <f>Lámpara!AP57</f>
        <v>192.04730431603141</v>
      </c>
      <c r="AV72" s="171">
        <f>Lámpara!AQ57</f>
        <v>206.24721999114712</v>
      </c>
      <c r="AW72" s="171">
        <f>Lámpara!AR57</f>
        <v>218.64316607412306</v>
      </c>
      <c r="AX72" s="171">
        <f>Lámpara!AS57</f>
        <v>229.0421188438456</v>
      </c>
      <c r="AY72" s="171">
        <f>Lámpara!AT57</f>
        <v>237.57707743395687</v>
      </c>
      <c r="AZ72" s="171">
        <f>Lámpara!AU57</f>
        <v>244.6626722035829</v>
      </c>
      <c r="BA72" s="171">
        <f>Lámpara!AV57</f>
        <v>250.85634586311932</v>
      </c>
      <c r="BB72" s="171">
        <f>Lámpara!AW57</f>
        <v>256.65498924770543</v>
      </c>
      <c r="BC72" s="171">
        <f>Lámpara!AX57</f>
        <v>262.29371106886805</v>
      </c>
      <c r="BD72" s="171">
        <f>Lámpara!AY57</f>
        <v>267.62979807797745</v>
      </c>
      <c r="BE72" s="171">
        <f>Lámpara!AZ57</f>
        <v>272.17407417091368</v>
      </c>
      <c r="BF72" s="171">
        <f>Lámpara!BA57</f>
        <v>275.27370629330733</v>
      </c>
      <c r="BG72" s="171">
        <f>Lámpara!BB57</f>
        <v>276.37835046699661</v>
      </c>
      <c r="BH72" s="171">
        <f>Lámpara!BC57</f>
        <v>275.27370629330733</v>
      </c>
      <c r="BI72" s="171">
        <f>Lámpara!BD57</f>
        <v>272.17407417091368</v>
      </c>
      <c r="BJ72" s="171">
        <f>Lámpara!BE57</f>
        <v>267.62979807797734</v>
      </c>
      <c r="BK72" s="171">
        <f>Lámpara!BF57</f>
        <v>262.29371106886776</v>
      </c>
      <c r="BL72" s="171">
        <f>Lámpara!BG57</f>
        <v>256.65498924770515</v>
      </c>
      <c r="BM72" s="171">
        <f>Lámpara!BH57</f>
        <v>250.85634586311897</v>
      </c>
      <c r="BN72" s="171">
        <f>Lámpara!BI57</f>
        <v>244.66267220358245</v>
      </c>
      <c r="BO72" s="171">
        <f>Lámpara!BJ57</f>
        <v>237.57707743395667</v>
      </c>
      <c r="BP72" s="171">
        <f>Lámpara!BK57</f>
        <v>229.04211884384515</v>
      </c>
      <c r="BQ72" s="171">
        <f>Lámpara!BL57</f>
        <v>218.64316607412243</v>
      </c>
      <c r="BR72" s="171">
        <f>Lámpara!BM57</f>
        <v>206.24721999114658</v>
      </c>
      <c r="BS72" s="171">
        <f>Lámpara!BN57</f>
        <v>192.0473043160307</v>
      </c>
      <c r="BT72" s="171">
        <f>Lámpara!BO57</f>
        <v>176.51946579588125</v>
      </c>
      <c r="BU72" s="171">
        <f>Lámpara!BP57</f>
        <v>160.32295998007302</v>
      </c>
      <c r="BV72" s="171">
        <f>Lámpara!BQ57</f>
        <v>144.18086381563157</v>
      </c>
      <c r="BW72" s="171">
        <f>Lámpara!BR57</f>
        <v>128.77208864692167</v>
      </c>
      <c r="BX72" s="171">
        <f>Lámpara!BS57</f>
        <v>114.65335960792922</v>
      </c>
      <c r="BY72" s="171">
        <f>Lámpara!BT57</f>
        <v>102.21713768276909</v>
      </c>
      <c r="BZ72" s="171">
        <f>Lámpara!BU57</f>
        <v>91.682155179852302</v>
      </c>
      <c r="CA72" s="171">
        <f>Lámpara!BV57</f>
        <v>83.108217413363988</v>
      </c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10"/>
        <v>0.2</v>
      </c>
      <c r="G73" s="172"/>
      <c r="H73" s="175">
        <f t="shared" si="11"/>
        <v>-3.3000000000000038</v>
      </c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>
        <f>Lámpara!N58</f>
        <v>15.602850311646511</v>
      </c>
      <c r="T73" s="171">
        <f>Lámpara!O58</f>
        <v>16.51357653541179</v>
      </c>
      <c r="U73" s="171">
        <f>Lámpara!P58</f>
        <v>17.491397961000509</v>
      </c>
      <c r="V73" s="171">
        <f>Lámpara!Q58</f>
        <v>18.542312002227746</v>
      </c>
      <c r="W73" s="171">
        <f>Lámpara!R58</f>
        <v>19.673011768424491</v>
      </c>
      <c r="X73" s="171">
        <f>Lámpara!S58</f>
        <v>20.891012125011255</v>
      </c>
      <c r="Y73" s="171">
        <f>Lámpara!T58</f>
        <v>22.2048127078173</v>
      </c>
      <c r="Z73" s="171">
        <f>Lámpara!U58</f>
        <v>23.624111924787467</v>
      </c>
      <c r="AA73" s="171">
        <f>Lámpara!V58</f>
        <v>25.160091791714272</v>
      </c>
      <c r="AB73" s="171">
        <f>Lámpara!W58</f>
        <v>26.825801725695833</v>
      </c>
      <c r="AC73" s="171">
        <f>Lámpara!X58</f>
        <v>28.636681204592858</v>
      </c>
      <c r="AD73" s="171">
        <f>Lámpara!Y58</f>
        <v>30.611277968835441</v>
      </c>
      <c r="AE73" s="171">
        <f>Lámpara!Z58</f>
        <v>32.772242271593811</v>
      </c>
      <c r="AF73" s="171">
        <f>Lámpara!AA58</f>
        <v>35.147711482226555</v>
      </c>
      <c r="AG73" s="171">
        <f>Lámpara!AB58</f>
        <v>37.773247151318301</v>
      </c>
      <c r="AH73" s="171">
        <f>Lámpara!AC58</f>
        <v>40.694553994062161</v>
      </c>
      <c r="AI73" s="171">
        <f>Lámpara!AD58</f>
        <v>43.971304643215859</v>
      </c>
      <c r="AJ73" s="171">
        <f>Lámpara!AE58</f>
        <v>47.682525430303421</v>
      </c>
      <c r="AK73" s="171">
        <f>Lámpara!AF58</f>
        <v>51.934179786459417</v>
      </c>
      <c r="AL73" s="171">
        <f>Lámpara!AG58</f>
        <v>72.681841245449519</v>
      </c>
      <c r="AM73" s="171">
        <f>Lámpara!AH58</f>
        <v>78.969034914931697</v>
      </c>
      <c r="AN73" s="171">
        <f>Lámpara!AI58</f>
        <v>87.062614892885122</v>
      </c>
      <c r="AO73" s="171">
        <f>Lámpara!AJ58</f>
        <v>97.022143532733011</v>
      </c>
      <c r="AP73" s="171">
        <f>Lámpara!AK58</f>
        <v>108.78156068122883</v>
      </c>
      <c r="AQ73" s="171">
        <f>Lámpara!AL58</f>
        <v>122.1218860779412</v>
      </c>
      <c r="AR73" s="171">
        <f>Lámpara!AM58</f>
        <v>136.65831621064262</v>
      </c>
      <c r="AS73" s="171">
        <f>Lámpara!AN58</f>
        <v>151.85086508064185</v>
      </c>
      <c r="AT73" s="171">
        <f>Lámpara!AO58</f>
        <v>167.04626792058147</v>
      </c>
      <c r="AU73" s="171">
        <f>Lámpara!AP58</f>
        <v>181.5539317636684</v>
      </c>
      <c r="AV73" s="171">
        <f>Lámpara!AQ58</f>
        <v>194.74976738426045</v>
      </c>
      <c r="AW73" s="171">
        <f>Lámpara!AR58</f>
        <v>206.18980954631209</v>
      </c>
      <c r="AX73" s="171">
        <f>Lámpara!AS58</f>
        <v>215.70397855114848</v>
      </c>
      <c r="AY73" s="171">
        <f>Lámpara!AT58</f>
        <v>223.43479525914</v>
      </c>
      <c r="AZ73" s="171">
        <f>Lámpara!AU58</f>
        <v>229.79264613263112</v>
      </c>
      <c r="BA73" s="171">
        <f>Lámpara!AV58</f>
        <v>235.32181486574808</v>
      </c>
      <c r="BB73" s="171">
        <f>Lámpara!AW58</f>
        <v>240.50640791741932</v>
      </c>
      <c r="BC73" s="171">
        <f>Lámpara!AX58</f>
        <v>245.57965467570259</v>
      </c>
      <c r="BD73" s="171">
        <f>Lámpara!AY58</f>
        <v>250.41485241027078</v>
      </c>
      <c r="BE73" s="171">
        <f>Lámpara!AZ58</f>
        <v>254.55597545353936</v>
      </c>
      <c r="BF73" s="171">
        <f>Lámpara!BA58</f>
        <v>257.39096921400818</v>
      </c>
      <c r="BG73" s="171">
        <f>Lámpara!BB58</f>
        <v>258.40307177035157</v>
      </c>
      <c r="BH73" s="171">
        <f>Lámpara!BC58</f>
        <v>257.39096921400812</v>
      </c>
      <c r="BI73" s="171">
        <f>Lámpara!BD58</f>
        <v>254.5559754535393</v>
      </c>
      <c r="BJ73" s="171">
        <f>Lámpara!BE58</f>
        <v>250.41485241027047</v>
      </c>
      <c r="BK73" s="171">
        <f>Lámpara!BF58</f>
        <v>245.57965467570239</v>
      </c>
      <c r="BL73" s="171">
        <f>Lámpara!BG58</f>
        <v>240.50640791741907</v>
      </c>
      <c r="BM73" s="171">
        <f>Lámpara!BH58</f>
        <v>235.32181486574785</v>
      </c>
      <c r="BN73" s="171">
        <f>Lámpara!BI58</f>
        <v>229.79264613263075</v>
      </c>
      <c r="BO73" s="171">
        <f>Lámpara!BJ58</f>
        <v>223.43479525913963</v>
      </c>
      <c r="BP73" s="171">
        <f>Lámpara!BK58</f>
        <v>215.70397855114803</v>
      </c>
      <c r="BQ73" s="171">
        <f>Lámpara!BL58</f>
        <v>206.18980954631147</v>
      </c>
      <c r="BR73" s="171">
        <f>Lámpara!BM58</f>
        <v>194.74976738425988</v>
      </c>
      <c r="BS73" s="171">
        <f>Lámpara!BN58</f>
        <v>181.55393176366775</v>
      </c>
      <c r="BT73" s="171">
        <f>Lámpara!BO58</f>
        <v>167.0462679205807</v>
      </c>
      <c r="BU73" s="171">
        <f>Lámpara!BP58</f>
        <v>151.85086508064092</v>
      </c>
      <c r="BV73" s="171">
        <f>Lámpara!BQ58</f>
        <v>136.65831621064189</v>
      </c>
      <c r="BW73" s="171">
        <f>Lámpara!BR58</f>
        <v>122.12188607794053</v>
      </c>
      <c r="BX73" s="171">
        <f>Lámpara!BS58</f>
        <v>108.7815606812282</v>
      </c>
      <c r="BY73" s="171">
        <f>Lámpara!BT58</f>
        <v>97.022143532732485</v>
      </c>
      <c r="BZ73" s="171">
        <f>Lámpara!BU58</f>
        <v>87.062614892884653</v>
      </c>
      <c r="CA73" s="171">
        <f>Lámpara!BV58</f>
        <v>78.969034914931413</v>
      </c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10"/>
        <v>0.1</v>
      </c>
      <c r="G74" s="172"/>
      <c r="H74" s="175">
        <f t="shared" si="11"/>
        <v>-3.4000000000000039</v>
      </c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>
        <f>Lámpara!N59</f>
        <v>14.747922626122204</v>
      </c>
      <c r="T74" s="171">
        <f>Lámpara!O59</f>
        <v>15.600480239039531</v>
      </c>
      <c r="U74" s="171">
        <f>Lámpara!P59</f>
        <v>16.515102302771204</v>
      </c>
      <c r="V74" s="171">
        <f>Lámpara!Q59</f>
        <v>17.497273922256024</v>
      </c>
      <c r="W74" s="171">
        <f>Lámpara!R59</f>
        <v>18.553116777895678</v>
      </c>
      <c r="X74" s="171">
        <f>Lámpara!S59</f>
        <v>19.689507184490022</v>
      </c>
      <c r="Y74" s="171">
        <f>Lámpara!T59</f>
        <v>20.914229577608349</v>
      </c>
      <c r="Z74" s="171">
        <f>Lámpara!U59</f>
        <v>22.23617897291037</v>
      </c>
      <c r="AA74" s="171">
        <f>Lámpara!V59</f>
        <v>23.665631537848082</v>
      </c>
      <c r="AB74" s="171">
        <f>Lámpara!W59</f>
        <v>25.214610364671426</v>
      </c>
      <c r="AC74" s="171">
        <f>Lámpara!X59</f>
        <v>26.897384828368171</v>
      </c>
      <c r="AD74" s="171">
        <f>Lámpara!Y59</f>
        <v>28.731157949421355</v>
      </c>
      <c r="AE74" s="171">
        <f>Lámpara!Z59</f>
        <v>30.737018919909129</v>
      </c>
      <c r="AF74" s="171">
        <f>Lámpara!AA59</f>
        <v>32.941270128885186</v>
      </c>
      <c r="AG74" s="171">
        <f>Lámpara!AB59</f>
        <v>35.377283426547628</v>
      </c>
      <c r="AH74" s="171">
        <f>Lámpara!AC59</f>
        <v>38.088104182338917</v>
      </c>
      <c r="AI74" s="171">
        <f>Lámpara!AD59</f>
        <v>41.130110920879368</v>
      </c>
      <c r="AJ74" s="171">
        <f>Lámpara!AE59</f>
        <v>44.578162237019271</v>
      </c>
      <c r="AK74" s="171">
        <f>Lámpara!AF59</f>
        <v>48.532833277110136</v>
      </c>
      <c r="AL74" s="171">
        <f>Lámpara!AG59</f>
        <v>68.452704569138561</v>
      </c>
      <c r="AM74" s="171">
        <f>Lámpara!AH59</f>
        <v>74.315687244212157</v>
      </c>
      <c r="AN74" s="171">
        <f>Lámpara!AI59</f>
        <v>81.897452013276592</v>
      </c>
      <c r="AO74" s="171">
        <f>Lámpara!AJ59</f>
        <v>91.247647377936801</v>
      </c>
      <c r="AP74" s="171">
        <f>Lámpara!AK59</f>
        <v>102.29451509320766</v>
      </c>
      <c r="AQ74" s="171">
        <f>Lámpara!AL59</f>
        <v>114.81970337602242</v>
      </c>
      <c r="AR74" s="171">
        <f>Lámpara!AM59</f>
        <v>128.44724018184266</v>
      </c>
      <c r="AS74" s="171">
        <f>Lámpara!AN59</f>
        <v>142.65526579712053</v>
      </c>
      <c r="AT74" s="171">
        <f>Lámpara!AO59</f>
        <v>156.81761211340154</v>
      </c>
      <c r="AU74" s="171">
        <f>Lámpara!AP59</f>
        <v>170.27748230427366</v>
      </c>
      <c r="AV74" s="171">
        <f>Lámpara!AQ59</f>
        <v>182.44691367208671</v>
      </c>
      <c r="AW74" s="171">
        <f>Lámpara!AR59</f>
        <v>192.91445844238379</v>
      </c>
      <c r="AX74" s="171">
        <f>Lámpara!AS59</f>
        <v>201.53281860864638</v>
      </c>
      <c r="AY74" s="171">
        <f>Lámpara!AT59</f>
        <v>208.4533344700491</v>
      </c>
      <c r="AZ74" s="171">
        <f>Lámpara!AU59</f>
        <v>214.08108665523179</v>
      </c>
      <c r="BA74" s="171">
        <f>Lámpara!AV59</f>
        <v>218.94602072302391</v>
      </c>
      <c r="BB74" s="171">
        <f>Lámpara!AW59</f>
        <v>223.5183798937332</v>
      </c>
      <c r="BC74" s="171">
        <f>Lámpara!AX59</f>
        <v>228.02865679626507</v>
      </c>
      <c r="BD74" s="171">
        <f>Lámpara!AY59</f>
        <v>232.36553239387544</v>
      </c>
      <c r="BE74" s="171">
        <f>Lámpara!AZ59</f>
        <v>236.10567822879139</v>
      </c>
      <c r="BF74" s="171">
        <f>Lámpara!BA59</f>
        <v>238.67748579835592</v>
      </c>
      <c r="BG74" s="171">
        <f>Lámpara!BB59</f>
        <v>239.5975568672682</v>
      </c>
      <c r="BH74" s="171">
        <f>Lámpara!BC59</f>
        <v>238.6774857983558</v>
      </c>
      <c r="BI74" s="171">
        <f>Lámpara!BD59</f>
        <v>236.10567822879128</v>
      </c>
      <c r="BJ74" s="171">
        <f>Lámpara!BE59</f>
        <v>232.36553239387527</v>
      </c>
      <c r="BK74" s="171">
        <f>Lámpara!BF59</f>
        <v>228.0286567962649</v>
      </c>
      <c r="BL74" s="171">
        <f>Lámpara!BG59</f>
        <v>223.51837989373286</v>
      </c>
      <c r="BM74" s="171">
        <f>Lámpara!BH59</f>
        <v>218.94602072302382</v>
      </c>
      <c r="BN74" s="171">
        <f>Lámpara!BI59</f>
        <v>214.08108665523139</v>
      </c>
      <c r="BO74" s="171">
        <f>Lámpara!BJ59</f>
        <v>208.45333447004873</v>
      </c>
      <c r="BP74" s="171">
        <f>Lámpara!BK59</f>
        <v>201.53281860864607</v>
      </c>
      <c r="BQ74" s="171">
        <f>Lámpara!BL59</f>
        <v>192.91445844238328</v>
      </c>
      <c r="BR74" s="171">
        <f>Lámpara!BM59</f>
        <v>182.44691367208625</v>
      </c>
      <c r="BS74" s="171">
        <f>Lámpara!BN59</f>
        <v>170.27748230427304</v>
      </c>
      <c r="BT74" s="171">
        <f>Lámpara!BO59</f>
        <v>156.81761211340074</v>
      </c>
      <c r="BU74" s="171">
        <f>Lámpara!BP59</f>
        <v>142.65526579711971</v>
      </c>
      <c r="BV74" s="171">
        <f>Lámpara!BQ59</f>
        <v>128.44724018184192</v>
      </c>
      <c r="BW74" s="171">
        <f>Lámpara!BR59</f>
        <v>114.81970337602178</v>
      </c>
      <c r="BX74" s="171">
        <f>Lámpara!BS59</f>
        <v>102.29451509320718</v>
      </c>
      <c r="BY74" s="171">
        <f>Lámpara!BT59</f>
        <v>91.247647377936389</v>
      </c>
      <c r="BZ74" s="171">
        <f>Lámpara!BU59</f>
        <v>81.897452013276123</v>
      </c>
      <c r="CA74" s="171">
        <f>Lámpara!BV59</f>
        <v>74.315687244211873</v>
      </c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 t="shared" si="11"/>
        <v>-3.500000000000004</v>
      </c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>
        <f>Lámpara!N60</f>
        <v>13.748288811399975</v>
      </c>
      <c r="T75" s="171">
        <f>Lámpara!O60</f>
        <v>14.534896926643881</v>
      </c>
      <c r="U75" s="171">
        <f>Lámpara!P60</f>
        <v>15.378060844766866</v>
      </c>
      <c r="V75" s="171">
        <f>Lámpara!Q60</f>
        <v>16.282726747415634</v>
      </c>
      <c r="W75" s="171">
        <f>Lámpara!R60</f>
        <v>17.254418064918106</v>
      </c>
      <c r="X75" s="171">
        <f>Lámpara!S60</f>
        <v>18.29934587520054</v>
      </c>
      <c r="Y75" s="171">
        <f>Lámpara!T60</f>
        <v>19.42455328205153</v>
      </c>
      <c r="Z75" s="171">
        <f>Lámpara!U60</f>
        <v>20.638106835966415</v>
      </c>
      <c r="AA75" s="171">
        <f>Lámpara!V60</f>
        <v>21.949353431921441</v>
      </c>
      <c r="AB75" s="171">
        <f>Lámpara!W60</f>
        <v>23.369268734268097</v>
      </c>
      <c r="AC75" s="171">
        <f>Lámpara!X60</f>
        <v>24.910933974589639</v>
      </c>
      <c r="AD75" s="171">
        <f>Lámpara!Y60</f>
        <v>26.590193259716287</v>
      </c>
      <c r="AE75" s="171">
        <f>Lámpara!Z60</f>
        <v>28.426565157144317</v>
      </c>
      <c r="AF75" s="171">
        <f>Lámpara!AA60</f>
        <v>30.44451285887758</v>
      </c>
      <c r="AG75" s="171">
        <f>Lámpara!AB60</f>
        <v>32.675220202803736</v>
      </c>
      <c r="AH75" s="171">
        <f>Lámpara!AC60</f>
        <v>35.159081087776713</v>
      </c>
      <c r="AI75" s="171">
        <f>Lámpara!AD60</f>
        <v>37.94919386314433</v>
      </c>
      <c r="AJ75" s="171">
        <f>Lámpara!AE60</f>
        <v>41.116268703705025</v>
      </c>
      <c r="AK75" s="171">
        <f>Lámpara!AF60</f>
        <v>44.755515868894776</v>
      </c>
      <c r="AL75" s="171">
        <f>Lámpara!AG60</f>
        <v>63.81026517446869</v>
      </c>
      <c r="AM75" s="171">
        <f>Lámpara!AH60</f>
        <v>69.229319152547802</v>
      </c>
      <c r="AN75" s="171">
        <f>Lámpara!AI60</f>
        <v>76.278423338618268</v>
      </c>
      <c r="AO75" s="171">
        <f>Lámpara!AJ60</f>
        <v>84.997767351540048</v>
      </c>
      <c r="AP75" s="171">
        <f>Lámpara!AK60</f>
        <v>95.310590253361397</v>
      </c>
      <c r="AQ75" s="171">
        <f>Lámpara!AL60</f>
        <v>107.00009298369355</v>
      </c>
      <c r="AR75" s="171">
        <f>Lámpara!AM60</f>
        <v>119.70022909472081</v>
      </c>
      <c r="AS75" s="171">
        <f>Lámpara!AN60</f>
        <v>132.9084169402233</v>
      </c>
      <c r="AT75" s="171">
        <f>Lámpara!AO60</f>
        <v>146.02663665859944</v>
      </c>
      <c r="AU75" s="171">
        <f>Lámpara!AP60</f>
        <v>158.43266121984715</v>
      </c>
      <c r="AV75" s="171">
        <f>Lámpara!AQ60</f>
        <v>169.57499520000871</v>
      </c>
      <c r="AW75" s="171">
        <f>Lámpara!AR60</f>
        <v>179.07453319298781</v>
      </c>
      <c r="AX75" s="171">
        <f>Lámpara!AS60</f>
        <v>186.80609353146104</v>
      </c>
      <c r="AY75" s="171">
        <f>Lámpara!AT60</f>
        <v>192.92881574435299</v>
      </c>
      <c r="AZ75" s="171">
        <f>Lámpara!AU60</f>
        <v>197.84129881186627</v>
      </c>
      <c r="BA75" s="171">
        <f>Lámpara!AV60</f>
        <v>202.05800048865251</v>
      </c>
      <c r="BB75" s="171">
        <f>Lámpara!AW60</f>
        <v>206.03426424070031</v>
      </c>
      <c r="BC75" s="171">
        <f>Lámpara!AX60</f>
        <v>209.99689160025639</v>
      </c>
      <c r="BD75" s="171">
        <f>Lámpara!AY60</f>
        <v>213.84898265088367</v>
      </c>
      <c r="BE75" s="171">
        <f>Lámpara!AZ60</f>
        <v>217.19888609203343</v>
      </c>
      <c r="BF75" s="171">
        <f>Lámpara!BA60</f>
        <v>219.5144514890747</v>
      </c>
      <c r="BG75" s="171">
        <f>Lámpara!BB60</f>
        <v>220.34489908991966</v>
      </c>
      <c r="BH75" s="171">
        <f>Lámpara!BC60</f>
        <v>219.51445148907462</v>
      </c>
      <c r="BI75" s="171">
        <f>Lámpara!BD60</f>
        <v>217.19888609203338</v>
      </c>
      <c r="BJ75" s="171">
        <f>Lámpara!BE60</f>
        <v>213.84898265088361</v>
      </c>
      <c r="BK75" s="171">
        <f>Lámpara!BF60</f>
        <v>209.99689160025608</v>
      </c>
      <c r="BL75" s="171">
        <f>Lámpara!BG60</f>
        <v>206.03426424070003</v>
      </c>
      <c r="BM75" s="171">
        <f>Lámpara!BH60</f>
        <v>202.0580004886524</v>
      </c>
      <c r="BN75" s="171">
        <f>Lámpara!BI60</f>
        <v>197.84129881186604</v>
      </c>
      <c r="BO75" s="171">
        <f>Lámpara!BJ60</f>
        <v>192.92881574435285</v>
      </c>
      <c r="BP75" s="171">
        <f>Lámpara!BK60</f>
        <v>186.80609353146076</v>
      </c>
      <c r="BQ75" s="171">
        <f>Lámpara!BL60</f>
        <v>179.0745331929875</v>
      </c>
      <c r="BR75" s="171">
        <f>Lámpara!BM60</f>
        <v>169.57499520000829</v>
      </c>
      <c r="BS75" s="171">
        <f>Lámpara!BN60</f>
        <v>158.43266121984655</v>
      </c>
      <c r="BT75" s="171">
        <f>Lámpara!BO60</f>
        <v>146.02663665859879</v>
      </c>
      <c r="BU75" s="171">
        <f>Lámpara!BP60</f>
        <v>132.90841694022257</v>
      </c>
      <c r="BV75" s="171">
        <f>Lámpara!BQ60</f>
        <v>119.70022909472019</v>
      </c>
      <c r="BW75" s="171">
        <f>Lámpara!BR60</f>
        <v>107.00009298369295</v>
      </c>
      <c r="BX75" s="171">
        <f>Lámpara!BS60</f>
        <v>95.310590253360857</v>
      </c>
      <c r="BY75" s="171">
        <f>Lámpara!BT60</f>
        <v>84.997767351539622</v>
      </c>
      <c r="BZ75" s="171">
        <f>Lámpara!BU60</f>
        <v>76.278423338617856</v>
      </c>
      <c r="CA75" s="171">
        <f>Lámpara!BV60</f>
        <v>69.229319152547561</v>
      </c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5" priority="1" stopIfTrue="1" operator="greaterThanOrEqual">
      <formula>402</formula>
    </cfRule>
    <cfRule type="cellIs" dxfId="4" priority="2" stopIfTrue="1" operator="between">
      <formula>268</formula>
      <formula>402</formula>
    </cfRule>
    <cfRule type="cellIs" dxfId="3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I153"/>
  <sheetViews>
    <sheetView zoomScale="25" zoomScaleNormal="25" workbookViewId="0">
      <selection activeCell="BM35" sqref="BM35"/>
    </sheetView>
  </sheetViews>
  <sheetFormatPr baseColWidth="10" defaultColWidth="3.7109375" defaultRowHeight="17.100000000000001" customHeight="1" x14ac:dyDescent="0.2"/>
  <cols>
    <col min="1" max="5" width="6.7109375" style="74" customWidth="1"/>
    <col min="6" max="16384" width="3.7109375" style="74"/>
  </cols>
  <sheetData>
    <row r="1" spans="1:165" ht="17.100000000000001" customHeight="1" x14ac:dyDescent="0.2">
      <c r="D1" s="177" t="s">
        <v>187</v>
      </c>
      <c r="E1" s="176">
        <f>MAX(E5:E75)</f>
        <v>563.72191213565634</v>
      </c>
      <c r="F1" s="178" t="s">
        <v>188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55">
        <v>7</v>
      </c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</row>
    <row r="2" spans="1:165" ht="17.100000000000001" customHeight="1" x14ac:dyDescent="0.2">
      <c r="D2" s="177" t="s">
        <v>89</v>
      </c>
      <c r="E2" s="176">
        <f>SUM(J77:CB77)/(70*70)</f>
        <v>399.84250082248491</v>
      </c>
      <c r="F2" s="178" t="s">
        <v>188</v>
      </c>
      <c r="J2" s="172">
        <v>0</v>
      </c>
      <c r="K2" s="172">
        <f t="shared" ref="K2:AP2" si="0">J2+0.1</f>
        <v>0.1</v>
      </c>
      <c r="L2" s="172">
        <f t="shared" si="0"/>
        <v>0.2</v>
      </c>
      <c r="M2" s="172">
        <f t="shared" si="0"/>
        <v>0.30000000000000004</v>
      </c>
      <c r="N2" s="172">
        <f t="shared" si="0"/>
        <v>0.4</v>
      </c>
      <c r="O2" s="172">
        <f t="shared" si="0"/>
        <v>0.5</v>
      </c>
      <c r="P2" s="172">
        <f t="shared" si="0"/>
        <v>0.6</v>
      </c>
      <c r="Q2" s="172">
        <f t="shared" si="0"/>
        <v>0.7</v>
      </c>
      <c r="R2" s="172">
        <f t="shared" si="0"/>
        <v>0.79999999999999993</v>
      </c>
      <c r="S2" s="172">
        <f t="shared" si="0"/>
        <v>0.89999999999999991</v>
      </c>
      <c r="T2" s="172">
        <f t="shared" si="0"/>
        <v>0.99999999999999989</v>
      </c>
      <c r="U2" s="172">
        <f t="shared" si="0"/>
        <v>1.0999999999999999</v>
      </c>
      <c r="V2" s="172">
        <f t="shared" si="0"/>
        <v>1.2</v>
      </c>
      <c r="W2" s="172">
        <f t="shared" si="0"/>
        <v>1.3</v>
      </c>
      <c r="X2" s="172">
        <f t="shared" si="0"/>
        <v>1.4000000000000001</v>
      </c>
      <c r="Y2" s="172">
        <f t="shared" si="0"/>
        <v>1.5000000000000002</v>
      </c>
      <c r="Z2" s="172">
        <f t="shared" si="0"/>
        <v>1.6000000000000003</v>
      </c>
      <c r="AA2" s="172">
        <f t="shared" si="0"/>
        <v>1.7000000000000004</v>
      </c>
      <c r="AB2" s="172">
        <f t="shared" si="0"/>
        <v>1.8000000000000005</v>
      </c>
      <c r="AC2" s="172">
        <f t="shared" si="0"/>
        <v>1.9000000000000006</v>
      </c>
      <c r="AD2" s="172">
        <f t="shared" si="0"/>
        <v>2.0000000000000004</v>
      </c>
      <c r="AE2" s="172">
        <f t="shared" si="0"/>
        <v>2.1000000000000005</v>
      </c>
      <c r="AF2" s="172">
        <f t="shared" si="0"/>
        <v>2.2000000000000006</v>
      </c>
      <c r="AG2" s="172">
        <f t="shared" si="0"/>
        <v>2.3000000000000007</v>
      </c>
      <c r="AH2" s="172">
        <f t="shared" si="0"/>
        <v>2.4000000000000008</v>
      </c>
      <c r="AI2" s="172">
        <f t="shared" si="0"/>
        <v>2.5000000000000009</v>
      </c>
      <c r="AJ2" s="172">
        <f t="shared" si="0"/>
        <v>2.600000000000001</v>
      </c>
      <c r="AK2" s="172">
        <f t="shared" si="0"/>
        <v>2.7000000000000011</v>
      </c>
      <c r="AL2" s="172">
        <f t="shared" si="0"/>
        <v>2.8000000000000012</v>
      </c>
      <c r="AM2" s="172">
        <f t="shared" si="0"/>
        <v>2.9000000000000012</v>
      </c>
      <c r="AN2" s="172">
        <f t="shared" si="0"/>
        <v>3.0000000000000013</v>
      </c>
      <c r="AO2" s="172">
        <f t="shared" si="0"/>
        <v>3.1000000000000014</v>
      </c>
      <c r="AP2" s="172">
        <f t="shared" si="0"/>
        <v>3.2000000000000015</v>
      </c>
      <c r="AQ2" s="172">
        <f t="shared" ref="AQ2:BV2" si="1">AP2+0.1</f>
        <v>3.3000000000000016</v>
      </c>
      <c r="AR2" s="172">
        <f t="shared" si="1"/>
        <v>3.4000000000000017</v>
      </c>
      <c r="AS2" s="172">
        <f t="shared" si="1"/>
        <v>3.5000000000000018</v>
      </c>
      <c r="AT2" s="172">
        <f t="shared" si="1"/>
        <v>3.6000000000000019</v>
      </c>
      <c r="AU2" s="172">
        <f t="shared" si="1"/>
        <v>3.700000000000002</v>
      </c>
      <c r="AV2" s="172">
        <f t="shared" si="1"/>
        <v>3.800000000000002</v>
      </c>
      <c r="AW2" s="172">
        <f t="shared" si="1"/>
        <v>3.9000000000000021</v>
      </c>
      <c r="AX2" s="172">
        <f t="shared" si="1"/>
        <v>4.0000000000000018</v>
      </c>
      <c r="AY2" s="172">
        <f t="shared" si="1"/>
        <v>4.1000000000000014</v>
      </c>
      <c r="AZ2" s="172">
        <f t="shared" si="1"/>
        <v>4.2000000000000011</v>
      </c>
      <c r="BA2" s="172">
        <f t="shared" si="1"/>
        <v>4.3000000000000007</v>
      </c>
      <c r="BB2" s="172">
        <f t="shared" si="1"/>
        <v>4.4000000000000004</v>
      </c>
      <c r="BC2" s="172">
        <f t="shared" si="1"/>
        <v>4.5</v>
      </c>
      <c r="BD2" s="172">
        <f t="shared" si="1"/>
        <v>4.5999999999999996</v>
      </c>
      <c r="BE2" s="172">
        <f t="shared" si="1"/>
        <v>4.6999999999999993</v>
      </c>
      <c r="BF2" s="172">
        <f t="shared" si="1"/>
        <v>4.7999999999999989</v>
      </c>
      <c r="BG2" s="172">
        <f t="shared" si="1"/>
        <v>4.8999999999999986</v>
      </c>
      <c r="BH2" s="172">
        <f t="shared" si="1"/>
        <v>4.9999999999999982</v>
      </c>
      <c r="BI2" s="172">
        <f t="shared" si="1"/>
        <v>5.0999999999999979</v>
      </c>
      <c r="BJ2" s="172">
        <f t="shared" si="1"/>
        <v>5.1999999999999975</v>
      </c>
      <c r="BK2" s="172">
        <f t="shared" si="1"/>
        <v>5.2999999999999972</v>
      </c>
      <c r="BL2" s="172">
        <f t="shared" si="1"/>
        <v>5.3999999999999968</v>
      </c>
      <c r="BM2" s="172">
        <f t="shared" si="1"/>
        <v>5.4999999999999964</v>
      </c>
      <c r="BN2" s="172">
        <f t="shared" si="1"/>
        <v>5.5999999999999961</v>
      </c>
      <c r="BO2" s="172">
        <f t="shared" si="1"/>
        <v>5.6999999999999957</v>
      </c>
      <c r="BP2" s="172">
        <f t="shared" si="1"/>
        <v>5.7999999999999954</v>
      </c>
      <c r="BQ2" s="172">
        <f t="shared" si="1"/>
        <v>5.899999999999995</v>
      </c>
      <c r="BR2" s="172">
        <f t="shared" si="1"/>
        <v>5.9999999999999947</v>
      </c>
      <c r="BS2" s="172">
        <f t="shared" si="1"/>
        <v>6.0999999999999943</v>
      </c>
      <c r="BT2" s="172">
        <f t="shared" si="1"/>
        <v>6.199999999999994</v>
      </c>
      <c r="BU2" s="172">
        <f t="shared" si="1"/>
        <v>6.2999999999999936</v>
      </c>
      <c r="BV2" s="172">
        <f t="shared" si="1"/>
        <v>6.3999999999999932</v>
      </c>
      <c r="BW2" s="172">
        <f t="shared" ref="BW2:CB2" si="2">BV2+0.1</f>
        <v>6.4999999999999929</v>
      </c>
      <c r="BX2" s="172">
        <f t="shared" si="2"/>
        <v>6.5999999999999925</v>
      </c>
      <c r="BY2" s="172">
        <f t="shared" si="2"/>
        <v>6.6999999999999922</v>
      </c>
      <c r="BZ2" s="172">
        <f t="shared" si="2"/>
        <v>6.7999999999999918</v>
      </c>
      <c r="CA2" s="172">
        <f t="shared" si="2"/>
        <v>6.8999999999999915</v>
      </c>
      <c r="CB2" s="172">
        <f t="shared" si="2"/>
        <v>6.9999999999999911</v>
      </c>
    </row>
    <row r="3" spans="1:165" ht="17.100000000000001" customHeight="1" x14ac:dyDescent="0.2"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</row>
    <row r="4" spans="1:165" ht="17.100000000000001" customHeight="1" x14ac:dyDescent="0.2">
      <c r="F4" s="172"/>
      <c r="G4" s="172"/>
      <c r="H4" s="172"/>
      <c r="I4" s="174" t="s">
        <v>186</v>
      </c>
      <c r="J4" s="173">
        <v>-3.5</v>
      </c>
      <c r="K4" s="173">
        <f t="shared" ref="K4:AP4" si="3">J4+0.1</f>
        <v>-3.4</v>
      </c>
      <c r="L4" s="173">
        <f t="shared" si="3"/>
        <v>-3.3</v>
      </c>
      <c r="M4" s="173">
        <f t="shared" si="3"/>
        <v>-3.1999999999999997</v>
      </c>
      <c r="N4" s="173">
        <f t="shared" si="3"/>
        <v>-3.0999999999999996</v>
      </c>
      <c r="O4" s="173">
        <f t="shared" si="3"/>
        <v>-2.9999999999999996</v>
      </c>
      <c r="P4" s="173">
        <f t="shared" si="3"/>
        <v>-2.8999999999999995</v>
      </c>
      <c r="Q4" s="173">
        <f t="shared" si="3"/>
        <v>-2.7999999999999994</v>
      </c>
      <c r="R4" s="173">
        <f t="shared" si="3"/>
        <v>-2.6999999999999993</v>
      </c>
      <c r="S4" s="173">
        <f t="shared" si="3"/>
        <v>-2.5999999999999992</v>
      </c>
      <c r="T4" s="173">
        <f t="shared" si="3"/>
        <v>-2.4999999999999991</v>
      </c>
      <c r="U4" s="173">
        <f t="shared" si="3"/>
        <v>-2.399999999999999</v>
      </c>
      <c r="V4" s="173">
        <f t="shared" si="3"/>
        <v>-2.2999999999999989</v>
      </c>
      <c r="W4" s="173">
        <f t="shared" si="3"/>
        <v>-2.1999999999999988</v>
      </c>
      <c r="X4" s="173">
        <f t="shared" si="3"/>
        <v>-2.0999999999999988</v>
      </c>
      <c r="Y4" s="173">
        <f t="shared" si="3"/>
        <v>-1.9999999999999987</v>
      </c>
      <c r="Z4" s="173">
        <f t="shared" si="3"/>
        <v>-1.8999999999999986</v>
      </c>
      <c r="AA4" s="173">
        <f t="shared" si="3"/>
        <v>-1.7999999999999985</v>
      </c>
      <c r="AB4" s="173">
        <f t="shared" si="3"/>
        <v>-1.6999999999999984</v>
      </c>
      <c r="AC4" s="173">
        <f t="shared" si="3"/>
        <v>-1.5999999999999983</v>
      </c>
      <c r="AD4" s="173">
        <f t="shared" si="3"/>
        <v>-1.4999999999999982</v>
      </c>
      <c r="AE4" s="173">
        <f t="shared" si="3"/>
        <v>-1.3999999999999981</v>
      </c>
      <c r="AF4" s="173">
        <f t="shared" si="3"/>
        <v>-1.299999999999998</v>
      </c>
      <c r="AG4" s="173">
        <f t="shared" si="3"/>
        <v>-1.199999999999998</v>
      </c>
      <c r="AH4" s="173">
        <f t="shared" si="3"/>
        <v>-1.0999999999999979</v>
      </c>
      <c r="AI4" s="173">
        <f t="shared" si="3"/>
        <v>-0.99999999999999789</v>
      </c>
      <c r="AJ4" s="173">
        <f t="shared" si="3"/>
        <v>-0.89999999999999791</v>
      </c>
      <c r="AK4" s="173">
        <f t="shared" si="3"/>
        <v>-0.79999999999999793</v>
      </c>
      <c r="AL4" s="173">
        <f t="shared" si="3"/>
        <v>-0.69999999999999796</v>
      </c>
      <c r="AM4" s="173">
        <f t="shared" si="3"/>
        <v>-0.59999999999999798</v>
      </c>
      <c r="AN4" s="173">
        <f t="shared" si="3"/>
        <v>-0.499999999999998</v>
      </c>
      <c r="AO4" s="173">
        <f t="shared" si="3"/>
        <v>-0.39999999999999802</v>
      </c>
      <c r="AP4" s="173">
        <f t="shared" si="3"/>
        <v>-0.29999999999999805</v>
      </c>
      <c r="AQ4" s="173">
        <f t="shared" ref="AQ4:BV4" si="4">AP4+0.1</f>
        <v>-0.19999999999999804</v>
      </c>
      <c r="AR4" s="173">
        <f t="shared" si="4"/>
        <v>-9.9999999999998035E-2</v>
      </c>
      <c r="AS4" s="173">
        <f t="shared" si="4"/>
        <v>1.9706458687096529E-15</v>
      </c>
      <c r="AT4" s="173">
        <f t="shared" si="4"/>
        <v>0.10000000000000198</v>
      </c>
      <c r="AU4" s="173">
        <f t="shared" si="4"/>
        <v>0.20000000000000198</v>
      </c>
      <c r="AV4" s="173">
        <f t="shared" si="4"/>
        <v>0.30000000000000199</v>
      </c>
      <c r="AW4" s="173">
        <f t="shared" si="4"/>
        <v>0.40000000000000202</v>
      </c>
      <c r="AX4" s="173">
        <f t="shared" si="4"/>
        <v>0.500000000000002</v>
      </c>
      <c r="AY4" s="173">
        <f t="shared" si="4"/>
        <v>0.60000000000000198</v>
      </c>
      <c r="AZ4" s="173">
        <f t="shared" si="4"/>
        <v>0.70000000000000195</v>
      </c>
      <c r="BA4" s="173">
        <f t="shared" si="4"/>
        <v>0.80000000000000193</v>
      </c>
      <c r="BB4" s="173">
        <f t="shared" si="4"/>
        <v>0.90000000000000191</v>
      </c>
      <c r="BC4" s="173">
        <f t="shared" si="4"/>
        <v>1.000000000000002</v>
      </c>
      <c r="BD4" s="173">
        <f t="shared" si="4"/>
        <v>1.1000000000000021</v>
      </c>
      <c r="BE4" s="173">
        <f t="shared" si="4"/>
        <v>1.2000000000000022</v>
      </c>
      <c r="BF4" s="173">
        <f t="shared" si="4"/>
        <v>1.3000000000000023</v>
      </c>
      <c r="BG4" s="173">
        <f t="shared" si="4"/>
        <v>1.4000000000000024</v>
      </c>
      <c r="BH4" s="173">
        <f t="shared" si="4"/>
        <v>1.5000000000000024</v>
      </c>
      <c r="BI4" s="173">
        <f t="shared" si="4"/>
        <v>1.6000000000000025</v>
      </c>
      <c r="BJ4" s="173">
        <f t="shared" si="4"/>
        <v>1.7000000000000026</v>
      </c>
      <c r="BK4" s="173">
        <f t="shared" si="4"/>
        <v>1.8000000000000027</v>
      </c>
      <c r="BL4" s="173">
        <f t="shared" si="4"/>
        <v>1.9000000000000028</v>
      </c>
      <c r="BM4" s="173">
        <f t="shared" si="4"/>
        <v>2.0000000000000027</v>
      </c>
      <c r="BN4" s="173">
        <f t="shared" si="4"/>
        <v>2.1000000000000028</v>
      </c>
      <c r="BO4" s="173">
        <f t="shared" si="4"/>
        <v>2.2000000000000028</v>
      </c>
      <c r="BP4" s="173">
        <f t="shared" si="4"/>
        <v>2.3000000000000029</v>
      </c>
      <c r="BQ4" s="173">
        <f t="shared" si="4"/>
        <v>2.400000000000003</v>
      </c>
      <c r="BR4" s="173">
        <f t="shared" si="4"/>
        <v>2.5000000000000031</v>
      </c>
      <c r="BS4" s="173">
        <f t="shared" si="4"/>
        <v>2.6000000000000032</v>
      </c>
      <c r="BT4" s="173">
        <f t="shared" si="4"/>
        <v>2.7000000000000033</v>
      </c>
      <c r="BU4" s="173">
        <f t="shared" si="4"/>
        <v>2.8000000000000034</v>
      </c>
      <c r="BV4" s="173">
        <f t="shared" si="4"/>
        <v>2.9000000000000035</v>
      </c>
      <c r="BW4" s="173">
        <f t="shared" ref="BW4:CB4" si="5">BV4+0.1</f>
        <v>3.0000000000000036</v>
      </c>
      <c r="BX4" s="173">
        <f t="shared" si="5"/>
        <v>3.1000000000000036</v>
      </c>
      <c r="BY4" s="173">
        <f t="shared" si="5"/>
        <v>3.2000000000000037</v>
      </c>
      <c r="BZ4" s="173">
        <f t="shared" si="5"/>
        <v>3.3000000000000038</v>
      </c>
      <c r="CA4" s="173">
        <f t="shared" si="5"/>
        <v>3.4000000000000039</v>
      </c>
      <c r="CB4" s="173">
        <f t="shared" si="5"/>
        <v>3.500000000000004</v>
      </c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</row>
    <row r="5" spans="1:165" ht="17.100000000000001" customHeight="1" x14ac:dyDescent="0.2">
      <c r="E5" s="53">
        <f t="shared" ref="E5:E36" si="6">MAX(J5:CB5)</f>
        <v>283.58600255004791</v>
      </c>
      <c r="F5" s="172"/>
      <c r="G5" s="172">
        <f t="shared" ref="G5:G36" si="7">G6+0.1</f>
        <v>6.9999999999999911</v>
      </c>
      <c r="H5" s="172"/>
      <c r="I5" s="175">
        <v>3.5</v>
      </c>
      <c r="J5" s="171">
        <f>'lam 1'!I5+'lam 2'!I5+'lam 3'!I5+'lam 4'!I5+'lam 5'!I5+'lam 6'!I5</f>
        <v>77.393533818362144</v>
      </c>
      <c r="K5" s="171">
        <f>'lam 1'!J5+'lam 2'!J5+'lam 3'!J5+'lam 4'!J5+'lam 5'!J5+'lam 6'!J5</f>
        <v>85.565532713708549</v>
      </c>
      <c r="L5" s="171">
        <f>'lam 1'!K5+'lam 2'!K5+'lam 3'!K5+'lam 4'!K5+'lam 5'!K5+'lam 6'!K5</f>
        <v>95.806445613960534</v>
      </c>
      <c r="M5" s="171">
        <f>'lam 1'!L5+'lam 2'!L5+'lam 3'!L5+'lam 4'!L5+'lam 5'!L5+'lam 6'!L5</f>
        <v>107.97818121346883</v>
      </c>
      <c r="N5" s="171">
        <f>'lam 1'!M5+'lam 2'!M5+'lam 3'!M5+'lam 4'!M5+'lam 5'!M5+'lam 6'!M5</f>
        <v>121.7690873752009</v>
      </c>
      <c r="O5" s="171">
        <f>'lam 1'!N5+'lam 2'!N5+'lam 3'!N5+'lam 4'!N5+'lam 5'!N5+'lam 6'!N5</f>
        <v>136.68872738922934</v>
      </c>
      <c r="P5" s="171">
        <f>'lam 1'!O5+'lam 2'!O5+'lam 3'!O5+'lam 4'!O5+'lam 5'!O5+'lam 6'!O5</f>
        <v>152.09013603782438</v>
      </c>
      <c r="Q5" s="171">
        <f>'lam 1'!P5+'lam 2'!P5+'lam 3'!P5+'lam 4'!P5+'lam 5'!P5+'lam 6'!P5</f>
        <v>167.22622235424959</v>
      </c>
      <c r="R5" s="171">
        <f>'lam 1'!Q5+'lam 2'!Q5+'lam 3'!Q5+'lam 4'!Q5+'lam 5'!Q5+'lam 6'!Q5</f>
        <v>181.34093897912015</v>
      </c>
      <c r="S5" s="171">
        <f>'lam 1'!R5+'lam 2'!R5+'lam 3'!R5+'lam 4'!R5+'lam 5'!R5+'lam 6'!R5</f>
        <v>193.78594770481232</v>
      </c>
      <c r="T5" s="171">
        <f>'lam 1'!S5+'lam 2'!S5+'lam 3'!S5+'lam 4'!S5+'lam 5'!S5+'lam 6'!S5</f>
        <v>217.97488844137391</v>
      </c>
      <c r="U5" s="171">
        <f>'lam 1'!T5+'lam 2'!T5+'lam 3'!T5+'lam 4'!T5+'lam 5'!T5+'lam 6'!T5</f>
        <v>226.9356340711916</v>
      </c>
      <c r="V5" s="171">
        <f>'lam 1'!U5+'lam 2'!U5+'lam 3'!U5+'lam 4'!U5+'lam 5'!U5+'lam 6'!U5</f>
        <v>234.01403451354784</v>
      </c>
      <c r="W5" s="171">
        <f>'lam 1'!V5+'lam 2'!V5+'lam 3'!V5+'lam 4'!V5+'lam 5'!V5+'lam 6'!V5</f>
        <v>239.74891883004108</v>
      </c>
      <c r="X5" s="171">
        <f>'lam 1'!W5+'lam 2'!W5+'lam 3'!W5+'lam 4'!W5+'lam 5'!W5+'lam 6'!W5</f>
        <v>244.80860962775978</v>
      </c>
      <c r="Y5" s="171">
        <f>'lam 1'!X5+'lam 2'!X5+'lam 3'!X5+'lam 4'!X5+'lam 5'!X5+'lam 6'!X5</f>
        <v>249.77765145224748</v>
      </c>
      <c r="Z5" s="171">
        <f>'lam 1'!Y5+'lam 2'!Y5+'lam 3'!Y5+'lam 4'!Y5+'lam 5'!Y5+'lam 6'!Y5</f>
        <v>254.95486425023938</v>
      </c>
      <c r="AA5" s="171">
        <f>'lam 1'!Z5+'lam 2'!Z5+'lam 3'!Z5+'lam 4'!Z5+'lam 5'!Z5+'lam 6'!Z5</f>
        <v>260.24364521407119</v>
      </c>
      <c r="AB5" s="171">
        <f>'lam 1'!AA5+'lam 2'!AA5+'lam 3'!AA5+'lam 4'!AA5+'lam 5'!AA5+'lam 6'!AA5</f>
        <v>265.19160450209591</v>
      </c>
      <c r="AC5" s="171">
        <f>'lam 1'!AB5+'lam 2'!AB5+'lam 3'!AB5+'lam 4'!AB5+'lam 5'!AB5+'lam 6'!AB5</f>
        <v>269.17865520015221</v>
      </c>
      <c r="AD5" s="171">
        <f>'lam 1'!AC5+'lam 2'!AC5+'lam 3'!AC5+'lam 4'!AC5+'lam 5'!AC5+'lam 6'!AC5</f>
        <v>271.68379693758749</v>
      </c>
      <c r="AE5" s="171">
        <f>'lam 1'!AD5+'lam 2'!AD5+'lam 3'!AD5+'lam 4'!AD5+'lam 5'!AD5+'lam 6'!AD5</f>
        <v>272.51693273276584</v>
      </c>
      <c r="AF5" s="171">
        <f>'lam 1'!AE5+'lam 2'!AE5+'lam 3'!AE5+'lam 4'!AE5+'lam 5'!AE5+'lam 6'!AE5</f>
        <v>271.91114321968149</v>
      </c>
      <c r="AG5" s="171">
        <f>'lam 1'!AF5+'lam 2'!AF5+'lam 3'!AF5+'lam 4'!AF5+'lam 5'!AF5+'lam 6'!AF5</f>
        <v>270.43321963479059</v>
      </c>
      <c r="AH5" s="171">
        <f>'lam 1'!AG5+'lam 2'!AG5+'lam 3'!AG5+'lam 4'!AG5+'lam 5'!AG5+'lam 6'!AG5</f>
        <v>268.75496344237365</v>
      </c>
      <c r="AI5" s="171">
        <f>'lam 1'!AH5+'lam 2'!AH5+'lam 3'!AH5+'lam 4'!AH5+'lam 5'!AH5+'lam 6'!AH5</f>
        <v>267.390172919333</v>
      </c>
      <c r="AJ5" s="171">
        <f>'lam 1'!AI5+'lam 2'!AI5+'lam 3'!AI5+'lam 4'!AI5+'lam 5'!AI5+'lam 6'!AI5</f>
        <v>266.51139544749429</v>
      </c>
      <c r="AK5" s="171">
        <f>'lam 1'!AJ5+'lam 2'!AJ5+'lam 3'!AJ5+'lam 4'!AJ5+'lam 5'!AJ5+'lam 6'!AJ5</f>
        <v>265.91674385625231</v>
      </c>
      <c r="AL5" s="171">
        <f>'lam 1'!AK5+'lam 2'!AK5+'lam 3'!AK5+'lam 4'!AK5+'lam 5'!AK5+'lam 6'!AK5</f>
        <v>265.14836983954427</v>
      </c>
      <c r="AM5" s="171">
        <f>'lam 1'!AL5+'lam 2'!AL5+'lam 3'!AL5+'lam 4'!AL5+'lam 5'!AL5+'lam 6'!AL5</f>
        <v>283.58600255004785</v>
      </c>
      <c r="AN5" s="171">
        <f>'lam 1'!AM5+'lam 2'!AM5+'lam 3'!AM5+'lam 4'!AM5+'lam 5'!AM5+'lam 6'!AM5</f>
        <v>281.53478370403542</v>
      </c>
      <c r="AO5" s="171">
        <f>'lam 1'!AN5+'lam 2'!AN5+'lam 3'!AN5+'lam 4'!AN5+'lam 5'!AN5+'lam 6'!AN5</f>
        <v>279.3514804185204</v>
      </c>
      <c r="AP5" s="171">
        <f>'lam 1'!AO5+'lam 2'!AO5+'lam 3'!AO5+'lam 4'!AO5+'lam 5'!AO5+'lam 6'!AO5</f>
        <v>277.14738459308001</v>
      </c>
      <c r="AQ5" s="171">
        <f>'lam 1'!AP5+'lam 2'!AP5+'lam 3'!AP5+'lam 4'!AP5+'lam 5'!AP5+'lam 6'!AP5</f>
        <v>275.20440356771769</v>
      </c>
      <c r="AR5" s="171">
        <f>'lam 1'!AQ5+'lam 2'!AQ5+'lam 3'!AQ5+'lam 4'!AQ5+'lam 5'!AQ5+'lam 6'!AQ5</f>
        <v>273.85922341302427</v>
      </c>
      <c r="AS5" s="171">
        <f>'lam 1'!AR5+'lam 2'!AR5+'lam 3'!AR5+'lam 4'!AR5+'lam 5'!AR5+'lam 6'!AR5</f>
        <v>273.37745477845795</v>
      </c>
      <c r="AT5" s="171">
        <f>'lam 1'!AS5+'lam 2'!AS5+'lam 3'!AS5+'lam 4'!AS5+'lam 5'!AS5+'lam 6'!AS5</f>
        <v>273.85922341302455</v>
      </c>
      <c r="AU5" s="171">
        <f>'lam 1'!AT5+'lam 2'!AT5+'lam 3'!AT5+'lam 4'!AT5+'lam 5'!AT5+'lam 6'!AT5</f>
        <v>275.2044035677178</v>
      </c>
      <c r="AV5" s="171">
        <f>'lam 1'!AU5+'lam 2'!AU5+'lam 3'!AU5+'lam 4'!AU5+'lam 5'!AU5+'lam 6'!AU5</f>
        <v>277.14738459308018</v>
      </c>
      <c r="AW5" s="171">
        <f>'lam 1'!AV5+'lam 2'!AV5+'lam 3'!AV5+'lam 4'!AV5+'lam 5'!AV5+'lam 6'!AV5</f>
        <v>279.35148041852034</v>
      </c>
      <c r="AX5" s="171">
        <f>'lam 1'!AW5+'lam 2'!AW5+'lam 3'!AW5+'lam 4'!AW5+'lam 5'!AW5+'lam 6'!AW5</f>
        <v>281.53478370403582</v>
      </c>
      <c r="AY5" s="171">
        <f>'lam 1'!AX5+'lam 2'!AX5+'lam 3'!AX5+'lam 4'!AX5+'lam 5'!AX5+'lam 6'!AX5</f>
        <v>283.58600255004791</v>
      </c>
      <c r="AZ5" s="171">
        <f>'lam 1'!AY5+'lam 2'!AY5+'lam 3'!AY5+'lam 4'!AY5+'lam 5'!AY5+'lam 6'!AY5</f>
        <v>265.14836983954427</v>
      </c>
      <c r="BA5" s="171">
        <f>'lam 1'!AZ5+'lam 2'!AZ5+'lam 3'!AZ5+'lam 4'!AZ5+'lam 5'!AZ5+'lam 6'!AZ5</f>
        <v>265.91674385625231</v>
      </c>
      <c r="BB5" s="171">
        <f>'lam 1'!BA5+'lam 2'!BA5+'lam 3'!BA5+'lam 4'!BA5+'lam 5'!BA5+'lam 6'!BA5</f>
        <v>266.51139544749429</v>
      </c>
      <c r="BC5" s="171">
        <f>'lam 1'!BB5+'lam 2'!BB5+'lam 3'!BB5+'lam 4'!BB5+'lam 5'!BB5+'lam 6'!BB5</f>
        <v>267.39017291933294</v>
      </c>
      <c r="BD5" s="171">
        <f>'lam 1'!BC5+'lam 2'!BC5+'lam 3'!BC5+'lam 4'!BC5+'lam 5'!BC5+'lam 6'!BC5</f>
        <v>268.75496344237388</v>
      </c>
      <c r="BE5" s="171">
        <f>'lam 1'!BD5+'lam 2'!BD5+'lam 3'!BD5+'lam 4'!BD5+'lam 5'!BD5+'lam 6'!BD5</f>
        <v>270.43321963479076</v>
      </c>
      <c r="BF5" s="171">
        <f>'lam 1'!BE5+'lam 2'!BE5+'lam 3'!BE5+'lam 4'!BE5+'lam 5'!BE5+'lam 6'!BE5</f>
        <v>271.91114321968138</v>
      </c>
      <c r="BG5" s="171">
        <f>'lam 1'!BF5+'lam 2'!BF5+'lam 3'!BF5+'lam 4'!BF5+'lam 5'!BF5+'lam 6'!BF5</f>
        <v>272.51693273276578</v>
      </c>
      <c r="BH5" s="171">
        <f>'lam 1'!BG5+'lam 2'!BG5+'lam 3'!BG5+'lam 4'!BG5+'lam 5'!BG5+'lam 6'!BG5</f>
        <v>271.68379693758743</v>
      </c>
      <c r="BI5" s="171">
        <f>'lam 1'!BH5+'lam 2'!BH5+'lam 3'!BH5+'lam 4'!BH5+'lam 5'!BH5+'lam 6'!BH5</f>
        <v>269.17865520015215</v>
      </c>
      <c r="BJ5" s="171">
        <f>'lam 1'!BI5+'lam 2'!BI5+'lam 3'!BI5+'lam 4'!BI5+'lam 5'!BI5+'lam 6'!BI5</f>
        <v>265.19160450209586</v>
      </c>
      <c r="BK5" s="171">
        <f>'lam 1'!BJ5+'lam 2'!BJ5+'lam 3'!BJ5+'lam 4'!BJ5+'lam 5'!BJ5+'lam 6'!BJ5</f>
        <v>260.24364521407091</v>
      </c>
      <c r="BL5" s="171">
        <f>'lam 1'!BK5+'lam 2'!BK5+'lam 3'!BK5+'lam 4'!BK5+'lam 5'!BK5+'lam 6'!BK5</f>
        <v>254.95486425023898</v>
      </c>
      <c r="BM5" s="171">
        <f>'lam 1'!BL5+'lam 2'!BL5+'lam 3'!BL5+'lam 4'!BL5+'lam 5'!BL5+'lam 6'!BL5</f>
        <v>249.77765145224731</v>
      </c>
      <c r="BN5" s="171">
        <f>'lam 1'!BM5+'lam 2'!BM5+'lam 3'!BM5+'lam 4'!BM5+'lam 5'!BM5+'lam 6'!BM5</f>
        <v>244.80860962775958</v>
      </c>
      <c r="BO5" s="171">
        <f>'lam 1'!BN5+'lam 2'!BN5+'lam 3'!BN5+'lam 4'!BN5+'lam 5'!BN5+'lam 6'!BN5</f>
        <v>239.74891883004085</v>
      </c>
      <c r="BP5" s="171">
        <f>'lam 1'!BO5+'lam 2'!BO5+'lam 3'!BO5+'lam 4'!BO5+'lam 5'!BO5+'lam 6'!BO5</f>
        <v>234.01403451354759</v>
      </c>
      <c r="BQ5" s="171">
        <f>'lam 1'!BP5+'lam 2'!BP5+'lam 3'!BP5+'lam 4'!BP5+'lam 5'!BP5+'lam 6'!BP5</f>
        <v>226.93563407119126</v>
      </c>
      <c r="BR5" s="171">
        <f>'lam 1'!BQ5+'lam 2'!BQ5+'lam 3'!BQ5+'lam 4'!BQ5+'lam 5'!BQ5+'lam 6'!BQ5</f>
        <v>217.97488844137331</v>
      </c>
      <c r="BS5" s="171">
        <f>'lam 1'!BR5+'lam 2'!BR5+'lam 3'!BR5+'lam 4'!BR5+'lam 5'!BR5+'lam 6'!BR5</f>
        <v>193.78594770481186</v>
      </c>
      <c r="BT5" s="171">
        <f>'lam 1'!BS5+'lam 2'!BS5+'lam 3'!BS5+'lam 4'!BS5+'lam 5'!BS5+'lam 6'!BS5</f>
        <v>181.34093897911944</v>
      </c>
      <c r="BU5" s="171">
        <f>'lam 1'!BT5+'lam 2'!BT5+'lam 3'!BT5+'lam 4'!BT5+'lam 5'!BT5+'lam 6'!BT5</f>
        <v>167.22622235424885</v>
      </c>
      <c r="BV5" s="171">
        <f>'lam 1'!BU5+'lam 2'!BU5+'lam 3'!BU5+'lam 4'!BU5+'lam 5'!BU5+'lam 6'!BU5</f>
        <v>152.09013603782341</v>
      </c>
      <c r="BW5" s="171">
        <f>'lam 1'!BV5+'lam 2'!BV5+'lam 3'!BV5+'lam 4'!BV5+'lam 5'!BV5+'lam 6'!BV5</f>
        <v>136.6887273892286</v>
      </c>
      <c r="BX5" s="171">
        <f>'lam 1'!BW5+'lam 2'!BW5+'lam 3'!BW5+'lam 4'!BW5+'lam 5'!BW5+'lam 6'!BW5</f>
        <v>121.76908737520019</v>
      </c>
      <c r="BY5" s="171">
        <f>'lam 1'!BX5+'lam 2'!BX5+'lam 3'!BX5+'lam 4'!BX5+'lam 5'!BX5+'lam 6'!BX5</f>
        <v>107.9781812134682</v>
      </c>
      <c r="BZ5" s="171">
        <f>'lam 1'!BY5+'lam 2'!BY5+'lam 3'!BY5+'lam 4'!BY5+'lam 5'!BY5+'lam 6'!BY5</f>
        <v>95.806445613960008</v>
      </c>
      <c r="CA5" s="171">
        <f>'lam 1'!BZ5+'lam 2'!BZ5+'lam 3'!BZ5+'lam 4'!BZ5+'lam 5'!BZ5+'lam 6'!BZ5</f>
        <v>85.565532713708009</v>
      </c>
      <c r="CB5" s="171">
        <f>'lam 1'!CA5+'lam 2'!CA5+'lam 3'!CA5+'lam 4'!CA5+'lam 5'!CA5+'lam 6'!CA5</f>
        <v>77.393533818361874</v>
      </c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</row>
    <row r="6" spans="1:165" ht="17.100000000000001" customHeight="1" x14ac:dyDescent="0.2">
      <c r="E6" s="53">
        <f t="shared" si="6"/>
        <v>304.97607807018079</v>
      </c>
      <c r="F6" s="172"/>
      <c r="G6" s="172">
        <f t="shared" si="7"/>
        <v>6.8999999999999915</v>
      </c>
      <c r="H6" s="172"/>
      <c r="I6" s="175">
        <f t="shared" ref="I6:I37" si="8">I5-0.1</f>
        <v>3.4</v>
      </c>
      <c r="J6" s="171">
        <f>'lam 1'!I6+'lam 2'!I6+'lam 3'!I6+'lam 4'!I6+'lam 5'!I6+'lam 6'!I6</f>
        <v>82.930913643088587</v>
      </c>
      <c r="K6" s="171">
        <f>'lam 1'!J6+'lam 2'!J6+'lam 3'!J6+'lam 4'!J6+'lam 5'!J6+'lam 6'!J6</f>
        <v>91.704469610962789</v>
      </c>
      <c r="L6" s="171">
        <f>'lam 1'!K6+'lam 2'!K6+'lam 3'!K6+'lam 4'!K6+'lam 5'!K6+'lam 6'!K6</f>
        <v>102.66889393427124</v>
      </c>
      <c r="M6" s="171">
        <f>'lam 1'!L6+'lam 2'!L6+'lam 3'!L6+'lam 4'!L6+'lam 5'!L6+'lam 6'!L6</f>
        <v>115.68882481698181</v>
      </c>
      <c r="N6" s="171">
        <f>'lam 1'!M6+'lam 2'!M6+'lam 3'!M6+'lam 4'!M6+'lam 5'!M6+'lam 6'!M6</f>
        <v>130.44658583759167</v>
      </c>
      <c r="O6" s="171">
        <f>'lam 1'!N6+'lam 2'!N6+'lam 3'!N6+'lam 4'!N6+'lam 5'!N6+'lam 6'!N6</f>
        <v>146.43520941967785</v>
      </c>
      <c r="P6" s="171">
        <f>'lam 1'!O6+'lam 2'!O6+'lam 3'!O6+'lam 4'!O6+'lam 5'!O6+'lam 6'!O6</f>
        <v>162.98014362079266</v>
      </c>
      <c r="Q6" s="171">
        <f>'lam 1'!P6+'lam 2'!P6+'lam 3'!P6+'lam 4'!P6+'lam 5'!P6+'lam 6'!P6</f>
        <v>179.29698291002671</v>
      </c>
      <c r="R6" s="171">
        <f>'lam 1'!Q6+'lam 2'!Q6+'lam 3'!Q6+'lam 4'!Q6+'lam 5'!Q6+'lam 6'!Q6</f>
        <v>194.58631134187138</v>
      </c>
      <c r="S6" s="171">
        <f>'lam 1'!R6+'lam 2'!R6+'lam 3'!R6+'lam 4'!R6+'lam 5'!R6+'lam 6'!R6</f>
        <v>208.1563395807714</v>
      </c>
      <c r="T6" s="171">
        <f>'lam 1'!S6+'lam 2'!S6+'lam 3'!S6+'lam 4'!S6+'lam 5'!S6+'lam 6'!S6</f>
        <v>234.3998747479624</v>
      </c>
      <c r="U6" s="171">
        <f>'lam 1'!T6+'lam 2'!T6+'lam 3'!T6+'lam 4'!T6+'lam 5'!T6+'lam 6'!T6</f>
        <v>244.35918699919262</v>
      </c>
      <c r="V6" s="171">
        <f>'lam 1'!U6+'lam 2'!U6+'lam 3'!U6+'lam 4'!U6+'lam 5'!U6+'lam 6'!U6</f>
        <v>252.33098268973424</v>
      </c>
      <c r="W6" s="171">
        <f>'lam 1'!V6+'lam 2'!V6+'lam 3'!V6+'lam 4'!V6+'lam 5'!V6+'lam 6'!V6</f>
        <v>258.86889245432963</v>
      </c>
      <c r="X6" s="171">
        <f>'lam 1'!W6+'lam 2'!W6+'lam 3'!W6+'lam 4'!W6+'lam 5'!W6+'lam 6'!W6</f>
        <v>264.66634544641585</v>
      </c>
      <c r="Y6" s="171">
        <f>'lam 1'!X6+'lam 2'!X6+'lam 3'!X6+'lam 4'!X6+'lam 5'!X6+'lam 6'!X6</f>
        <v>270.33119284630885</v>
      </c>
      <c r="Z6" s="171">
        <f>'lam 1'!Y6+'lam 2'!Y6+'lam 3'!Y6+'lam 4'!Y6+'lam 5'!Y6+'lam 6'!Y6</f>
        <v>276.17089416214282</v>
      </c>
      <c r="AA6" s="171">
        <f>'lam 1'!Z6+'lam 2'!Z6+'lam 3'!Z6+'lam 4'!Z6+'lam 5'!Z6+'lam 6'!Z6</f>
        <v>282.07479945412365</v>
      </c>
      <c r="AB6" s="171">
        <f>'lam 1'!AA6+'lam 2'!AA6+'lam 3'!AA6+'lam 4'!AA6+'lam 5'!AA6+'lam 6'!AA6</f>
        <v>287.55520224359179</v>
      </c>
      <c r="AC6" s="171">
        <f>'lam 1'!AB6+'lam 2'!AB6+'lam 3'!AB6+'lam 4'!AB6+'lam 5'!AB6+'lam 6'!AB6</f>
        <v>291.94707116397467</v>
      </c>
      <c r="AD6" s="171">
        <f>'lam 1'!AC6+'lam 2'!AC6+'lam 3'!AC6+'lam 4'!AC6+'lam 5'!AC6+'lam 6'!AC6</f>
        <v>294.69242305129245</v>
      </c>
      <c r="AE6" s="171">
        <f>'lam 1'!AD6+'lam 2'!AD6+'lam 3'!AD6+'lam 4'!AD6+'lam 5'!AD6+'lam 6'!AD6</f>
        <v>295.58784329079799</v>
      </c>
      <c r="AF6" s="171">
        <f>'lam 1'!AE6+'lam 2'!AE6+'lam 3'!AE6+'lam 4'!AE6+'lam 5'!AE6+'lam 6'!AE6</f>
        <v>294.88306704171441</v>
      </c>
      <c r="AG6" s="171">
        <f>'lam 1'!AF6+'lam 2'!AF6+'lam 3'!AF6+'lam 4'!AF6+'lam 5'!AF6+'lam 6'!AF6</f>
        <v>293.18534053884372</v>
      </c>
      <c r="AH6" s="171">
        <f>'lam 1'!AG6+'lam 2'!AG6+'lam 3'!AG6+'lam 4'!AG6+'lam 5'!AG6+'lam 6'!AG6</f>
        <v>291.21516879284206</v>
      </c>
      <c r="AI6" s="171">
        <f>'lam 1'!AH6+'lam 2'!AH6+'lam 3'!AH6+'lam 4'!AH6+'lam 5'!AH6+'lam 6'!AH6</f>
        <v>289.52589909871438</v>
      </c>
      <c r="AJ6" s="171">
        <f>'lam 1'!AI6+'lam 2'!AI6+'lam 3'!AI6+'lam 4'!AI6+'lam 5'!AI6+'lam 6'!AI6</f>
        <v>288.30907628797189</v>
      </c>
      <c r="AK6" s="171">
        <f>'lam 1'!AJ6+'lam 2'!AJ6+'lam 3'!AJ6+'lam 4'!AJ6+'lam 5'!AJ6+'lam 6'!AJ6</f>
        <v>287.36017622817013</v>
      </c>
      <c r="AL6" s="171">
        <f>'lam 1'!AK6+'lam 2'!AK6+'lam 3'!AK6+'lam 4'!AK6+'lam 5'!AK6+'lam 6'!AK6</f>
        <v>286.2055663986967</v>
      </c>
      <c r="AM6" s="171">
        <f>'lam 1'!AL6+'lam 2'!AL6+'lam 3'!AL6+'lam 4'!AL6+'lam 5'!AL6+'lam 6'!AL6</f>
        <v>304.97607807018062</v>
      </c>
      <c r="AN6" s="171">
        <f>'lam 1'!AM6+'lam 2'!AM6+'lam 3'!AM6+'lam 4'!AM6+'lam 5'!AM6+'lam 6'!AM6</f>
        <v>302.48185134522475</v>
      </c>
      <c r="AO6" s="171">
        <f>'lam 1'!AN6+'lam 2'!AN6+'lam 3'!AN6+'lam 4'!AN6+'lam 5'!AN6+'lam 6'!AN6</f>
        <v>299.86080919173349</v>
      </c>
      <c r="AP6" s="171">
        <f>'lam 1'!AO6+'lam 2'!AO6+'lam 3'!AO6+'lam 4'!AO6+'lam 5'!AO6+'lam 6'!AO6</f>
        <v>297.25520527614191</v>
      </c>
      <c r="AQ6" s="171">
        <f>'lam 1'!AP6+'lam 2'!AP6+'lam 3'!AP6+'lam 4'!AP6+'lam 5'!AP6+'lam 6'!AP6</f>
        <v>294.98580772700768</v>
      </c>
      <c r="AR6" s="171">
        <f>'lam 1'!AQ6+'lam 2'!AQ6+'lam 3'!AQ6+'lam 4'!AQ6+'lam 5'!AQ6+'lam 6'!AQ6</f>
        <v>293.42672945838331</v>
      </c>
      <c r="AS6" s="171">
        <f>'lam 1'!AR6+'lam 2'!AR6+'lam 3'!AR6+'lam 4'!AR6+'lam 5'!AR6+'lam 6'!AR6</f>
        <v>292.87041883935478</v>
      </c>
      <c r="AT6" s="171">
        <f>'lam 1'!AS6+'lam 2'!AS6+'lam 3'!AS6+'lam 4'!AS6+'lam 5'!AS6+'lam 6'!AS6</f>
        <v>293.42672945838353</v>
      </c>
      <c r="AU6" s="171">
        <f>'lam 1'!AT6+'lam 2'!AT6+'lam 3'!AT6+'lam 4'!AT6+'lam 5'!AT6+'lam 6'!AT6</f>
        <v>294.9858077270078</v>
      </c>
      <c r="AV6" s="171">
        <f>'lam 1'!AU6+'lam 2'!AU6+'lam 3'!AU6+'lam 4'!AU6+'lam 5'!AU6+'lam 6'!AU6</f>
        <v>297.25520527614208</v>
      </c>
      <c r="AW6" s="171">
        <f>'lam 1'!AV6+'lam 2'!AV6+'lam 3'!AV6+'lam 4'!AV6+'lam 5'!AV6+'lam 6'!AV6</f>
        <v>299.86080919173372</v>
      </c>
      <c r="AX6" s="171">
        <f>'lam 1'!AW6+'lam 2'!AW6+'lam 3'!AW6+'lam 4'!AW6+'lam 5'!AW6+'lam 6'!AW6</f>
        <v>302.48185134522492</v>
      </c>
      <c r="AY6" s="171">
        <f>'lam 1'!AX6+'lam 2'!AX6+'lam 3'!AX6+'lam 4'!AX6+'lam 5'!AX6+'lam 6'!AX6</f>
        <v>304.97607807018079</v>
      </c>
      <c r="AZ6" s="171">
        <f>'lam 1'!AY6+'lam 2'!AY6+'lam 3'!AY6+'lam 4'!AY6+'lam 5'!AY6+'lam 6'!AY6</f>
        <v>286.20556639869665</v>
      </c>
      <c r="BA6" s="171">
        <f>'lam 1'!AZ6+'lam 2'!AZ6+'lam 3'!AZ6+'lam 4'!AZ6+'lam 5'!AZ6+'lam 6'!AZ6</f>
        <v>287.36017622817013</v>
      </c>
      <c r="BB6" s="171">
        <f>'lam 1'!BA6+'lam 2'!BA6+'lam 3'!BA6+'lam 4'!BA6+'lam 5'!BA6+'lam 6'!BA6</f>
        <v>288.30907628797178</v>
      </c>
      <c r="BC6" s="171">
        <f>'lam 1'!BB6+'lam 2'!BB6+'lam 3'!BB6+'lam 4'!BB6+'lam 5'!BB6+'lam 6'!BB6</f>
        <v>289.52589909871466</v>
      </c>
      <c r="BD6" s="171">
        <f>'lam 1'!BC6+'lam 2'!BC6+'lam 3'!BC6+'lam 4'!BC6+'lam 5'!BC6+'lam 6'!BC6</f>
        <v>291.21516879284206</v>
      </c>
      <c r="BE6" s="171">
        <f>'lam 1'!BD6+'lam 2'!BD6+'lam 3'!BD6+'lam 4'!BD6+'lam 5'!BD6+'lam 6'!BD6</f>
        <v>293.18534053884377</v>
      </c>
      <c r="BF6" s="171">
        <f>'lam 1'!BE6+'lam 2'!BE6+'lam 3'!BE6+'lam 4'!BE6+'lam 5'!BE6+'lam 6'!BE6</f>
        <v>294.88306704171447</v>
      </c>
      <c r="BG6" s="171">
        <f>'lam 1'!BF6+'lam 2'!BF6+'lam 3'!BF6+'lam 4'!BF6+'lam 5'!BF6+'lam 6'!BF6</f>
        <v>295.58784329079805</v>
      </c>
      <c r="BH6" s="171">
        <f>'lam 1'!BG6+'lam 2'!BG6+'lam 3'!BG6+'lam 4'!BG6+'lam 5'!BG6+'lam 6'!BG6</f>
        <v>294.69242305129239</v>
      </c>
      <c r="BI6" s="171">
        <f>'lam 1'!BH6+'lam 2'!BH6+'lam 3'!BH6+'lam 4'!BH6+'lam 5'!BH6+'lam 6'!BH6</f>
        <v>291.94707116397444</v>
      </c>
      <c r="BJ6" s="171">
        <f>'lam 1'!BI6+'lam 2'!BI6+'lam 3'!BI6+'lam 4'!BI6+'lam 5'!BI6+'lam 6'!BI6</f>
        <v>287.55520224359157</v>
      </c>
      <c r="BK6" s="171">
        <f>'lam 1'!BJ6+'lam 2'!BJ6+'lam 3'!BJ6+'lam 4'!BJ6+'lam 5'!BJ6+'lam 6'!BJ6</f>
        <v>282.07479945412337</v>
      </c>
      <c r="BL6" s="171">
        <f>'lam 1'!BK6+'lam 2'!BK6+'lam 3'!BK6+'lam 4'!BK6+'lam 5'!BK6+'lam 6'!BK6</f>
        <v>276.17089416214264</v>
      </c>
      <c r="BM6" s="171">
        <f>'lam 1'!BL6+'lam 2'!BL6+'lam 3'!BL6+'lam 4'!BL6+'lam 5'!BL6+'lam 6'!BL6</f>
        <v>270.3311928463084</v>
      </c>
      <c r="BN6" s="171">
        <f>'lam 1'!BM6+'lam 2'!BM6+'lam 3'!BM6+'lam 4'!BM6+'lam 5'!BM6+'lam 6'!BM6</f>
        <v>264.66634544641573</v>
      </c>
      <c r="BO6" s="171">
        <f>'lam 1'!BN6+'lam 2'!BN6+'lam 3'!BN6+'lam 4'!BN6+'lam 5'!BN6+'lam 6'!BN6</f>
        <v>258.86889245432934</v>
      </c>
      <c r="BP6" s="171">
        <f>'lam 1'!BO6+'lam 2'!BO6+'lam 3'!BO6+'lam 4'!BO6+'lam 5'!BO6+'lam 6'!BO6</f>
        <v>252.33098268973401</v>
      </c>
      <c r="BQ6" s="171">
        <f>'lam 1'!BP6+'lam 2'!BP6+'lam 3'!BP6+'lam 4'!BP6+'lam 5'!BP6+'lam 6'!BP6</f>
        <v>244.35918699919216</v>
      </c>
      <c r="BR6" s="171">
        <f>'lam 1'!BQ6+'lam 2'!BQ6+'lam 3'!BQ6+'lam 4'!BQ6+'lam 5'!BQ6+'lam 6'!BQ6</f>
        <v>234.39987474796186</v>
      </c>
      <c r="BS6" s="171">
        <f>'lam 1'!BR6+'lam 2'!BR6+'lam 3'!BR6+'lam 4'!BR6+'lam 5'!BR6+'lam 6'!BR6</f>
        <v>208.15633958077069</v>
      </c>
      <c r="BT6" s="171">
        <f>'lam 1'!BS6+'lam 2'!BS6+'lam 3'!BS6+'lam 4'!BS6+'lam 5'!BS6+'lam 6'!BS6</f>
        <v>194.5863113418707</v>
      </c>
      <c r="BU6" s="171">
        <f>'lam 1'!BT6+'lam 2'!BT6+'lam 3'!BT6+'lam 4'!BT6+'lam 5'!BT6+'lam 6'!BT6</f>
        <v>179.29698291002589</v>
      </c>
      <c r="BV6" s="171">
        <f>'lam 1'!BU6+'lam 2'!BU6+'lam 3'!BU6+'lam 4'!BU6+'lam 5'!BU6+'lam 6'!BU6</f>
        <v>162.98014362079164</v>
      </c>
      <c r="BW6" s="171">
        <f>'lam 1'!BV6+'lam 2'!BV6+'lam 3'!BV6+'lam 4'!BV6+'lam 5'!BV6+'lam 6'!BV6</f>
        <v>146.43520941967697</v>
      </c>
      <c r="BX6" s="171">
        <f>'lam 1'!BW6+'lam 2'!BW6+'lam 3'!BW6+'lam 4'!BW6+'lam 5'!BW6+'lam 6'!BW6</f>
        <v>130.44658583759087</v>
      </c>
      <c r="BY6" s="171">
        <f>'lam 1'!BX6+'lam 2'!BX6+'lam 3'!BX6+'lam 4'!BX6+'lam 5'!BX6+'lam 6'!BX6</f>
        <v>115.68882481698111</v>
      </c>
      <c r="BZ6" s="171">
        <f>'lam 1'!BY6+'lam 2'!BY6+'lam 3'!BY6+'lam 4'!BY6+'lam 5'!BY6+'lam 6'!BY6</f>
        <v>102.66889393427073</v>
      </c>
      <c r="CA6" s="171">
        <f>'lam 1'!BZ6+'lam 2'!BZ6+'lam 3'!BZ6+'lam 4'!BZ6+'lam 5'!BZ6+'lam 6'!BZ6</f>
        <v>91.704469610962292</v>
      </c>
      <c r="CB6" s="171">
        <f>'lam 1'!CA6+'lam 2'!CA6+'lam 3'!CA6+'lam 4'!CA6+'lam 5'!CA6+'lam 6'!CA6</f>
        <v>82.930913643088246</v>
      </c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</row>
    <row r="7" spans="1:165" ht="17.100000000000001" customHeight="1" x14ac:dyDescent="0.2">
      <c r="A7" s="155"/>
      <c r="B7" s="155" t="s">
        <v>174</v>
      </c>
      <c r="C7" s="155" t="s">
        <v>175</v>
      </c>
      <c r="D7" s="155"/>
      <c r="E7" s="53">
        <f t="shared" si="6"/>
        <v>325.55655056103109</v>
      </c>
      <c r="F7" s="172"/>
      <c r="G7" s="172">
        <f t="shared" si="7"/>
        <v>6.7999999999999918</v>
      </c>
      <c r="H7" s="172"/>
      <c r="I7" s="175">
        <f t="shared" si="8"/>
        <v>3.3</v>
      </c>
      <c r="J7" s="171">
        <f>'lam 1'!I7+'lam 2'!I7+'lam 3'!I7+'lam 4'!I7+'lam 5'!I7+'lam 6'!I7</f>
        <v>88.068527623451629</v>
      </c>
      <c r="K7" s="171">
        <f>'lam 1'!J7+'lam 2'!J7+'lam 3'!J7+'lam 4'!J7+'lam 5'!J7+'lam 6'!J7</f>
        <v>97.427884755925277</v>
      </c>
      <c r="L7" s="171">
        <f>'lam 1'!K7+'lam 2'!K7+'lam 3'!K7+'lam 4'!K7+'lam 5'!K7+'lam 6'!K7</f>
        <v>109.10106029845417</v>
      </c>
      <c r="M7" s="171">
        <f>'lam 1'!L7+'lam 2'!L7+'lam 3'!L7+'lam 4'!L7+'lam 5'!L7+'lam 6'!L7</f>
        <v>122.95608890386526</v>
      </c>
      <c r="N7" s="171">
        <f>'lam 1'!M7+'lam 2'!M7+'lam 3'!M7+'lam 4'!M7+'lam 5'!M7+'lam 6'!M7</f>
        <v>138.6700023347496</v>
      </c>
      <c r="O7" s="171">
        <f>'lam 1'!N7+'lam 2'!N7+'lam 3'!N7+'lam 4'!N7+'lam 5'!N7+'lam 6'!N7</f>
        <v>155.72002636149068</v>
      </c>
      <c r="P7" s="171">
        <f>'lam 1'!O7+'lam 2'!O7+'lam 3'!O7+'lam 4'!O7+'lam 5'!O7+'lam 6'!O7</f>
        <v>173.40463841298958</v>
      </c>
      <c r="Q7" s="171">
        <f>'lam 1'!P7+'lam 2'!P7+'lam 3'!P7+'lam 4'!P7+'lam 5'!P7+'lam 6'!P7</f>
        <v>190.90251604418691</v>
      </c>
      <c r="R7" s="171">
        <f>'lam 1'!Q7+'lam 2'!Q7+'lam 3'!Q7+'lam 4'!Q7+'lam 5'!Q7+'lam 6'!Q7</f>
        <v>207.37096066808172</v>
      </c>
      <c r="S7" s="171">
        <f>'lam 1'!R7+'lam 2'!R7+'lam 3'!R7+'lam 4'!R7+'lam 5'!R7+'lam 6'!R7</f>
        <v>222.07446413644351</v>
      </c>
      <c r="T7" s="171">
        <f>'lam 1'!S7+'lam 2'!S7+'lam 3'!S7+'lam 4'!S7+'lam 5'!S7+'lam 6'!S7</f>
        <v>250.24368820905963</v>
      </c>
      <c r="U7" s="171">
        <f>'lam 1'!T7+'lam 2'!T7+'lam 3'!T7+'lam 4'!T7+'lam 5'!T7+'lam 6'!T7</f>
        <v>261.20838577612921</v>
      </c>
      <c r="V7" s="171">
        <f>'lam 1'!U7+'lam 2'!U7+'lam 3'!U7+'lam 4'!U7+'lam 5'!U7+'lam 6'!U7</f>
        <v>270.08171661953321</v>
      </c>
      <c r="W7" s="171">
        <f>'lam 1'!V7+'lam 2'!V7+'lam 3'!V7+'lam 4'!V7+'lam 5'!V7+'lam 6'!V7</f>
        <v>277.43140931973522</v>
      </c>
      <c r="X7" s="171">
        <f>'lam 1'!W7+'lam 2'!W7+'lam 3'!W7+'lam 4'!W7+'lam 5'!W7+'lam 6'!W7</f>
        <v>283.97545930496017</v>
      </c>
      <c r="Y7" s="171">
        <f>'lam 1'!X7+'lam 2'!X7+'lam 3'!X7+'lam 4'!X7+'lam 5'!X7+'lam 6'!X7</f>
        <v>290.34453585489422</v>
      </c>
      <c r="Z7" s="171">
        <f>'lam 1'!Y7+'lam 2'!Y7+'lam 3'!Y7+'lam 4'!Y7+'lam 5'!Y7+'lam 6'!Y7</f>
        <v>296.85407936137926</v>
      </c>
      <c r="AA7" s="171">
        <f>'lam 1'!Z7+'lam 2'!Z7+'lam 3'!Z7+'lam 4'!Z7+'lam 5'!Z7+'lam 6'!Z7</f>
        <v>303.37836439956362</v>
      </c>
      <c r="AB7" s="171">
        <f>'lam 1'!AA7+'lam 2'!AA7+'lam 3'!AA7+'lam 4'!AA7+'lam 5'!AA7+'lam 6'!AA7</f>
        <v>309.39295484461627</v>
      </c>
      <c r="AC7" s="171">
        <f>'lam 1'!AB7+'lam 2'!AB7+'lam 3'!AB7+'lam 4'!AB7+'lam 5'!AB7+'lam 6'!AB7</f>
        <v>314.18633208623362</v>
      </c>
      <c r="AD7" s="171">
        <f>'lam 1'!AC7+'lam 2'!AC7+'lam 3'!AC7+'lam 4'!AC7+'lam 5'!AC7+'lam 6'!AC7</f>
        <v>317.16230910330813</v>
      </c>
      <c r="AE7" s="171">
        <f>'lam 1'!AD7+'lam 2'!AD7+'lam 3'!AD7+'lam 4'!AD7+'lam 5'!AD7+'lam 6'!AD7</f>
        <v>318.10368687261359</v>
      </c>
      <c r="AF7" s="171">
        <f>'lam 1'!AE7+'lam 2'!AE7+'lam 3'!AE7+'lam 4'!AE7+'lam 5'!AE7+'lam 6'!AE7</f>
        <v>317.27732177560591</v>
      </c>
      <c r="AG7" s="171">
        <f>'lam 1'!AF7+'lam 2'!AF7+'lam 3'!AF7+'lam 4'!AF7+'lam 5'!AF7+'lam 6'!AF7</f>
        <v>315.33214009851889</v>
      </c>
      <c r="AH7" s="171">
        <f>'lam 1'!AG7+'lam 2'!AG7+'lam 3'!AG7+'lam 4'!AG7+'lam 5'!AG7+'lam 6'!AG7</f>
        <v>313.03890545261589</v>
      </c>
      <c r="AI7" s="171">
        <f>'lam 1'!AH7+'lam 2'!AH7+'lam 3'!AH7+'lam 4'!AH7+'lam 5'!AH7+'lam 6'!AH7</f>
        <v>310.99195220862384</v>
      </c>
      <c r="AJ7" s="171">
        <f>'lam 1'!AI7+'lam 2'!AI7+'lam 3'!AI7+'lam 4'!AI7+'lam 5'!AI7+'lam 6'!AI7</f>
        <v>309.40289388804803</v>
      </c>
      <c r="AK7" s="171">
        <f>'lam 1'!AJ7+'lam 2'!AJ7+'lam 3'!AJ7+'lam 4'!AJ7+'lam 5'!AJ7+'lam 6'!AJ7</f>
        <v>308.06529475774482</v>
      </c>
      <c r="AL7" s="171">
        <f>'lam 1'!AK7+'lam 2'!AK7+'lam 3'!AK7+'lam 4'!AK7+'lam 5'!AK7+'lam 6'!AK7</f>
        <v>306.49032454081009</v>
      </c>
      <c r="AM7" s="171">
        <f>'lam 1'!AL7+'lam 2'!AL7+'lam 3'!AL7+'lam 4'!AL7+'lam 5'!AL7+'lam 6'!AL7</f>
        <v>325.55655056103097</v>
      </c>
      <c r="AN7" s="171">
        <f>'lam 1'!AM7+'lam 2'!AM7+'lam 3'!AM7+'lam 4'!AM7+'lam 5'!AM7+'lam 6'!AM7</f>
        <v>322.58870924155946</v>
      </c>
      <c r="AO7" s="171">
        <f>'lam 1'!AN7+'lam 2'!AN7+'lam 3'!AN7+'lam 4'!AN7+'lam 5'!AN7+'lam 6'!AN7</f>
        <v>319.50234889236822</v>
      </c>
      <c r="AP7" s="171">
        <f>'lam 1'!AO7+'lam 2'!AO7+'lam 3'!AO7+'lam 4'!AO7+'lam 5'!AO7+'lam 6'!AO7</f>
        <v>316.47202096653496</v>
      </c>
      <c r="AQ7" s="171">
        <f>'lam 1'!AP7+'lam 2'!AP7+'lam 3'!AP7+'lam 4'!AP7+'lam 5'!AP7+'lam 6'!AP7</f>
        <v>313.85860494805121</v>
      </c>
      <c r="AR7" s="171">
        <f>'lam 1'!AQ7+'lam 2'!AQ7+'lam 3'!AQ7+'lam 4'!AQ7+'lam 5'!AQ7+'lam 6'!AQ7</f>
        <v>312.07464074773804</v>
      </c>
      <c r="AS7" s="171">
        <f>'lam 1'!AR7+'lam 2'!AR7+'lam 3'!AR7+'lam 4'!AR7+'lam 5'!AR7+'lam 6'!AR7</f>
        <v>311.44005272298057</v>
      </c>
      <c r="AT7" s="171">
        <f>'lam 1'!AS7+'lam 2'!AS7+'lam 3'!AS7+'lam 4'!AS7+'lam 5'!AS7+'lam 6'!AS7</f>
        <v>312.07464074773839</v>
      </c>
      <c r="AU7" s="171">
        <f>'lam 1'!AT7+'lam 2'!AT7+'lam 3'!AT7+'lam 4'!AT7+'lam 5'!AT7+'lam 6'!AT7</f>
        <v>313.85860494805138</v>
      </c>
      <c r="AV7" s="171">
        <f>'lam 1'!AU7+'lam 2'!AU7+'lam 3'!AU7+'lam 4'!AU7+'lam 5'!AU7+'lam 6'!AU7</f>
        <v>316.47202096653535</v>
      </c>
      <c r="AW7" s="171">
        <f>'lam 1'!AV7+'lam 2'!AV7+'lam 3'!AV7+'lam 4'!AV7+'lam 5'!AV7+'lam 6'!AV7</f>
        <v>319.50234889236816</v>
      </c>
      <c r="AX7" s="171">
        <f>'lam 1'!AW7+'lam 2'!AW7+'lam 3'!AW7+'lam 4'!AW7+'lam 5'!AW7+'lam 6'!AW7</f>
        <v>322.58870924155974</v>
      </c>
      <c r="AY7" s="171">
        <f>'lam 1'!AX7+'lam 2'!AX7+'lam 3'!AX7+'lam 4'!AX7+'lam 5'!AX7+'lam 6'!AX7</f>
        <v>325.55655056103109</v>
      </c>
      <c r="AZ7" s="171">
        <f>'lam 1'!AY7+'lam 2'!AY7+'lam 3'!AY7+'lam 4'!AY7+'lam 5'!AY7+'lam 6'!AY7</f>
        <v>306.49032454081021</v>
      </c>
      <c r="BA7" s="171">
        <f>'lam 1'!AZ7+'lam 2'!AZ7+'lam 3'!AZ7+'lam 4'!AZ7+'lam 5'!AZ7+'lam 6'!AZ7</f>
        <v>308.06529475774477</v>
      </c>
      <c r="BB7" s="171">
        <f>'lam 1'!BA7+'lam 2'!BA7+'lam 3'!BA7+'lam 4'!BA7+'lam 5'!BA7+'lam 6'!BA7</f>
        <v>309.40289388804803</v>
      </c>
      <c r="BC7" s="171">
        <f>'lam 1'!BB7+'lam 2'!BB7+'lam 3'!BB7+'lam 4'!BB7+'lam 5'!BB7+'lam 6'!BB7</f>
        <v>310.99195220862407</v>
      </c>
      <c r="BD7" s="171">
        <f>'lam 1'!BC7+'lam 2'!BC7+'lam 3'!BC7+'lam 4'!BC7+'lam 5'!BC7+'lam 6'!BC7</f>
        <v>313.03890545261584</v>
      </c>
      <c r="BE7" s="171">
        <f>'lam 1'!BD7+'lam 2'!BD7+'lam 3'!BD7+'lam 4'!BD7+'lam 5'!BD7+'lam 6'!BD7</f>
        <v>315.33214009851906</v>
      </c>
      <c r="BF7" s="171">
        <f>'lam 1'!BE7+'lam 2'!BE7+'lam 3'!BE7+'lam 4'!BE7+'lam 5'!BE7+'lam 6'!BE7</f>
        <v>317.27732177560597</v>
      </c>
      <c r="BG7" s="171">
        <f>'lam 1'!BF7+'lam 2'!BF7+'lam 3'!BF7+'lam 4'!BF7+'lam 5'!BF7+'lam 6'!BF7</f>
        <v>318.10368687261359</v>
      </c>
      <c r="BH7" s="171">
        <f>'lam 1'!BG7+'lam 2'!BG7+'lam 3'!BG7+'lam 4'!BG7+'lam 5'!BG7+'lam 6'!BG7</f>
        <v>317.16230910330808</v>
      </c>
      <c r="BI7" s="171">
        <f>'lam 1'!BH7+'lam 2'!BH7+'lam 3'!BH7+'lam 4'!BH7+'lam 5'!BH7+'lam 6'!BH7</f>
        <v>314.18633208623351</v>
      </c>
      <c r="BJ7" s="171">
        <f>'lam 1'!BI7+'lam 2'!BI7+'lam 3'!BI7+'lam 4'!BI7+'lam 5'!BI7+'lam 6'!BI7</f>
        <v>309.39295484461604</v>
      </c>
      <c r="BK7" s="171">
        <f>'lam 1'!BJ7+'lam 2'!BJ7+'lam 3'!BJ7+'lam 4'!BJ7+'lam 5'!BJ7+'lam 6'!BJ7</f>
        <v>303.37836439956322</v>
      </c>
      <c r="BL7" s="171">
        <f>'lam 1'!BK7+'lam 2'!BK7+'lam 3'!BK7+'lam 4'!BK7+'lam 5'!BK7+'lam 6'!BK7</f>
        <v>296.85407936137909</v>
      </c>
      <c r="BM7" s="171">
        <f>'lam 1'!BL7+'lam 2'!BL7+'lam 3'!BL7+'lam 4'!BL7+'lam 5'!BL7+'lam 6'!BL7</f>
        <v>290.34453585489376</v>
      </c>
      <c r="BN7" s="171">
        <f>'lam 1'!BM7+'lam 2'!BM7+'lam 3'!BM7+'lam 4'!BM7+'lam 5'!BM7+'lam 6'!BM7</f>
        <v>283.97545930495988</v>
      </c>
      <c r="BO7" s="171">
        <f>'lam 1'!BN7+'lam 2'!BN7+'lam 3'!BN7+'lam 4'!BN7+'lam 5'!BN7+'lam 6'!BN7</f>
        <v>277.43140931973488</v>
      </c>
      <c r="BP7" s="171">
        <f>'lam 1'!BO7+'lam 2'!BO7+'lam 3'!BO7+'lam 4'!BO7+'lam 5'!BO7+'lam 6'!BO7</f>
        <v>270.08171661953287</v>
      </c>
      <c r="BQ7" s="171">
        <f>'lam 1'!BP7+'lam 2'!BP7+'lam 3'!BP7+'lam 4'!BP7+'lam 5'!BP7+'lam 6'!BP7</f>
        <v>261.20838577612875</v>
      </c>
      <c r="BR7" s="171">
        <f>'lam 1'!BQ7+'lam 2'!BQ7+'lam 3'!BQ7+'lam 4'!BQ7+'lam 5'!BQ7+'lam 6'!BQ7</f>
        <v>250.24368820905909</v>
      </c>
      <c r="BS7" s="171">
        <f>'lam 1'!BR7+'lam 2'!BR7+'lam 3'!BR7+'lam 4'!BR7+'lam 5'!BR7+'lam 6'!BR7</f>
        <v>222.07446413644294</v>
      </c>
      <c r="BT7" s="171">
        <f>'lam 1'!BS7+'lam 2'!BS7+'lam 3'!BS7+'lam 4'!BS7+'lam 5'!BS7+'lam 6'!BS7</f>
        <v>207.37096066808078</v>
      </c>
      <c r="BU7" s="171">
        <f>'lam 1'!BT7+'lam 2'!BT7+'lam 3'!BT7+'lam 4'!BT7+'lam 5'!BT7+'lam 6'!BT7</f>
        <v>190.90251604418597</v>
      </c>
      <c r="BV7" s="171">
        <f>'lam 1'!BU7+'lam 2'!BU7+'lam 3'!BU7+'lam 4'!BU7+'lam 5'!BU7+'lam 6'!BU7</f>
        <v>173.40463841298845</v>
      </c>
      <c r="BW7" s="171">
        <f>'lam 1'!BV7+'lam 2'!BV7+'lam 3'!BV7+'lam 4'!BV7+'lam 5'!BV7+'lam 6'!BV7</f>
        <v>155.72002636148989</v>
      </c>
      <c r="BX7" s="171">
        <f>'lam 1'!BW7+'lam 2'!BW7+'lam 3'!BW7+'lam 4'!BW7+'lam 5'!BW7+'lam 6'!BW7</f>
        <v>138.6700023347488</v>
      </c>
      <c r="BY7" s="171">
        <f>'lam 1'!BX7+'lam 2'!BX7+'lam 3'!BX7+'lam 4'!BX7+'lam 5'!BX7+'lam 6'!BX7</f>
        <v>122.95608890386447</v>
      </c>
      <c r="BZ7" s="171">
        <f>'lam 1'!BY7+'lam 2'!BY7+'lam 3'!BY7+'lam 4'!BY7+'lam 5'!BY7+'lam 6'!BY7</f>
        <v>109.10106029845362</v>
      </c>
      <c r="CA7" s="171">
        <f>'lam 1'!BZ7+'lam 2'!BZ7+'lam 3'!BZ7+'lam 4'!BZ7+'lam 5'!BZ7+'lam 6'!BZ7</f>
        <v>97.427884755924723</v>
      </c>
      <c r="CB7" s="171">
        <f>'lam 1'!CA7+'lam 2'!CA7+'lam 3'!CA7+'lam 4'!CA7+'lam 5'!CA7+'lam 6'!CA7</f>
        <v>88.068527623451345</v>
      </c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</row>
    <row r="8" spans="1:165" ht="17.100000000000001" customHeight="1" x14ac:dyDescent="0.2">
      <c r="A8" s="156" t="s">
        <v>176</v>
      </c>
      <c r="B8" s="156">
        <v>-1.5</v>
      </c>
      <c r="C8" s="156">
        <v>2.2999999999999998</v>
      </c>
      <c r="D8" s="156"/>
      <c r="E8" s="53">
        <f t="shared" si="6"/>
        <v>344.99490237568011</v>
      </c>
      <c r="F8" s="172"/>
      <c r="G8" s="172">
        <f t="shared" si="7"/>
        <v>6.6999999999999922</v>
      </c>
      <c r="H8" s="172"/>
      <c r="I8" s="175">
        <f t="shared" si="8"/>
        <v>3.1999999999999997</v>
      </c>
      <c r="J8" s="171">
        <f>'lam 1'!I8+'lam 2'!I8+'lam 3'!I8+'lam 4'!I8+'lam 5'!I8+'lam 6'!I8</f>
        <v>92.729287193892688</v>
      </c>
      <c r="K8" s="171">
        <f>'lam 1'!J8+'lam 2'!J8+'lam 3'!J8+'lam 4'!J8+'lam 5'!J8+'lam 6'!J8</f>
        <v>102.64852148752455</v>
      </c>
      <c r="L8" s="171">
        <f>'lam 1'!K8+'lam 2'!K8+'lam 3'!K8+'lam 4'!K8+'lam 5'!K8+'lam 6'!K8</f>
        <v>115.00388957215041</v>
      </c>
      <c r="M8" s="171">
        <f>'lam 1'!L8+'lam 2'!L8+'lam 3'!L8+'lam 4'!L8+'lam 5'!L8+'lam 6'!L8</f>
        <v>129.6673630807289</v>
      </c>
      <c r="N8" s="171">
        <f>'lam 1'!M8+'lam 2'!M8+'lam 3'!M8+'lam 4'!M8+'lam 5'!M8+'lam 6'!M8</f>
        <v>146.31136763453694</v>
      </c>
      <c r="O8" s="171">
        <f>'lam 1'!N8+'lam 2'!N8+'lam 3'!N8+'lam 4'!N8+'lam 5'!N8+'lam 6'!N8</f>
        <v>164.39811274979641</v>
      </c>
      <c r="P8" s="171">
        <f>'lam 1'!O8+'lam 2'!O8+'lam 3'!O8+'lam 4'!O8+'lam 5'!O8+'lam 6'!O8</f>
        <v>183.19992661828536</v>
      </c>
      <c r="Q8" s="171">
        <f>'lam 1'!P8+'lam 2'!P8+'lam 3'!P8+'lam 4'!P8+'lam 5'!P8+'lam 6'!P8</f>
        <v>201.85932082853316</v>
      </c>
      <c r="R8" s="171">
        <f>'lam 1'!Q8+'lam 2'!Q8+'lam 3'!Q8+'lam 4'!Q8+'lam 5'!Q8+'lam 6'!Q8</f>
        <v>219.49088330566178</v>
      </c>
      <c r="S8" s="171">
        <f>'lam 1'!R8+'lam 2'!R8+'lam 3'!R8+'lam 4'!R8+'lam 5'!R8+'lam 6'!R8</f>
        <v>235.31568219494187</v>
      </c>
      <c r="T8" s="171">
        <f>'lam 1'!S8+'lam 2'!S8+'lam 3'!S8+'lam 4'!S8+'lam 5'!S8+'lam 6'!S8</f>
        <v>265.25455480985084</v>
      </c>
      <c r="U8" s="171">
        <f>'lam 1'!T8+'lam 2'!T8+'lam 3'!T8+'lam 4'!T8+'lam 5'!T8+'lam 6'!T8</f>
        <v>277.21133207994728</v>
      </c>
      <c r="V8" s="171">
        <f>'lam 1'!U8+'lam 2'!U8+'lam 3'!U8+'lam 4'!U8+'lam 5'!U8+'lam 6'!U8</f>
        <v>286.9753373893646</v>
      </c>
      <c r="W8" s="171">
        <f>'lam 1'!V8+'lam 2'!V8+'lam 3'!V8+'lam 4'!V8+'lam 5'!V8+'lam 6'!V8</f>
        <v>295.12782056071808</v>
      </c>
      <c r="X8" s="171">
        <f>'lam 1'!W8+'lam 2'!W8+'lam 3'!W8+'lam 4'!W8+'lam 5'!W8+'lam 6'!W8</f>
        <v>302.41080112021103</v>
      </c>
      <c r="Y8" s="171">
        <f>'lam 1'!X8+'lam 2'!X8+'lam 3'!X8+'lam 4'!X8+'lam 5'!X8+'lam 6'!X8</f>
        <v>309.47726081646266</v>
      </c>
      <c r="Z8" s="171">
        <f>'lam 1'!Y8+'lam 2'!Y8+'lam 3'!Y8+'lam 4'!Y8+'lam 5'!Y8+'lam 6'!Y8</f>
        <v>316.65006409806062</v>
      </c>
      <c r="AA8" s="171">
        <f>'lam 1'!Z8+'lam 2'!Z8+'lam 3'!Z8+'lam 4'!Z8+'lam 5'!Z8+'lam 6'!Z8</f>
        <v>323.7876923348133</v>
      </c>
      <c r="AB8" s="171">
        <f>'lam 1'!AA8+'lam 2'!AA8+'lam 3'!AA8+'lam 4'!AA8+'lam 5'!AA8+'lam 6'!AA8</f>
        <v>330.3280748063238</v>
      </c>
      <c r="AC8" s="171">
        <f>'lam 1'!AB8+'lam 2'!AB8+'lam 3'!AB8+'lam 4'!AB8+'lam 5'!AB8+'lam 6'!AB8</f>
        <v>335.51224160720881</v>
      </c>
      <c r="AD8" s="171">
        <f>'lam 1'!AC8+'lam 2'!AC8+'lam 3'!AC8+'lam 4'!AC8+'lam 5'!AC8+'lam 6'!AC8</f>
        <v>338.70503368156977</v>
      </c>
      <c r="AE8" s="171">
        <f>'lam 1'!AD8+'lam 2'!AD8+'lam 3'!AD8+'lam 4'!AD8+'lam 5'!AD8+'lam 6'!AD8</f>
        <v>339.67515047554463</v>
      </c>
      <c r="AF8" s="171">
        <f>'lam 1'!AE8+'lam 2'!AE8+'lam 3'!AE8+'lam 4'!AE8+'lam 5'!AE8+'lam 6'!AE8</f>
        <v>338.70681122449986</v>
      </c>
      <c r="AG8" s="171">
        <f>'lam 1'!AF8+'lam 2'!AF8+'lam 3'!AF8+'lam 4'!AF8+'lam 5'!AF8+'lam 6'!AF8</f>
        <v>336.49131776796014</v>
      </c>
      <c r="AH8" s="171">
        <f>'lam 1'!AG8+'lam 2'!AG8+'lam 3'!AG8+'lam 4'!AG8+'lam 5'!AG8+'lam 6'!AG8</f>
        <v>333.85058935028894</v>
      </c>
      <c r="AI8" s="171">
        <f>'lam 1'!AH8+'lam 2'!AH8+'lam 3'!AH8+'lam 4'!AH8+'lam 5'!AH8+'lam 6'!AH8</f>
        <v>331.42079390734347</v>
      </c>
      <c r="AJ8" s="171">
        <f>'lam 1'!AI8+'lam 2'!AI8+'lam 3'!AI8+'lam 4'!AI8+'lam 5'!AI8+'lam 6'!AI8</f>
        <v>329.43428447773181</v>
      </c>
      <c r="AK8" s="171">
        <f>'lam 1'!AJ8+'lam 2'!AJ8+'lam 3'!AJ8+'lam 4'!AJ8+'lam 5'!AJ8+'lam 6'!AJ8</f>
        <v>327.68323842492845</v>
      </c>
      <c r="AL8" s="171">
        <f>'lam 1'!AK8+'lam 2'!AK8+'lam 3'!AK8+'lam 4'!AK8+'lam 5'!AK8+'lam 6'!AK8</f>
        <v>325.66411952848125</v>
      </c>
      <c r="AM8" s="171">
        <f>'lam 1'!AL8+'lam 2'!AL8+'lam 3'!AL8+'lam 4'!AL8+'lam 5'!AL8+'lam 6'!AL8</f>
        <v>344.99490237568006</v>
      </c>
      <c r="AN8" s="171">
        <f>'lam 1'!AM8+'lam 2'!AM8+'lam 3'!AM8+'lam 4'!AM8+'lam 5'!AM8+'lam 6'!AM8</f>
        <v>341.53342540111885</v>
      </c>
      <c r="AO8" s="171">
        <f>'lam 1'!AN8+'lam 2'!AN8+'lam 3'!AN8+'lam 4'!AN8+'lam 5'!AN8+'lam 6'!AN8</f>
        <v>337.96420368246567</v>
      </c>
      <c r="AP8" s="171">
        <f>'lam 1'!AO8+'lam 2'!AO8+'lam 3'!AO8+'lam 4'!AO8+'lam 5'!AO8+'lam 6'!AO8</f>
        <v>334.49477287781133</v>
      </c>
      <c r="AQ8" s="171">
        <f>'lam 1'!AP8+'lam 2'!AP8+'lam 3'!AP8+'lam 4'!AP8+'lam 5'!AP8+'lam 6'!AP8</f>
        <v>331.52668390926118</v>
      </c>
      <c r="AR8" s="171">
        <f>'lam 1'!AQ8+'lam 2'!AQ8+'lam 3'!AQ8+'lam 4'!AQ8+'lam 5'!AQ8+'lam 6'!AQ8</f>
        <v>329.51129425282124</v>
      </c>
      <c r="AS8" s="171">
        <f>'lam 1'!AR8+'lam 2'!AR8+'lam 3'!AR8+'lam 4'!AR8+'lam 5'!AR8+'lam 6'!AR8</f>
        <v>328.79622549959191</v>
      </c>
      <c r="AT8" s="171">
        <f>'lam 1'!AS8+'lam 2'!AS8+'lam 3'!AS8+'lam 4'!AS8+'lam 5'!AS8+'lam 6'!AS8</f>
        <v>329.51129425282147</v>
      </c>
      <c r="AU8" s="171">
        <f>'lam 1'!AT8+'lam 2'!AT8+'lam 3'!AT8+'lam 4'!AT8+'lam 5'!AT8+'lam 6'!AT8</f>
        <v>331.52668390926135</v>
      </c>
      <c r="AV8" s="171">
        <f>'lam 1'!AU8+'lam 2'!AU8+'lam 3'!AU8+'lam 4'!AU8+'lam 5'!AU8+'lam 6'!AU8</f>
        <v>334.49477287781167</v>
      </c>
      <c r="AW8" s="171">
        <f>'lam 1'!AV8+'lam 2'!AV8+'lam 3'!AV8+'lam 4'!AV8+'lam 5'!AV8+'lam 6'!AV8</f>
        <v>337.96420368246584</v>
      </c>
      <c r="AX8" s="171">
        <f>'lam 1'!AW8+'lam 2'!AW8+'lam 3'!AW8+'lam 4'!AW8+'lam 5'!AW8+'lam 6'!AW8</f>
        <v>341.53342540111925</v>
      </c>
      <c r="AY8" s="171">
        <f>'lam 1'!AX8+'lam 2'!AX8+'lam 3'!AX8+'lam 4'!AX8+'lam 5'!AX8+'lam 6'!AX8</f>
        <v>344.99490237568011</v>
      </c>
      <c r="AZ8" s="171">
        <f>'lam 1'!AY8+'lam 2'!AY8+'lam 3'!AY8+'lam 4'!AY8+'lam 5'!AY8+'lam 6'!AY8</f>
        <v>325.66411952848131</v>
      </c>
      <c r="BA8" s="171">
        <f>'lam 1'!AZ8+'lam 2'!AZ8+'lam 3'!AZ8+'lam 4'!AZ8+'lam 5'!AZ8+'lam 6'!AZ8</f>
        <v>327.6832384249285</v>
      </c>
      <c r="BB8" s="171">
        <f>'lam 1'!BA8+'lam 2'!BA8+'lam 3'!BA8+'lam 4'!BA8+'lam 5'!BA8+'lam 6'!BA8</f>
        <v>329.43428447773181</v>
      </c>
      <c r="BC8" s="171">
        <f>'lam 1'!BB8+'lam 2'!BB8+'lam 3'!BB8+'lam 4'!BB8+'lam 5'!BB8+'lam 6'!BB8</f>
        <v>331.42079390734352</v>
      </c>
      <c r="BD8" s="171">
        <f>'lam 1'!BC8+'lam 2'!BC8+'lam 3'!BC8+'lam 4'!BC8+'lam 5'!BC8+'lam 6'!BC8</f>
        <v>333.85058935028911</v>
      </c>
      <c r="BE8" s="171">
        <f>'lam 1'!BD8+'lam 2'!BD8+'lam 3'!BD8+'lam 4'!BD8+'lam 5'!BD8+'lam 6'!BD8</f>
        <v>336.49131776796037</v>
      </c>
      <c r="BF8" s="171">
        <f>'lam 1'!BE8+'lam 2'!BE8+'lam 3'!BE8+'lam 4'!BE8+'lam 5'!BE8+'lam 6'!BE8</f>
        <v>338.70681122449997</v>
      </c>
      <c r="BG8" s="171">
        <f>'lam 1'!BF8+'lam 2'!BF8+'lam 3'!BF8+'lam 4'!BF8+'lam 5'!BF8+'lam 6'!BF8</f>
        <v>339.67515047554457</v>
      </c>
      <c r="BH8" s="171">
        <f>'lam 1'!BG8+'lam 2'!BG8+'lam 3'!BG8+'lam 4'!BG8+'lam 5'!BG8+'lam 6'!BG8</f>
        <v>338.70503368156966</v>
      </c>
      <c r="BI8" s="171">
        <f>'lam 1'!BH8+'lam 2'!BH8+'lam 3'!BH8+'lam 4'!BH8+'lam 5'!BH8+'lam 6'!BH8</f>
        <v>335.51224160720869</v>
      </c>
      <c r="BJ8" s="171">
        <f>'lam 1'!BI8+'lam 2'!BI8+'lam 3'!BI8+'lam 4'!BI8+'lam 5'!BI8+'lam 6'!BI8</f>
        <v>330.32807480632351</v>
      </c>
      <c r="BK8" s="171">
        <f>'lam 1'!BJ8+'lam 2'!BJ8+'lam 3'!BJ8+'lam 4'!BJ8+'lam 5'!BJ8+'lam 6'!BJ8</f>
        <v>323.78769233481279</v>
      </c>
      <c r="BL8" s="171">
        <f>'lam 1'!BK8+'lam 2'!BK8+'lam 3'!BK8+'lam 4'!BK8+'lam 5'!BK8+'lam 6'!BK8</f>
        <v>316.65006409806028</v>
      </c>
      <c r="BM8" s="171">
        <f>'lam 1'!BL8+'lam 2'!BL8+'lam 3'!BL8+'lam 4'!BL8+'lam 5'!BL8+'lam 6'!BL8</f>
        <v>309.47726081646238</v>
      </c>
      <c r="BN8" s="171">
        <f>'lam 1'!BM8+'lam 2'!BM8+'lam 3'!BM8+'lam 4'!BM8+'lam 5'!BM8+'lam 6'!BM8</f>
        <v>302.41080112021069</v>
      </c>
      <c r="BO8" s="171">
        <f>'lam 1'!BN8+'lam 2'!BN8+'lam 3'!BN8+'lam 4'!BN8+'lam 5'!BN8+'lam 6'!BN8</f>
        <v>295.12782056071774</v>
      </c>
      <c r="BP8" s="171">
        <f>'lam 1'!BO8+'lam 2'!BO8+'lam 3'!BO8+'lam 4'!BO8+'lam 5'!BO8+'lam 6'!BO8</f>
        <v>286.9753373893642</v>
      </c>
      <c r="BQ8" s="171">
        <f>'lam 1'!BP8+'lam 2'!BP8+'lam 3'!BP8+'lam 4'!BP8+'lam 5'!BP8+'lam 6'!BP8</f>
        <v>277.21133207994683</v>
      </c>
      <c r="BR8" s="171">
        <f>'lam 1'!BQ8+'lam 2'!BQ8+'lam 3'!BQ8+'lam 4'!BQ8+'lam 5'!BQ8+'lam 6'!BQ8</f>
        <v>265.25455480985016</v>
      </c>
      <c r="BS8" s="171">
        <f>'lam 1'!BR8+'lam 2'!BR8+'lam 3'!BR8+'lam 4'!BR8+'lam 5'!BR8+'lam 6'!BR8</f>
        <v>235.31568219494113</v>
      </c>
      <c r="BT8" s="171">
        <f>'lam 1'!BS8+'lam 2'!BS8+'lam 3'!BS8+'lam 4'!BS8+'lam 5'!BS8+'lam 6'!BS8</f>
        <v>219.4908833056609</v>
      </c>
      <c r="BU8" s="171">
        <f>'lam 1'!BT8+'lam 2'!BT8+'lam 3'!BT8+'lam 4'!BT8+'lam 5'!BT8+'lam 6'!BT8</f>
        <v>201.85932082853225</v>
      </c>
      <c r="BV8" s="171">
        <f>'lam 1'!BU8+'lam 2'!BU8+'lam 3'!BU8+'lam 4'!BU8+'lam 5'!BU8+'lam 6'!BU8</f>
        <v>183.19992661828422</v>
      </c>
      <c r="BW8" s="171">
        <f>'lam 1'!BV8+'lam 2'!BV8+'lam 3'!BV8+'lam 4'!BV8+'lam 5'!BV8+'lam 6'!BV8</f>
        <v>164.39811274979547</v>
      </c>
      <c r="BX8" s="171">
        <f>'lam 1'!BW8+'lam 2'!BW8+'lam 3'!BW8+'lam 4'!BW8+'lam 5'!BW8+'lam 6'!BW8</f>
        <v>146.31136763453614</v>
      </c>
      <c r="BY8" s="171">
        <f>'lam 1'!BX8+'lam 2'!BX8+'lam 3'!BX8+'lam 4'!BX8+'lam 5'!BX8+'lam 6'!BX8</f>
        <v>129.66736308072814</v>
      </c>
      <c r="BZ8" s="171">
        <f>'lam 1'!BY8+'lam 2'!BY8+'lam 3'!BY8+'lam 4'!BY8+'lam 5'!BY8+'lam 6'!BY8</f>
        <v>115.00388957214986</v>
      </c>
      <c r="CA8" s="171">
        <f>'lam 1'!BZ8+'lam 2'!BZ8+'lam 3'!BZ8+'lam 4'!BZ8+'lam 5'!BZ8+'lam 6'!BZ8</f>
        <v>102.64852148752396</v>
      </c>
      <c r="CB8" s="171">
        <f>'lam 1'!CA8+'lam 2'!CA8+'lam 3'!CA8+'lam 4'!CA8+'lam 5'!CA8+'lam 6'!CA8</f>
        <v>92.729287193892375</v>
      </c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</row>
    <row r="9" spans="1:165" ht="17.100000000000001" customHeight="1" x14ac:dyDescent="0.2">
      <c r="A9" s="156" t="s">
        <v>177</v>
      </c>
      <c r="B9" s="156">
        <v>1.5</v>
      </c>
      <c r="C9" s="156">
        <v>2.2999999999999998</v>
      </c>
      <c r="D9" s="156"/>
      <c r="E9" s="53">
        <f t="shared" si="6"/>
        <v>363.16018059368997</v>
      </c>
      <c r="F9" s="172"/>
      <c r="G9" s="172">
        <f t="shared" si="7"/>
        <v>6.5999999999999925</v>
      </c>
      <c r="H9" s="172"/>
      <c r="I9" s="175">
        <f t="shared" si="8"/>
        <v>3.0999999999999996</v>
      </c>
      <c r="J9" s="171">
        <f>'lam 1'!I9+'lam 2'!I9+'lam 3'!I9+'lam 4'!I9+'lam 5'!I9+'lam 6'!I9</f>
        <v>96.914498334551212</v>
      </c>
      <c r="K9" s="171">
        <f>'lam 1'!J9+'lam 2'!J9+'lam 3'!J9+'lam 4'!J9+'lam 5'!J9+'lam 6'!J9</f>
        <v>107.36227085912795</v>
      </c>
      <c r="L9" s="171">
        <f>'lam 1'!K9+'lam 2'!K9+'lam 3'!K9+'lam 4'!K9+'lam 5'!K9+'lam 6'!K9</f>
        <v>120.3663403654121</v>
      </c>
      <c r="M9" s="171">
        <f>'lam 1'!L9+'lam 2'!L9+'lam 3'!L9+'lam 4'!L9+'lam 5'!L9+'lam 6'!L9</f>
        <v>135.8029773599749</v>
      </c>
      <c r="N9" s="171">
        <f>'lam 1'!M9+'lam 2'!M9+'lam 3'!M9+'lam 4'!M9+'lam 5'!M9+'lam 6'!M9</f>
        <v>153.34057964754669</v>
      </c>
      <c r="O9" s="171">
        <f>'lam 1'!N9+'lam 2'!N9+'lam 3'!N9+'lam 4'!N9+'lam 5'!N9+'lam 6'!N9</f>
        <v>172.42713234660556</v>
      </c>
      <c r="P9" s="171">
        <f>'lam 1'!O9+'lam 2'!O9+'lam 3'!O9+'lam 4'!O9+'lam 5'!O9+'lam 6'!O9</f>
        <v>192.30977806222847</v>
      </c>
      <c r="Q9" s="171">
        <f>'lam 1'!P9+'lam 2'!P9+'lam 3'!P9+'lam 4'!P9+'lam 5'!P9+'lam 6'!P9</f>
        <v>212.0959118325803</v>
      </c>
      <c r="R9" s="171">
        <f>'lam 1'!Q9+'lam 2'!Q9+'lam 3'!Q9+'lam 4'!Q9+'lam 5'!Q9+'lam 6'!Q9</f>
        <v>230.85841909558422</v>
      </c>
      <c r="S9" s="171">
        <f>'lam 1'!R9+'lam 2'!R9+'lam 3'!R9+'lam 4'!R9+'lam 5'!R9+'lam 6'!R9</f>
        <v>247.77577593291869</v>
      </c>
      <c r="T9" s="171">
        <f>'lam 1'!S9+'lam 2'!S9+'lam 3'!S9+'lam 4'!S9+'lam 5'!S9+'lam 6'!S9</f>
        <v>279.3277557958408</v>
      </c>
      <c r="U9" s="171">
        <f>'lam 1'!T9+'lam 2'!T9+'lam 3'!T9+'lam 4'!T9+'lam 5'!T9+'lam 6'!T9</f>
        <v>292.24807390074113</v>
      </c>
      <c r="V9" s="171">
        <f>'lam 1'!U9+'lam 2'!U9+'lam 3'!U9+'lam 4'!U9+'lam 5'!U9+'lam 6'!U9</f>
        <v>302.87758090724697</v>
      </c>
      <c r="W9" s="171">
        <f>'lam 1'!V9+'lam 2'!V9+'lam 3'!V9+'lam 4'!V9+'lam 5'!V9+'lam 6'!V9</f>
        <v>311.81056549708387</v>
      </c>
      <c r="X9" s="171">
        <f>'lam 1'!W9+'lam 2'!W9+'lam 3'!W9+'lam 4'!W9+'lam 5'!W9+'lam 6'!W9</f>
        <v>319.81247958695002</v>
      </c>
      <c r="Y9" s="171">
        <f>'lam 1'!X9+'lam 2'!X9+'lam 3'!X9+'lam 4'!X9+'lam 5'!X9+'lam 6'!X9</f>
        <v>327.55804725692815</v>
      </c>
      <c r="Z9" s="171">
        <f>'lam 1'!Y9+'lam 2'!Y9+'lam 3'!Y9+'lam 4'!Y9+'lam 5'!Y9+'lam 6'!Y9</f>
        <v>335.37707884662569</v>
      </c>
      <c r="AA9" s="171">
        <f>'lam 1'!Z9+'lam 2'!Z9+'lam 3'!Z9+'lam 4'!Z9+'lam 5'!Z9+'lam 6'!Z9</f>
        <v>343.11187734859311</v>
      </c>
      <c r="AB9" s="171">
        <f>'lam 1'!AA9+'lam 2'!AA9+'lam 3'!AA9+'lam 4'!AA9+'lam 5'!AA9+'lam 6'!AA9</f>
        <v>350.1624112687328</v>
      </c>
      <c r="AC9" s="171">
        <f>'lam 1'!AB9+'lam 2'!AB9+'lam 3'!AB9+'lam 4'!AB9+'lam 5'!AB9+'lam 6'!AB9</f>
        <v>355.72197297361515</v>
      </c>
      <c r="AD9" s="171">
        <f>'lam 1'!AC9+'lam 2'!AC9+'lam 3'!AC9+'lam 4'!AC9+'lam 5'!AC9+'lam 6'!AC9</f>
        <v>359.11620484146766</v>
      </c>
      <c r="AE9" s="171">
        <f>'lam 1'!AD9+'lam 2'!AD9+'lam 3'!AD9+'lam 4'!AD9+'lam 5'!AD9+'lam 6'!AD9</f>
        <v>360.09957890624361</v>
      </c>
      <c r="AF9" s="171">
        <f>'lam 1'!AE9+'lam 2'!AE9+'lam 3'!AE9+'lam 4'!AE9+'lam 5'!AE9+'lam 6'!AE9</f>
        <v>358.97367279185477</v>
      </c>
      <c r="AG9" s="171">
        <f>'lam 1'!AF9+'lam 2'!AF9+'lam 3'!AF9+'lam 4'!AF9+'lam 5'!AF9+'lam 6'!AF9</f>
        <v>356.47226109801608</v>
      </c>
      <c r="AH9" s="171">
        <f>'lam 1'!AG9+'lam 2'!AG9+'lam 3'!AG9+'lam 4'!AG9+'lam 5'!AG9+'lam 6'!AG9</f>
        <v>353.46857773912984</v>
      </c>
      <c r="AI9" s="171">
        <f>'lam 1'!AH9+'lam 2'!AH9+'lam 3'!AH9+'lam 4'!AH9+'lam 5'!AH9+'lam 6'!AH9</f>
        <v>350.64082557419289</v>
      </c>
      <c r="AJ9" s="171">
        <f>'lam 1'!AI9+'lam 2'!AI9+'lam 3'!AI9+'lam 4'!AI9+'lam 5'!AI9+'lam 6'!AI9</f>
        <v>348.24236029096403</v>
      </c>
      <c r="AK9" s="171">
        <f>'lam 1'!AJ9+'lam 2'!AJ9+'lam 3'!AJ9+'lam 4'!AJ9+'lam 5'!AJ9+'lam 6'!AJ9</f>
        <v>346.06433076585796</v>
      </c>
      <c r="AL9" s="171">
        <f>'lam 1'!AK9+'lam 2'!AK9+'lam 3'!AK9+'lam 4'!AK9+'lam 5'!AK9+'lam 6'!AK9</f>
        <v>343.58894600063473</v>
      </c>
      <c r="AM9" s="171">
        <f>'lam 1'!AL9+'lam 2'!AL9+'lam 3'!AL9+'lam 4'!AL9+'lam 5'!AL9+'lam 6'!AL9</f>
        <v>363.16018059368974</v>
      </c>
      <c r="AN9" s="171">
        <f>'lam 1'!AM9+'lam 2'!AM9+'lam 3'!AM9+'lam 4'!AM9+'lam 5'!AM9+'lam 6'!AM9</f>
        <v>359.19669647705052</v>
      </c>
      <c r="AO9" s="171">
        <f>'lam 1'!AN9+'lam 2'!AN9+'lam 3'!AN9+'lam 4'!AN9+'lam 5'!AN9+'lam 6'!AN9</f>
        <v>355.13804679204605</v>
      </c>
      <c r="AP9" s="171">
        <f>'lam 1'!AO9+'lam 2'!AO9+'lam 3'!AO9+'lam 4'!AO9+'lam 5'!AO9+'lam 6'!AO9</f>
        <v>351.2247594609953</v>
      </c>
      <c r="AQ9" s="171">
        <f>'lam 1'!AP9+'lam 2'!AP9+'lam 3'!AP9+'lam 4'!AP9+'lam 5'!AP9+'lam 6'!AP9</f>
        <v>347.89888919255429</v>
      </c>
      <c r="AR9" s="171">
        <f>'lam 1'!AQ9+'lam 2'!AQ9+'lam 3'!AQ9+'lam 4'!AQ9+'lam 5'!AQ9+'lam 6'!AQ9</f>
        <v>345.65035770977386</v>
      </c>
      <c r="AS9" s="171">
        <f>'lam 1'!AR9+'lam 2'!AR9+'lam 3'!AR9+'lam 4'!AR9+'lam 5'!AR9+'lam 6'!AR9</f>
        <v>344.85426469321015</v>
      </c>
      <c r="AT9" s="171">
        <f>'lam 1'!AS9+'lam 2'!AS9+'lam 3'!AS9+'lam 4'!AS9+'lam 5'!AS9+'lam 6'!AS9</f>
        <v>345.65035770977431</v>
      </c>
      <c r="AU9" s="171">
        <f>'lam 1'!AT9+'lam 2'!AT9+'lam 3'!AT9+'lam 4'!AT9+'lam 5'!AT9+'lam 6'!AT9</f>
        <v>347.89888919255441</v>
      </c>
      <c r="AV9" s="171">
        <f>'lam 1'!AU9+'lam 2'!AU9+'lam 3'!AU9+'lam 4'!AU9+'lam 5'!AU9+'lam 6'!AU9</f>
        <v>351.2247594609957</v>
      </c>
      <c r="AW9" s="171">
        <f>'lam 1'!AV9+'lam 2'!AV9+'lam 3'!AV9+'lam 4'!AV9+'lam 5'!AV9+'lam 6'!AV9</f>
        <v>355.13804679204594</v>
      </c>
      <c r="AX9" s="171">
        <f>'lam 1'!AW9+'lam 2'!AW9+'lam 3'!AW9+'lam 4'!AW9+'lam 5'!AW9+'lam 6'!AW9</f>
        <v>359.19669647705081</v>
      </c>
      <c r="AY9" s="171">
        <f>'lam 1'!AX9+'lam 2'!AX9+'lam 3'!AX9+'lam 4'!AX9+'lam 5'!AX9+'lam 6'!AX9</f>
        <v>363.16018059368997</v>
      </c>
      <c r="AZ9" s="171">
        <f>'lam 1'!AY9+'lam 2'!AY9+'lam 3'!AY9+'lam 4'!AY9+'lam 5'!AY9+'lam 6'!AY9</f>
        <v>343.58894600063496</v>
      </c>
      <c r="BA9" s="171">
        <f>'lam 1'!AZ9+'lam 2'!AZ9+'lam 3'!AZ9+'lam 4'!AZ9+'lam 5'!AZ9+'lam 6'!AZ9</f>
        <v>346.06433076585813</v>
      </c>
      <c r="BB9" s="171">
        <f>'lam 1'!BA9+'lam 2'!BA9+'lam 3'!BA9+'lam 4'!BA9+'lam 5'!BA9+'lam 6'!BA9</f>
        <v>348.2423602909642</v>
      </c>
      <c r="BC9" s="171">
        <f>'lam 1'!BB9+'lam 2'!BB9+'lam 3'!BB9+'lam 4'!BB9+'lam 5'!BB9+'lam 6'!BB9</f>
        <v>350.64082557419323</v>
      </c>
      <c r="BD9" s="171">
        <f>'lam 1'!BC9+'lam 2'!BC9+'lam 3'!BC9+'lam 4'!BC9+'lam 5'!BC9+'lam 6'!BC9</f>
        <v>353.46857773912978</v>
      </c>
      <c r="BE9" s="171">
        <f>'lam 1'!BD9+'lam 2'!BD9+'lam 3'!BD9+'lam 4'!BD9+'lam 5'!BD9+'lam 6'!BD9</f>
        <v>356.47226109801625</v>
      </c>
      <c r="BF9" s="171">
        <f>'lam 1'!BE9+'lam 2'!BE9+'lam 3'!BE9+'lam 4'!BE9+'lam 5'!BE9+'lam 6'!BE9</f>
        <v>358.97367279185488</v>
      </c>
      <c r="BG9" s="171">
        <f>'lam 1'!BF9+'lam 2'!BF9+'lam 3'!BF9+'lam 4'!BF9+'lam 5'!BF9+'lam 6'!BF9</f>
        <v>360.09957890624366</v>
      </c>
      <c r="BH9" s="171">
        <f>'lam 1'!BG9+'lam 2'!BG9+'lam 3'!BG9+'lam 4'!BG9+'lam 5'!BG9+'lam 6'!BG9</f>
        <v>359.11620484146755</v>
      </c>
      <c r="BI9" s="171">
        <f>'lam 1'!BH9+'lam 2'!BH9+'lam 3'!BH9+'lam 4'!BH9+'lam 5'!BH9+'lam 6'!BH9</f>
        <v>355.72197297361498</v>
      </c>
      <c r="BJ9" s="171">
        <f>'lam 1'!BI9+'lam 2'!BI9+'lam 3'!BI9+'lam 4'!BI9+'lam 5'!BI9+'lam 6'!BI9</f>
        <v>350.16241126873251</v>
      </c>
      <c r="BK9" s="171">
        <f>'lam 1'!BJ9+'lam 2'!BJ9+'lam 3'!BJ9+'lam 4'!BJ9+'lam 5'!BJ9+'lam 6'!BJ9</f>
        <v>343.11187734859271</v>
      </c>
      <c r="BL9" s="171">
        <f>'lam 1'!BK9+'lam 2'!BK9+'lam 3'!BK9+'lam 4'!BK9+'lam 5'!BK9+'lam 6'!BK9</f>
        <v>335.37707884662547</v>
      </c>
      <c r="BM9" s="171">
        <f>'lam 1'!BL9+'lam 2'!BL9+'lam 3'!BL9+'lam 4'!BL9+'lam 5'!BL9+'lam 6'!BL9</f>
        <v>327.55804725692752</v>
      </c>
      <c r="BN9" s="171">
        <f>'lam 1'!BM9+'lam 2'!BM9+'lam 3'!BM9+'lam 4'!BM9+'lam 5'!BM9+'lam 6'!BM9</f>
        <v>319.81247958694962</v>
      </c>
      <c r="BO9" s="171">
        <f>'lam 1'!BN9+'lam 2'!BN9+'lam 3'!BN9+'lam 4'!BN9+'lam 5'!BN9+'lam 6'!BN9</f>
        <v>311.81056549708342</v>
      </c>
      <c r="BP9" s="171">
        <f>'lam 1'!BO9+'lam 2'!BO9+'lam 3'!BO9+'lam 4'!BO9+'lam 5'!BO9+'lam 6'!BO9</f>
        <v>302.87758090724645</v>
      </c>
      <c r="BQ9" s="171">
        <f>'lam 1'!BP9+'lam 2'!BP9+'lam 3'!BP9+'lam 4'!BP9+'lam 5'!BP9+'lam 6'!BP9</f>
        <v>292.24807390074051</v>
      </c>
      <c r="BR9" s="171">
        <f>'lam 1'!BQ9+'lam 2'!BQ9+'lam 3'!BQ9+'lam 4'!BQ9+'lam 5'!BQ9+'lam 6'!BQ9</f>
        <v>279.32775579584012</v>
      </c>
      <c r="BS9" s="171">
        <f>'lam 1'!BR9+'lam 2'!BR9+'lam 3'!BR9+'lam 4'!BR9+'lam 5'!BR9+'lam 6'!BR9</f>
        <v>247.77577593291807</v>
      </c>
      <c r="BT9" s="171">
        <f>'lam 1'!BS9+'lam 2'!BS9+'lam 3'!BS9+'lam 4'!BS9+'lam 5'!BS9+'lam 6'!BS9</f>
        <v>230.85841909558317</v>
      </c>
      <c r="BU9" s="171">
        <f>'lam 1'!BT9+'lam 2'!BT9+'lam 3'!BT9+'lam 4'!BT9+'lam 5'!BT9+'lam 6'!BT9</f>
        <v>212.09591183257933</v>
      </c>
      <c r="BV9" s="171">
        <f>'lam 1'!BU9+'lam 2'!BU9+'lam 3'!BU9+'lam 4'!BU9+'lam 5'!BU9+'lam 6'!BU9</f>
        <v>192.30977806222722</v>
      </c>
      <c r="BW9" s="171">
        <f>'lam 1'!BV9+'lam 2'!BV9+'lam 3'!BV9+'lam 4'!BV9+'lam 5'!BV9+'lam 6'!BV9</f>
        <v>172.42713234660462</v>
      </c>
      <c r="BX9" s="171">
        <f>'lam 1'!BW9+'lam 2'!BW9+'lam 3'!BW9+'lam 4'!BW9+'lam 5'!BW9+'lam 6'!BW9</f>
        <v>153.34057964754581</v>
      </c>
      <c r="BY9" s="171">
        <f>'lam 1'!BX9+'lam 2'!BX9+'lam 3'!BX9+'lam 4'!BX9+'lam 5'!BX9+'lam 6'!BX9</f>
        <v>135.80297735997408</v>
      </c>
      <c r="BZ9" s="171">
        <f>'lam 1'!BY9+'lam 2'!BY9+'lam 3'!BY9+'lam 4'!BY9+'lam 5'!BY9+'lam 6'!BY9</f>
        <v>120.36634036541149</v>
      </c>
      <c r="CA9" s="171">
        <f>'lam 1'!BZ9+'lam 2'!BZ9+'lam 3'!BZ9+'lam 4'!BZ9+'lam 5'!BZ9+'lam 6'!BZ9</f>
        <v>107.36227085912725</v>
      </c>
      <c r="CB9" s="171">
        <f>'lam 1'!CA9+'lam 2'!CA9+'lam 3'!CA9+'lam 4'!CA9+'lam 5'!CA9+'lam 6'!CA9</f>
        <v>96.914498334550871</v>
      </c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</row>
    <row r="10" spans="1:165" ht="17.100000000000001" customHeight="1" x14ac:dyDescent="0.2">
      <c r="A10" s="156" t="s">
        <v>178</v>
      </c>
      <c r="B10" s="156">
        <v>-1.5</v>
      </c>
      <c r="C10" s="156">
        <v>0</v>
      </c>
      <c r="D10" s="156"/>
      <c r="E10" s="53">
        <f t="shared" si="6"/>
        <v>380.10519627138865</v>
      </c>
      <c r="F10" s="172"/>
      <c r="G10" s="172">
        <f t="shared" si="7"/>
        <v>6.4999999999999929</v>
      </c>
      <c r="H10" s="172"/>
      <c r="I10" s="175">
        <f t="shared" si="8"/>
        <v>2.9999999999999996</v>
      </c>
      <c r="J10" s="171">
        <f>'lam 1'!I10+'lam 2'!I10+'lam 3'!I10+'lam 4'!I10+'lam 5'!I10+'lam 6'!I10</f>
        <v>100.69277572534216</v>
      </c>
      <c r="K10" s="171">
        <f>'lam 1'!J10+'lam 2'!J10+'lam 3'!J10+'lam 4'!J10+'lam 5'!J10+'lam 6'!J10</f>
        <v>111.6369853151014</v>
      </c>
      <c r="L10" s="171">
        <f>'lam 1'!K10+'lam 2'!K10+'lam 3'!K10+'lam 4'!K10+'lam 5'!K10+'lam 6'!K10</f>
        <v>125.2541827581053</v>
      </c>
      <c r="M10" s="171">
        <f>'lam 1'!L10+'lam 2'!L10+'lam 3'!L10+'lam 4'!L10+'lam 5'!L10+'lam 6'!L10</f>
        <v>141.425081408605</v>
      </c>
      <c r="N10" s="171">
        <f>'lam 1'!M10+'lam 2'!M10+'lam 3'!M10+'lam 4'!M10+'lam 5'!M10+'lam 6'!M10</f>
        <v>159.81447195293461</v>
      </c>
      <c r="O10" s="171">
        <f>'lam 1'!N10+'lam 2'!N10+'lam 3'!N10+'lam 4'!N10+'lam 5'!N10+'lam 6'!N10</f>
        <v>179.85684956061851</v>
      </c>
      <c r="P10" s="171">
        <f>'lam 1'!O10+'lam 2'!O10+'lam 3'!O10+'lam 4'!O10+'lam 5'!O10+'lam 6'!O10</f>
        <v>200.77521398703126</v>
      </c>
      <c r="Q10" s="171">
        <f>'lam 1'!P10+'lam 2'!P10+'lam 3'!P10+'lam 4'!P10+'lam 5'!P10+'lam 6'!P10</f>
        <v>221.6431296533774</v>
      </c>
      <c r="R10" s="171">
        <f>'lam 1'!Q10+'lam 2'!Q10+'lam 3'!Q10+'lam 4'!Q10+'lam 5'!Q10+'lam 6'!Q10</f>
        <v>241.4931769282401</v>
      </c>
      <c r="S10" s="171">
        <f>'lam 1'!R10+'lam 2'!R10+'lam 3'!R10+'lam 4'!R10+'lam 5'!R10+'lam 6'!R10</f>
        <v>259.46256204703229</v>
      </c>
      <c r="T10" s="171">
        <f>'lam 1'!S10+'lam 2'!S10+'lam 3'!S10+'lam 4'!S10+'lam 5'!S10+'lam 6'!S10</f>
        <v>292.49282208698816</v>
      </c>
      <c r="U10" s="171">
        <f>'lam 1'!T10+'lam 2'!T10+'lam 3'!T10+'lam 4'!T10+'lam 5'!T10+'lam 6'!T10</f>
        <v>306.33831673064077</v>
      </c>
      <c r="V10" s="171">
        <f>'lam 1'!U10+'lam 2'!U10+'lam 3'!U10+'lam 4'!U10+'lam 5'!U10+'lam 6'!U10</f>
        <v>317.79903932117321</v>
      </c>
      <c r="W10" s="171">
        <f>'lam 1'!V10+'lam 2'!V10+'lam 3'!V10+'lam 4'!V10+'lam 5'!V10+'lam 6'!V10</f>
        <v>327.48187824546596</v>
      </c>
      <c r="X10" s="171">
        <f>'lam 1'!W10+'lam 2'!W10+'lam 3'!W10+'lam 4'!W10+'lam 5'!W10+'lam 6'!W10</f>
        <v>336.17501228555199</v>
      </c>
      <c r="Y10" s="171">
        <f>'lam 1'!X10+'lam 2'!X10+'lam 3'!X10+'lam 4'!X10+'lam 5'!X10+'lam 6'!X10</f>
        <v>344.57420842398238</v>
      </c>
      <c r="Z10" s="171">
        <f>'lam 1'!Y10+'lam 2'!Y10+'lam 3'!Y10+'lam 4'!Y10+'lam 5'!Y10+'lam 6'!Y10</f>
        <v>353.01577959673796</v>
      </c>
      <c r="AA10" s="171">
        <f>'lam 1'!Z10+'lam 2'!Z10+'lam 3'!Z10+'lam 4'!Z10+'lam 5'!Z10+'lam 6'!Z10</f>
        <v>361.32579507138246</v>
      </c>
      <c r="AB10" s="171">
        <f>'lam 1'!AA10+'lam 2'!AA10+'lam 3'!AA10+'lam 4'!AA10+'lam 5'!AA10+'lam 6'!AA10</f>
        <v>368.86655912823232</v>
      </c>
      <c r="AC10" s="171">
        <f>'lam 1'!AB10+'lam 2'!AB10+'lam 3'!AB10+'lam 4'!AB10+'lam 5'!AB10+'lam 6'!AB10</f>
        <v>374.78409199947606</v>
      </c>
      <c r="AD10" s="171">
        <f>'lam 1'!AC10+'lam 2'!AC10+'lam 3'!AC10+'lam 4'!AC10+'lam 5'!AC10+'lam 6'!AC10</f>
        <v>378.36522459788875</v>
      </c>
      <c r="AE10" s="171">
        <f>'lam 1'!AD10+'lam 2'!AD10+'lam 3'!AD10+'lam 4'!AD10+'lam 5'!AD10+'lam 6'!AD10</f>
        <v>379.350303812135</v>
      </c>
      <c r="AF10" s="171">
        <f>'lam 1'!AE10+'lam 2'!AE10+'lam 3'!AE10+'lam 4'!AE10+'lam 5'!AE10+'lam 6'!AE10</f>
        <v>378.05800321326916</v>
      </c>
      <c r="AG10" s="171">
        <f>'lam 1'!AF10+'lam 2'!AF10+'lam 3'!AF10+'lam 4'!AF10+'lam 5'!AF10+'lam 6'!AF10</f>
        <v>375.26402175359294</v>
      </c>
      <c r="AH10" s="171">
        <f>'lam 1'!AG10+'lam 2'!AG10+'lam 3'!AG10+'lam 4'!AG10+'lam 5'!AG10+'lam 6'!AG10</f>
        <v>371.89227855537371</v>
      </c>
      <c r="AI10" s="171">
        <f>'lam 1'!AH10+'lam 2'!AH10+'lam 3'!AH10+'lam 4'!AH10+'lam 5'!AH10+'lam 6'!AH10</f>
        <v>368.66254634914316</v>
      </c>
      <c r="AJ10" s="171">
        <f>'lam 1'!AI10+'lam 2'!AI10+'lam 3'!AI10+'lam 4'!AI10+'lam 5'!AI10+'lam 6'!AI10</f>
        <v>365.84906250289424</v>
      </c>
      <c r="AK10" s="171">
        <f>'lam 1'!AJ10+'lam 2'!AJ10+'lam 3'!AJ10+'lam 4'!AJ10+'lam 5'!AJ10+'lam 6'!AJ10</f>
        <v>363.24220165254212</v>
      </c>
      <c r="AL10" s="171">
        <f>'lam 1'!AK10+'lam 2'!AK10+'lam 3'!AK10+'lam 4'!AK10+'lam 5'!AK10+'lam 6'!AK10</f>
        <v>360.31040812488612</v>
      </c>
      <c r="AM10" s="171">
        <f>'lam 1'!AL10+'lam 2'!AL10+'lam 3'!AL10+'lam 4'!AL10+'lam 5'!AL10+'lam 6'!AL10</f>
        <v>380.10519627138854</v>
      </c>
      <c r="AN10" s="171">
        <f>'lam 1'!AM10+'lam 2'!AM10+'lam 3'!AM10+'lam 4'!AM10+'lam 5'!AM10+'lam 6'!AM10</f>
        <v>375.64311235779223</v>
      </c>
      <c r="AO10" s="171">
        <f>'lam 1'!AN10+'lam 2'!AN10+'lam 3'!AN10+'lam 4'!AN10+'lam 5'!AN10+'lam 6'!AN10</f>
        <v>371.09954736213297</v>
      </c>
      <c r="AP10" s="171">
        <f>'lam 1'!AO10+'lam 2'!AO10+'lam 3'!AO10+'lam 4'!AO10+'lam 5'!AO10+'lam 6'!AO10</f>
        <v>366.74735968634445</v>
      </c>
      <c r="AQ10" s="171">
        <f>'lam 1'!AP10+'lam 2'!AP10+'lam 3'!AP10+'lam 4'!AP10+'lam 5'!AP10+'lam 6'!AP10</f>
        <v>363.0682110619814</v>
      </c>
      <c r="AR10" s="171">
        <f>'lam 1'!AQ10+'lam 2'!AQ10+'lam 3'!AQ10+'lam 4'!AQ10+'lam 5'!AQ10+'lam 6'!AQ10</f>
        <v>360.58968593996451</v>
      </c>
      <c r="AS10" s="171">
        <f>'lam 1'!AR10+'lam 2'!AR10+'lam 3'!AR10+'lam 4'!AR10+'lam 5'!AR10+'lam 6'!AR10</f>
        <v>359.71369912123595</v>
      </c>
      <c r="AT10" s="171">
        <f>'lam 1'!AS10+'lam 2'!AS10+'lam 3'!AS10+'lam 4'!AS10+'lam 5'!AS10+'lam 6'!AS10</f>
        <v>360.58968593996491</v>
      </c>
      <c r="AU10" s="171">
        <f>'lam 1'!AT10+'lam 2'!AT10+'lam 3'!AT10+'lam 4'!AT10+'lam 5'!AT10+'lam 6'!AT10</f>
        <v>363.06821106198151</v>
      </c>
      <c r="AV10" s="171">
        <f>'lam 1'!AU10+'lam 2'!AU10+'lam 3'!AU10+'lam 4'!AU10+'lam 5'!AU10+'lam 6'!AU10</f>
        <v>366.74735968634474</v>
      </c>
      <c r="AW10" s="171">
        <f>'lam 1'!AV10+'lam 2'!AV10+'lam 3'!AV10+'lam 4'!AV10+'lam 5'!AV10+'lam 6'!AV10</f>
        <v>371.09954736213302</v>
      </c>
      <c r="AX10" s="171">
        <f>'lam 1'!AW10+'lam 2'!AW10+'lam 3'!AW10+'lam 4'!AW10+'lam 5'!AW10+'lam 6'!AW10</f>
        <v>375.64311235779257</v>
      </c>
      <c r="AY10" s="171">
        <f>'lam 1'!AX10+'lam 2'!AX10+'lam 3'!AX10+'lam 4'!AX10+'lam 5'!AX10+'lam 6'!AX10</f>
        <v>380.10519627138865</v>
      </c>
      <c r="AZ10" s="171">
        <f>'lam 1'!AY10+'lam 2'!AY10+'lam 3'!AY10+'lam 4'!AY10+'lam 5'!AY10+'lam 6'!AY10</f>
        <v>360.31040812488635</v>
      </c>
      <c r="BA10" s="171">
        <f>'lam 1'!AZ10+'lam 2'!AZ10+'lam 3'!AZ10+'lam 4'!AZ10+'lam 5'!AZ10+'lam 6'!AZ10</f>
        <v>363.24220165254241</v>
      </c>
      <c r="BB10" s="171">
        <f>'lam 1'!BA10+'lam 2'!BA10+'lam 3'!BA10+'lam 4'!BA10+'lam 5'!BA10+'lam 6'!BA10</f>
        <v>365.84906250289436</v>
      </c>
      <c r="BC10" s="171">
        <f>'lam 1'!BB10+'lam 2'!BB10+'lam 3'!BB10+'lam 4'!BB10+'lam 5'!BB10+'lam 6'!BB10</f>
        <v>368.66254634914333</v>
      </c>
      <c r="BD10" s="171">
        <f>'lam 1'!BC10+'lam 2'!BC10+'lam 3'!BC10+'lam 4'!BC10+'lam 5'!BC10+'lam 6'!BC10</f>
        <v>371.89227855537388</v>
      </c>
      <c r="BE10" s="171">
        <f>'lam 1'!BD10+'lam 2'!BD10+'lam 3'!BD10+'lam 4'!BD10+'lam 5'!BD10+'lam 6'!BD10</f>
        <v>375.26402175359294</v>
      </c>
      <c r="BF10" s="171">
        <f>'lam 1'!BE10+'lam 2'!BE10+'lam 3'!BE10+'lam 4'!BE10+'lam 5'!BE10+'lam 6'!BE10</f>
        <v>378.05800321326922</v>
      </c>
      <c r="BG10" s="171">
        <f>'lam 1'!BF10+'lam 2'!BF10+'lam 3'!BF10+'lam 4'!BF10+'lam 5'!BF10+'lam 6'!BF10</f>
        <v>379.35030381213488</v>
      </c>
      <c r="BH10" s="171">
        <f>'lam 1'!BG10+'lam 2'!BG10+'lam 3'!BG10+'lam 4'!BG10+'lam 5'!BG10+'lam 6'!BG10</f>
        <v>378.36522459788864</v>
      </c>
      <c r="BI10" s="171">
        <f>'lam 1'!BH10+'lam 2'!BH10+'lam 3'!BH10+'lam 4'!BH10+'lam 5'!BH10+'lam 6'!BH10</f>
        <v>374.784091999476</v>
      </c>
      <c r="BJ10" s="171">
        <f>'lam 1'!BI10+'lam 2'!BI10+'lam 3'!BI10+'lam 4'!BI10+'lam 5'!BI10+'lam 6'!BI10</f>
        <v>368.86655912823198</v>
      </c>
      <c r="BK10" s="171">
        <f>'lam 1'!BJ10+'lam 2'!BJ10+'lam 3'!BJ10+'lam 4'!BJ10+'lam 5'!BJ10+'lam 6'!BJ10</f>
        <v>361.32579507138223</v>
      </c>
      <c r="BL10" s="171">
        <f>'lam 1'!BK10+'lam 2'!BK10+'lam 3'!BK10+'lam 4'!BK10+'lam 5'!BK10+'lam 6'!BK10</f>
        <v>353.01577959673756</v>
      </c>
      <c r="BM10" s="171">
        <f>'lam 1'!BL10+'lam 2'!BL10+'lam 3'!BL10+'lam 4'!BL10+'lam 5'!BL10+'lam 6'!BL10</f>
        <v>344.57420842398187</v>
      </c>
      <c r="BN10" s="171">
        <f>'lam 1'!BM10+'lam 2'!BM10+'lam 3'!BM10+'lam 4'!BM10+'lam 5'!BM10+'lam 6'!BM10</f>
        <v>336.17501228555159</v>
      </c>
      <c r="BO10" s="171">
        <f>'lam 1'!BN10+'lam 2'!BN10+'lam 3'!BN10+'lam 4'!BN10+'lam 5'!BN10+'lam 6'!BN10</f>
        <v>327.4818782454654</v>
      </c>
      <c r="BP10" s="171">
        <f>'lam 1'!BO10+'lam 2'!BO10+'lam 3'!BO10+'lam 4'!BO10+'lam 5'!BO10+'lam 6'!BO10</f>
        <v>317.79903932117264</v>
      </c>
      <c r="BQ10" s="171">
        <f>'lam 1'!BP10+'lam 2'!BP10+'lam 3'!BP10+'lam 4'!BP10+'lam 5'!BP10+'lam 6'!BP10</f>
        <v>306.33831673064026</v>
      </c>
      <c r="BR10" s="171">
        <f>'lam 1'!BQ10+'lam 2'!BQ10+'lam 3'!BQ10+'lam 4'!BQ10+'lam 5'!BQ10+'lam 6'!BQ10</f>
        <v>292.49282208698736</v>
      </c>
      <c r="BS10" s="171">
        <f>'lam 1'!BR10+'lam 2'!BR10+'lam 3'!BR10+'lam 4'!BR10+'lam 5'!BR10+'lam 6'!BR10</f>
        <v>259.46256204703155</v>
      </c>
      <c r="BT10" s="171">
        <f>'lam 1'!BS10+'lam 2'!BS10+'lam 3'!BS10+'lam 4'!BS10+'lam 5'!BS10+'lam 6'!BS10</f>
        <v>241.49317692823917</v>
      </c>
      <c r="BU10" s="171">
        <f>'lam 1'!BT10+'lam 2'!BT10+'lam 3'!BT10+'lam 4'!BT10+'lam 5'!BT10+'lam 6'!BT10</f>
        <v>221.64312965337638</v>
      </c>
      <c r="BV10" s="171">
        <f>'lam 1'!BU10+'lam 2'!BU10+'lam 3'!BU10+'lam 4'!BU10+'lam 5'!BU10+'lam 6'!BU10</f>
        <v>200.77521398702993</v>
      </c>
      <c r="BW10" s="171">
        <f>'lam 1'!BV10+'lam 2'!BV10+'lam 3'!BV10+'lam 4'!BV10+'lam 5'!BV10+'lam 6'!BV10</f>
        <v>179.85684956061746</v>
      </c>
      <c r="BX10" s="171">
        <f>'lam 1'!BW10+'lam 2'!BW10+'lam 3'!BW10+'lam 4'!BW10+'lam 5'!BW10+'lam 6'!BW10</f>
        <v>159.81447195293367</v>
      </c>
      <c r="BY10" s="171">
        <f>'lam 1'!BX10+'lam 2'!BX10+'lam 3'!BX10+'lam 4'!BX10+'lam 5'!BX10+'lam 6'!BX10</f>
        <v>141.42508140860414</v>
      </c>
      <c r="BZ10" s="171">
        <f>'lam 1'!BY10+'lam 2'!BY10+'lam 3'!BY10+'lam 4'!BY10+'lam 5'!BY10+'lam 6'!BY10</f>
        <v>125.25418275810463</v>
      </c>
      <c r="CA10" s="171">
        <f>'lam 1'!BZ10+'lam 2'!BZ10+'lam 3'!BZ10+'lam 4'!BZ10+'lam 5'!BZ10+'lam 6'!BZ10</f>
        <v>111.63698531510076</v>
      </c>
      <c r="CB10" s="171">
        <f>'lam 1'!CA10+'lam 2'!CA10+'lam 3'!CA10+'lam 4'!CA10+'lam 5'!CA10+'lam 6'!CA10</f>
        <v>100.69277572534175</v>
      </c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</row>
    <row r="11" spans="1:165" ht="17.100000000000001" customHeight="1" x14ac:dyDescent="0.2">
      <c r="A11" s="156" t="s">
        <v>179</v>
      </c>
      <c r="B11" s="156">
        <v>1.5</v>
      </c>
      <c r="C11" s="156">
        <v>0</v>
      </c>
      <c r="D11" s="156"/>
      <c r="E11" s="53">
        <f t="shared" si="6"/>
        <v>397.50195852807229</v>
      </c>
      <c r="F11" s="172"/>
      <c r="G11" s="172">
        <f t="shared" si="7"/>
        <v>6.3999999999999932</v>
      </c>
      <c r="H11" s="172"/>
      <c r="I11" s="175">
        <f t="shared" si="8"/>
        <v>2.8999999999999995</v>
      </c>
      <c r="J11" s="171">
        <f>'lam 1'!I11+'lam 2'!I11+'lam 3'!I11+'lam 4'!I11+'lam 5'!I11+'lam 6'!I11</f>
        <v>104.16836147806083</v>
      </c>
      <c r="K11" s="171">
        <f>'lam 1'!J11+'lam 2'!J11+'lam 3'!J11+'lam 4'!J11+'lam 5'!J11+'lam 6'!J11</f>
        <v>115.5790766551832</v>
      </c>
      <c r="L11" s="171">
        <f>'lam 1'!K11+'lam 2'!K11+'lam 3'!K11+'lam 4'!K11+'lam 5'!K11+'lam 6'!K11</f>
        <v>129.77485517460411</v>
      </c>
      <c r="M11" s="171">
        <f>'lam 1'!L11+'lam 2'!L11+'lam 3'!L11+'lam 4'!L11+'lam 5'!L11+'lam 6'!L11</f>
        <v>146.64075679630412</v>
      </c>
      <c r="N11" s="171">
        <f>'lam 1'!M11+'lam 2'!M11+'lam 3'!M11+'lam 4'!M11+'lam 5'!M11+'lam 6'!M11</f>
        <v>165.83819495310559</v>
      </c>
      <c r="O11" s="171">
        <f>'lam 1'!N11+'lam 2'!N11+'lam 3'!N11+'lam 4'!N11+'lam 5'!N11+'lam 6'!N11</f>
        <v>186.78880880738248</v>
      </c>
      <c r="P11" s="171">
        <f>'lam 1'!O11+'lam 2'!O11+'lam 3'!O11+'lam 4'!O11+'lam 5'!O11+'lam 6'!O11</f>
        <v>208.69252678060766</v>
      </c>
      <c r="Q11" s="171">
        <f>'lam 1'!P11+'lam 2'!P11+'lam 3'!P11+'lam 4'!P11+'lam 5'!P11+'lam 6'!P11</f>
        <v>230.59055202447246</v>
      </c>
      <c r="R11" s="171">
        <f>'lam 1'!Q11+'lam 2'!Q11+'lam 3'!Q11+'lam 4'!Q11+'lam 5'!Q11+'lam 6'!Q11</f>
        <v>251.4768930034424</v>
      </c>
      <c r="S11" s="171">
        <f>'lam 1'!R11+'lam 2'!R11+'lam 3'!R11+'lam 4'!R11+'lam 5'!R11+'lam 6'!R11</f>
        <v>270.44925500960932</v>
      </c>
      <c r="T11" s="171">
        <f>'lam 1'!S11+'lam 2'!S11+'lam 3'!S11+'lam 4'!S11+'lam 5'!S11+'lam 6'!S11</f>
        <v>304.85541905433024</v>
      </c>
      <c r="U11" s="171">
        <f>'lam 1'!T11+'lam 2'!T11+'lam 3'!T11+'lam 4'!T11+'lam 5'!T11+'lam 6'!T11</f>
        <v>319.58137105096313</v>
      </c>
      <c r="V11" s="171">
        <f>'lam 1'!U11+'lam 2'!U11+'lam 3'!U11+'lam 4'!U11+'lam 5'!U11+'lam 6'!U11</f>
        <v>331.83321202141917</v>
      </c>
      <c r="W11" s="171">
        <f>'lam 1'!V11+'lam 2'!V11+'lam 3'!V11+'lam 4'!V11+'lam 5'!V11+'lam 6'!V11</f>
        <v>342.23000125802787</v>
      </c>
      <c r="X11" s="171">
        <f>'lam 1'!W11+'lam 2'!W11+'lam 3'!W11+'lam 4'!W11+'lam 5'!W11+'lam 6'!W11</f>
        <v>351.58178428273686</v>
      </c>
      <c r="Y11" s="171">
        <f>'lam 1'!X11+'lam 2'!X11+'lam 3'!X11+'lam 4'!X11+'lam 5'!X11+'lam 6'!X11</f>
        <v>360.60450073728964</v>
      </c>
      <c r="Z11" s="171">
        <f>'lam 1'!Y11+'lam 2'!Y11+'lam 3'!Y11+'lam 4'!Y11+'lam 5'!Y11+'lam 6'!Y11</f>
        <v>369.64053022494198</v>
      </c>
      <c r="AA11" s="171">
        <f>'lam 1'!Z11+'lam 2'!Z11+'lam 3'!Z11+'lam 4'!Z11+'lam 5'!Z11+'lam 6'!Z11</f>
        <v>378.49998441845429</v>
      </c>
      <c r="AB11" s="171">
        <f>'lam 1'!AA11+'lam 2'!AA11+'lam 3'!AA11+'lam 4'!AA11+'lam 5'!AA11+'lam 6'!AA11</f>
        <v>386.50845859913483</v>
      </c>
      <c r="AC11" s="171">
        <f>'lam 1'!AB11+'lam 2'!AB11+'lam 3'!AB11+'lam 4'!AB11+'lam 5'!AB11+'lam 6'!AB11</f>
        <v>392.76597719031258</v>
      </c>
      <c r="AD11" s="171">
        <f>'lam 1'!AC11+'lam 2'!AC11+'lam 3'!AC11+'lam 4'!AC11+'lam 5'!AC11+'lam 6'!AC11</f>
        <v>396.52161683324368</v>
      </c>
      <c r="AE11" s="171">
        <f>'lam 1'!AD11+'lam 2'!AD11+'lam 3'!AD11+'lam 4'!AD11+'lam 5'!AD11+'lam 6'!AD11</f>
        <v>397.50195852807229</v>
      </c>
      <c r="AF11" s="171">
        <f>'lam 1'!AE11+'lam 2'!AE11+'lam 3'!AE11+'lam 4'!AE11+'lam 5'!AE11+'lam 6'!AE11</f>
        <v>396.04224188969971</v>
      </c>
      <c r="AG11" s="171">
        <f>'lam 1'!AF11+'lam 2'!AF11+'lam 3'!AF11+'lam 4'!AF11+'lam 5'!AF11+'lam 6'!AF11</f>
        <v>392.95885896030774</v>
      </c>
      <c r="AH11" s="171">
        <f>'lam 1'!AG11+'lam 2'!AG11+'lam 3'!AG11+'lam 4'!AG11+'lam 5'!AG11+'lam 6'!AG11</f>
        <v>389.22495633355754</v>
      </c>
      <c r="AI11" s="171">
        <f>'lam 1'!AH11+'lam 2'!AH11+'lam 3'!AH11+'lam 4'!AH11+'lam 5'!AH11+'lam 6'!AH11</f>
        <v>385.60072763171542</v>
      </c>
      <c r="AJ11" s="171">
        <f>'lam 1'!AI11+'lam 2'!AI11+'lam 3'!AI11+'lam 4'!AI11+'lam 5'!AI11+'lam 6'!AI11</f>
        <v>382.38080283513943</v>
      </c>
      <c r="AK11" s="171">
        <f>'lam 1'!AJ11+'lam 2'!AJ11+'lam 3'!AJ11+'lam 4'!AJ11+'lam 5'!AJ11+'lam 6'!AJ11</f>
        <v>379.35497640584663</v>
      </c>
      <c r="AL11" s="171">
        <f>'lam 1'!AK11+'lam 2'!AK11+'lam 3'!AK11+'lam 4'!AK11+'lam 5'!AK11+'lam 6'!AK11</f>
        <v>375.97851331843873</v>
      </c>
      <c r="AM11" s="171">
        <f>'lam 1'!AL11+'lam 2'!AL11+'lam 3'!AL11+'lam 4'!AL11+'lam 5'!AL11+'lam 6'!AL11</f>
        <v>395.98708804514308</v>
      </c>
      <c r="AN11" s="171">
        <f>'lam 1'!AM11+'lam 2'!AM11+'lam 3'!AM11+'lam 4'!AM11+'lam 5'!AM11+'lam 6'!AM11</f>
        <v>391.04140325208743</v>
      </c>
      <c r="AO11" s="171">
        <f>'lam 1'!AN11+'lam 2'!AN11+'lam 3'!AN11+'lam 4'!AN11+'lam 5'!AN11+'lam 6'!AN11</f>
        <v>386.02833166479155</v>
      </c>
      <c r="AP11" s="171">
        <f>'lam 1'!AO11+'lam 2'!AO11+'lam 3'!AO11+'lam 4'!AO11+'lam 5'!AO11+'lam 6'!AO11</f>
        <v>381.25174817804543</v>
      </c>
      <c r="AQ11" s="171">
        <f>'lam 1'!AP11+'lam 2'!AP11+'lam 3'!AP11+'lam 4'!AP11+'lam 5'!AP11+'lam 6'!AP11</f>
        <v>377.23130882077544</v>
      </c>
      <c r="AR11" s="171">
        <f>'lam 1'!AQ11+'lam 2'!AQ11+'lam 3'!AQ11+'lam 4'!AQ11+'lam 5'!AQ11+'lam 6'!AQ11</f>
        <v>374.53072173371203</v>
      </c>
      <c r="AS11" s="171">
        <f>'lam 1'!AR11+'lam 2'!AR11+'lam 3'!AR11+'lam 4'!AR11+'lam 5'!AR11+'lam 6'!AR11</f>
        <v>373.57761761476382</v>
      </c>
      <c r="AT11" s="171">
        <f>'lam 1'!AS11+'lam 2'!AS11+'lam 3'!AS11+'lam 4'!AS11+'lam 5'!AS11+'lam 6'!AS11</f>
        <v>374.53072173371226</v>
      </c>
      <c r="AU11" s="171">
        <f>'lam 1'!AT11+'lam 2'!AT11+'lam 3'!AT11+'lam 4'!AT11+'lam 5'!AT11+'lam 6'!AT11</f>
        <v>377.23130882077561</v>
      </c>
      <c r="AV11" s="171">
        <f>'lam 1'!AU11+'lam 2'!AU11+'lam 3'!AU11+'lam 4'!AU11+'lam 5'!AU11+'lam 6'!AU11</f>
        <v>381.25174817804577</v>
      </c>
      <c r="AW11" s="171">
        <f>'lam 1'!AV11+'lam 2'!AV11+'lam 3'!AV11+'lam 4'!AV11+'lam 5'!AV11+'lam 6'!AV11</f>
        <v>386.02833166479184</v>
      </c>
      <c r="AX11" s="171">
        <f>'lam 1'!AW11+'lam 2'!AW11+'lam 3'!AW11+'lam 4'!AW11+'lam 5'!AW11+'lam 6'!AW11</f>
        <v>391.04140325208783</v>
      </c>
      <c r="AY11" s="171">
        <f>'lam 1'!AX11+'lam 2'!AX11+'lam 3'!AX11+'lam 4'!AX11+'lam 5'!AX11+'lam 6'!AX11</f>
        <v>395.98708804514331</v>
      </c>
      <c r="AZ11" s="171">
        <f>'lam 1'!AY11+'lam 2'!AY11+'lam 3'!AY11+'lam 4'!AY11+'lam 5'!AY11+'lam 6'!AY11</f>
        <v>375.97851331843896</v>
      </c>
      <c r="BA11" s="171">
        <f>'lam 1'!AZ11+'lam 2'!AZ11+'lam 3'!AZ11+'lam 4'!AZ11+'lam 5'!AZ11+'lam 6'!AZ11</f>
        <v>379.35497640584674</v>
      </c>
      <c r="BB11" s="171">
        <f>'lam 1'!BA11+'lam 2'!BA11+'lam 3'!BA11+'lam 4'!BA11+'lam 5'!BA11+'lam 6'!BA11</f>
        <v>382.3808028351396</v>
      </c>
      <c r="BC11" s="171">
        <f>'lam 1'!BB11+'lam 2'!BB11+'lam 3'!BB11+'lam 4'!BB11+'lam 5'!BB11+'lam 6'!BB11</f>
        <v>385.60072763171553</v>
      </c>
      <c r="BD11" s="171">
        <f>'lam 1'!BC11+'lam 2'!BC11+'lam 3'!BC11+'lam 4'!BC11+'lam 5'!BC11+'lam 6'!BC11</f>
        <v>389.22495633355766</v>
      </c>
      <c r="BE11" s="171">
        <f>'lam 1'!BD11+'lam 2'!BD11+'lam 3'!BD11+'lam 4'!BD11+'lam 5'!BD11+'lam 6'!BD11</f>
        <v>392.95885896030768</v>
      </c>
      <c r="BF11" s="171">
        <f>'lam 1'!BE11+'lam 2'!BE11+'lam 3'!BE11+'lam 4'!BE11+'lam 5'!BE11+'lam 6'!BE11</f>
        <v>396.04224188969965</v>
      </c>
      <c r="BG11" s="171">
        <f>'lam 1'!BF11+'lam 2'!BF11+'lam 3'!BF11+'lam 4'!BF11+'lam 5'!BF11+'lam 6'!BF11</f>
        <v>397.50195852807218</v>
      </c>
      <c r="BH11" s="171">
        <f>'lam 1'!BG11+'lam 2'!BG11+'lam 3'!BG11+'lam 4'!BG11+'lam 5'!BG11+'lam 6'!BG11</f>
        <v>396.52161683324357</v>
      </c>
      <c r="BI11" s="171">
        <f>'lam 1'!BH11+'lam 2'!BH11+'lam 3'!BH11+'lam 4'!BH11+'lam 5'!BH11+'lam 6'!BH11</f>
        <v>392.76597719031247</v>
      </c>
      <c r="BJ11" s="171">
        <f>'lam 1'!BI11+'lam 2'!BI11+'lam 3'!BI11+'lam 4'!BI11+'lam 5'!BI11+'lam 6'!BI11</f>
        <v>386.50845859913466</v>
      </c>
      <c r="BK11" s="171">
        <f>'lam 1'!BJ11+'lam 2'!BJ11+'lam 3'!BJ11+'lam 4'!BJ11+'lam 5'!BJ11+'lam 6'!BJ11</f>
        <v>378.49998441845406</v>
      </c>
      <c r="BL11" s="171">
        <f>'lam 1'!BK11+'lam 2'!BK11+'lam 3'!BK11+'lam 4'!BK11+'lam 5'!BK11+'lam 6'!BK11</f>
        <v>369.64053022494164</v>
      </c>
      <c r="BM11" s="171">
        <f>'lam 1'!BL11+'lam 2'!BL11+'lam 3'!BL11+'lam 4'!BL11+'lam 5'!BL11+'lam 6'!BL11</f>
        <v>360.60450073728924</v>
      </c>
      <c r="BN11" s="171">
        <f>'lam 1'!BM11+'lam 2'!BM11+'lam 3'!BM11+'lam 4'!BM11+'lam 5'!BM11+'lam 6'!BM11</f>
        <v>351.58178428273646</v>
      </c>
      <c r="BO11" s="171">
        <f>'lam 1'!BN11+'lam 2'!BN11+'lam 3'!BN11+'lam 4'!BN11+'lam 5'!BN11+'lam 6'!BN11</f>
        <v>342.23000125802741</v>
      </c>
      <c r="BP11" s="171">
        <f>'lam 1'!BO11+'lam 2'!BO11+'lam 3'!BO11+'lam 4'!BO11+'lam 5'!BO11+'lam 6'!BO11</f>
        <v>331.8332120214186</v>
      </c>
      <c r="BQ11" s="171">
        <f>'lam 1'!BP11+'lam 2'!BP11+'lam 3'!BP11+'lam 4'!BP11+'lam 5'!BP11+'lam 6'!BP11</f>
        <v>319.5813710509625</v>
      </c>
      <c r="BR11" s="171">
        <f>'lam 1'!BQ11+'lam 2'!BQ11+'lam 3'!BQ11+'lam 4'!BQ11+'lam 5'!BQ11+'lam 6'!BQ11</f>
        <v>304.85541905432945</v>
      </c>
      <c r="BS11" s="171">
        <f>'lam 1'!BR11+'lam 2'!BR11+'lam 3'!BR11+'lam 4'!BR11+'lam 5'!BR11+'lam 6'!BR11</f>
        <v>270.44925500960835</v>
      </c>
      <c r="BT11" s="171">
        <f>'lam 1'!BS11+'lam 2'!BS11+'lam 3'!BS11+'lam 4'!BS11+'lam 5'!BS11+'lam 6'!BS11</f>
        <v>251.47689300344132</v>
      </c>
      <c r="BU11" s="171">
        <f>'lam 1'!BT11+'lam 2'!BT11+'lam 3'!BT11+'lam 4'!BT11+'lam 5'!BT11+'lam 6'!BT11</f>
        <v>230.59055202447135</v>
      </c>
      <c r="BV11" s="171">
        <f>'lam 1'!BU11+'lam 2'!BU11+'lam 3'!BU11+'lam 4'!BU11+'lam 5'!BU11+'lam 6'!BU11</f>
        <v>208.69252678060641</v>
      </c>
      <c r="BW11" s="171">
        <f>'lam 1'!BV11+'lam 2'!BV11+'lam 3'!BV11+'lam 4'!BV11+'lam 5'!BV11+'lam 6'!BV11</f>
        <v>186.78880880738137</v>
      </c>
      <c r="BX11" s="171">
        <f>'lam 1'!BW11+'lam 2'!BW11+'lam 3'!BW11+'lam 4'!BW11+'lam 5'!BW11+'lam 6'!BW11</f>
        <v>165.83819495310456</v>
      </c>
      <c r="BY11" s="171">
        <f>'lam 1'!BX11+'lam 2'!BX11+'lam 3'!BX11+'lam 4'!BX11+'lam 5'!BX11+'lam 6'!BX11</f>
        <v>146.64075679630321</v>
      </c>
      <c r="BZ11" s="171">
        <f>'lam 1'!BY11+'lam 2'!BY11+'lam 3'!BY11+'lam 4'!BY11+'lam 5'!BY11+'lam 6'!BY11</f>
        <v>129.77485517460337</v>
      </c>
      <c r="CA11" s="171">
        <f>'lam 1'!BZ11+'lam 2'!BZ11+'lam 3'!BZ11+'lam 4'!BZ11+'lam 5'!BZ11+'lam 6'!BZ11</f>
        <v>115.57907665518252</v>
      </c>
      <c r="CB11" s="171">
        <f>'lam 1'!CA11+'lam 2'!CA11+'lam 3'!CA11+'lam 4'!CA11+'lam 5'!CA11+'lam 6'!CA11</f>
        <v>104.16836147806043</v>
      </c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</row>
    <row r="12" spans="1:165" ht="17.100000000000001" customHeight="1" x14ac:dyDescent="0.2">
      <c r="A12" s="156" t="s">
        <v>180</v>
      </c>
      <c r="B12" s="156">
        <v>-1.5</v>
      </c>
      <c r="C12" s="156">
        <v>-2.2999999999999998</v>
      </c>
      <c r="D12" s="156"/>
      <c r="E12" s="53">
        <f t="shared" si="6"/>
        <v>414.60892629189988</v>
      </c>
      <c r="F12" s="172"/>
      <c r="G12" s="172">
        <f t="shared" si="7"/>
        <v>6.2999999999999936</v>
      </c>
      <c r="H12" s="172"/>
      <c r="I12" s="175">
        <f t="shared" si="8"/>
        <v>2.7999999999999994</v>
      </c>
      <c r="J12" s="171">
        <f>'lam 1'!I12+'lam 2'!I12+'lam 3'!I12+'lam 4'!I12+'lam 5'!I12+'lam 6'!I12</f>
        <v>107.43664801501328</v>
      </c>
      <c r="K12" s="171">
        <f>'lam 1'!J12+'lam 2'!J12+'lam 3'!J12+'lam 4'!J12+'lam 5'!J12+'lam 6'!J12</f>
        <v>119.28610408135448</v>
      </c>
      <c r="L12" s="171">
        <f>'lam 1'!K12+'lam 2'!K12+'lam 3'!K12+'lam 4'!K12+'lam 5'!K12+'lam 6'!K12</f>
        <v>134.02699520920646</v>
      </c>
      <c r="M12" s="171">
        <f>'lam 1'!L12+'lam 2'!L12+'lam 3'!L12+'lam 4'!L12+'lam 5'!L12+'lam 6'!L12</f>
        <v>151.54838465098524</v>
      </c>
      <c r="N12" s="171">
        <f>'lam 1'!M12+'lam 2'!M12+'lam 3'!M12+'lam 4'!M12+'lam 5'!M12+'lam 6'!M12</f>
        <v>171.50833368109832</v>
      </c>
      <c r="O12" s="171">
        <f>'lam 1'!N12+'lam 2'!N12+'lam 3'!N12+'lam 4'!N12+'lam 5'!N12+'lam 6'!N12</f>
        <v>193.31613662730513</v>
      </c>
      <c r="P12" s="171">
        <f>'lam 1'!O12+'lam 2'!O12+'lam 3'!O12+'lam 4'!O12+'lam 5'!O12+'lam 6'!O12</f>
        <v>216.14972156221233</v>
      </c>
      <c r="Q12" s="171">
        <f>'lam 1'!P12+'lam 2'!P12+'lam 3'!P12+'lam 4'!P12+'lam 5'!P12+'lam 6'!P12</f>
        <v>239.01955015201526</v>
      </c>
      <c r="R12" s="171">
        <f>'lam 1'!Q12+'lam 2'!Q12+'lam 3'!Q12+'lam 4'!Q12+'lam 5'!Q12+'lam 6'!Q12</f>
        <v>260.88309646518269</v>
      </c>
      <c r="S12" s="171">
        <f>'lam 1'!R12+'lam 2'!R12+'lam 3'!R12+'lam 4'!R12+'lam 5'!R12+'lam 6'!R12</f>
        <v>280.80075661249901</v>
      </c>
      <c r="T12" s="171">
        <f>'lam 1'!S12+'lam 2'!S12+'lam 3'!S12+'lam 4'!S12+'lam 5'!S12+'lam 6'!S12</f>
        <v>316.50785336363515</v>
      </c>
      <c r="U12" s="171">
        <f>'lam 1'!T12+'lam 2'!T12+'lam 3'!T12+'lam 4'!T12+'lam 5'!T12+'lam 6'!T12</f>
        <v>332.06264565660842</v>
      </c>
      <c r="V12" s="171">
        <f>'lam 1'!U12+'lam 2'!U12+'lam 3'!U12+'lam 4'!U12+'lam 5'!U12+'lam 6'!U12</f>
        <v>345.05904804286087</v>
      </c>
      <c r="W12" s="171">
        <f>'lam 1'!V12+'lam 2'!V12+'lam 3'!V12+'lam 4'!V12+'lam 5'!V12+'lam 6'!V12</f>
        <v>356.12789499734077</v>
      </c>
      <c r="X12" s="171">
        <f>'lam 1'!W12+'lam 2'!W12+'lam 3'!W12+'lam 4'!W12+'lam 5'!W12+'lam 6'!W12</f>
        <v>366.10010909780061</v>
      </c>
      <c r="Y12" s="171">
        <f>'lam 1'!X12+'lam 2'!X12+'lam 3'!X12+'lam 4'!X12+'lam 5'!X12+'lam 6'!X12</f>
        <v>375.7107875600247</v>
      </c>
      <c r="Z12" s="171">
        <f>'lam 1'!Y12+'lam 2'!Y12+'lam 3'!Y12+'lam 4'!Y12+'lam 5'!Y12+'lam 6'!Y12</f>
        <v>385.30797845061784</v>
      </c>
      <c r="AA12" s="171">
        <f>'lam 1'!Z12+'lam 2'!Z12+'lam 3'!Z12+'lam 4'!Z12+'lam 5'!Z12+'lam 6'!Z12</f>
        <v>394.68648365089825</v>
      </c>
      <c r="AB12" s="171">
        <f>'lam 1'!AA12+'lam 2'!AA12+'lam 3'!AA12+'lam 4'!AA12+'lam 5'!AA12+'lam 6'!AA12</f>
        <v>403.13685488935329</v>
      </c>
      <c r="AC12" s="171">
        <f>'lam 1'!AB12+'lam 2'!AB12+'lam 3'!AB12+'lam 4'!AB12+'lam 5'!AB12+'lam 6'!AB12</f>
        <v>409.7152635116019</v>
      </c>
      <c r="AD12" s="171">
        <f>'lam 1'!AC12+'lam 2'!AC12+'lam 3'!AC12+'lam 4'!AC12+'lam 5'!AC12+'lam 6'!AC12</f>
        <v>413.6348039889001</v>
      </c>
      <c r="AE12" s="171">
        <f>'lam 1'!AD12+'lam 2'!AD12+'lam 3'!AD12+'lam 4'!AD12+'lam 5'!AD12+'lam 6'!AD12</f>
        <v>414.60892629189971</v>
      </c>
      <c r="AF12" s="171">
        <f>'lam 1'!AE12+'lam 2'!AE12+'lam 3'!AE12+'lam 4'!AE12+'lam 5'!AE12+'lam 6'!AE12</f>
        <v>412.98862465270588</v>
      </c>
      <c r="AG12" s="171">
        <f>'lam 1'!AF12+'lam 2'!AF12+'lam 3'!AF12+'lam 4'!AF12+'lam 5'!AF12+'lam 6'!AF12</f>
        <v>409.62902990050964</v>
      </c>
      <c r="AH12" s="171">
        <f>'lam 1'!AG12+'lam 2'!AG12+'lam 3'!AG12+'lam 4'!AG12+'lam 5'!AG12+'lam 6'!AG12</f>
        <v>405.55017919767965</v>
      </c>
      <c r="AI12" s="171">
        <f>'lam 1'!AH12+'lam 2'!AH12+'lam 3'!AH12+'lam 4'!AH12+'lam 5'!AH12+'lam 6'!AH12</f>
        <v>401.55080761159269</v>
      </c>
      <c r="AJ12" s="171">
        <f>'lam 1'!AI12+'lam 2'!AI12+'lam 3'!AI12+'lam 4'!AI12+'lam 5'!AI12+'lam 6'!AI12</f>
        <v>397.94504565240516</v>
      </c>
      <c r="AK12" s="171">
        <f>'lam 1'!AJ12+'lam 2'!AJ12+'lam 3'!AJ12+'lam 4'!AJ12+'lam 5'!AJ12+'lam 6'!AJ12</f>
        <v>394.52221673027867</v>
      </c>
      <c r="AL12" s="171">
        <f>'lam 1'!AK12+'lam 2'!AK12+'lam 3'!AK12+'lam 4'!AK12+'lam 5'!AK12+'lam 6'!AK12</f>
        <v>390.72506695887631</v>
      </c>
      <c r="AM12" s="171">
        <f>'lam 1'!AL12+'lam 2'!AL12+'lam 3'!AL12+'lam 4'!AL12+'lam 5'!AL12+'lam 6'!AL12</f>
        <v>410.94533198257386</v>
      </c>
      <c r="AN12" s="171">
        <f>'lam 1'!AM12+'lam 2'!AM12+'lam 3'!AM12+'lam 4'!AM12+'lam 5'!AM12+'lam 6'!AM12</f>
        <v>405.5429149491984</v>
      </c>
      <c r="AO12" s="171">
        <f>'lam 1'!AN12+'lam 2'!AN12+'lam 3'!AN12+'lam 4'!AN12+'lam 5'!AN12+'lam 6'!AN12</f>
        <v>400.08686069385266</v>
      </c>
      <c r="AP12" s="171">
        <f>'lam 1'!AO12+'lam 2'!AO12+'lam 3'!AO12+'lam 4'!AO12+'lam 5'!AO12+'lam 6'!AO12</f>
        <v>394.9100916743883</v>
      </c>
      <c r="AQ12" s="171">
        <f>'lam 1'!AP12+'lam 2'!AP12+'lam 3'!AP12+'lam 4'!AP12+'lam 5'!AP12+'lam 6'!AP12</f>
        <v>390.56793480299939</v>
      </c>
      <c r="AR12" s="171">
        <f>'lam 1'!AQ12+'lam 2'!AQ12+'lam 3'!AQ12+'lam 4'!AQ12+'lam 5'!AQ12+'lam 6'!AQ12</f>
        <v>387.65805524330921</v>
      </c>
      <c r="AS12" s="171">
        <f>'lam 1'!AR12+'lam 2'!AR12+'lam 3'!AR12+'lam 4'!AR12+'lam 5'!AR12+'lam 6'!AR12</f>
        <v>386.63227325460917</v>
      </c>
      <c r="AT12" s="171">
        <f>'lam 1'!AS12+'lam 2'!AS12+'lam 3'!AS12+'lam 4'!AS12+'lam 5'!AS12+'lam 6'!AS12</f>
        <v>387.65805524330955</v>
      </c>
      <c r="AU12" s="171">
        <f>'lam 1'!AT12+'lam 2'!AT12+'lam 3'!AT12+'lam 4'!AT12+'lam 5'!AT12+'lam 6'!AT12</f>
        <v>390.56793480299962</v>
      </c>
      <c r="AV12" s="171">
        <f>'lam 1'!AU12+'lam 2'!AU12+'lam 3'!AU12+'lam 4'!AU12+'lam 5'!AU12+'lam 6'!AU12</f>
        <v>394.91009167438841</v>
      </c>
      <c r="AW12" s="171">
        <f>'lam 1'!AV12+'lam 2'!AV12+'lam 3'!AV12+'lam 4'!AV12+'lam 5'!AV12+'lam 6'!AV12</f>
        <v>400.08686069385283</v>
      </c>
      <c r="AX12" s="171">
        <f>'lam 1'!AW12+'lam 2'!AW12+'lam 3'!AW12+'lam 4'!AW12+'lam 5'!AW12+'lam 6'!AW12</f>
        <v>405.5429149491988</v>
      </c>
      <c r="AY12" s="171">
        <f>'lam 1'!AX12+'lam 2'!AX12+'lam 3'!AX12+'lam 4'!AX12+'lam 5'!AX12+'lam 6'!AX12</f>
        <v>410.94533198257409</v>
      </c>
      <c r="AZ12" s="171">
        <f>'lam 1'!AY12+'lam 2'!AY12+'lam 3'!AY12+'lam 4'!AY12+'lam 5'!AY12+'lam 6'!AY12</f>
        <v>390.72506695887648</v>
      </c>
      <c r="BA12" s="171">
        <f>'lam 1'!AZ12+'lam 2'!AZ12+'lam 3'!AZ12+'lam 4'!AZ12+'lam 5'!AZ12+'lam 6'!AZ12</f>
        <v>394.52221673027896</v>
      </c>
      <c r="BB12" s="171">
        <f>'lam 1'!BA12+'lam 2'!BA12+'lam 3'!BA12+'lam 4'!BA12+'lam 5'!BA12+'lam 6'!BA12</f>
        <v>397.94504565240521</v>
      </c>
      <c r="BC12" s="171">
        <f>'lam 1'!BB12+'lam 2'!BB12+'lam 3'!BB12+'lam 4'!BB12+'lam 5'!BB12+'lam 6'!BB12</f>
        <v>401.55080761159275</v>
      </c>
      <c r="BD12" s="171">
        <f>'lam 1'!BC12+'lam 2'!BC12+'lam 3'!BC12+'lam 4'!BC12+'lam 5'!BC12+'lam 6'!BC12</f>
        <v>405.55017919767977</v>
      </c>
      <c r="BE12" s="171">
        <f>'lam 1'!BD12+'lam 2'!BD12+'lam 3'!BD12+'lam 4'!BD12+'lam 5'!BD12+'lam 6'!BD12</f>
        <v>409.62902990050981</v>
      </c>
      <c r="BF12" s="171">
        <f>'lam 1'!BE12+'lam 2'!BE12+'lam 3'!BE12+'lam 4'!BE12+'lam 5'!BE12+'lam 6'!BE12</f>
        <v>412.98862465270582</v>
      </c>
      <c r="BG12" s="171">
        <f>'lam 1'!BF12+'lam 2'!BF12+'lam 3'!BF12+'lam 4'!BF12+'lam 5'!BF12+'lam 6'!BF12</f>
        <v>414.60892629189988</v>
      </c>
      <c r="BH12" s="171">
        <f>'lam 1'!BG12+'lam 2'!BG12+'lam 3'!BG12+'lam 4'!BG12+'lam 5'!BG12+'lam 6'!BG12</f>
        <v>413.63480398889999</v>
      </c>
      <c r="BI12" s="171">
        <f>'lam 1'!BH12+'lam 2'!BH12+'lam 3'!BH12+'lam 4'!BH12+'lam 5'!BH12+'lam 6'!BH12</f>
        <v>409.71526351160151</v>
      </c>
      <c r="BJ12" s="171">
        <f>'lam 1'!BI12+'lam 2'!BI12+'lam 3'!BI12+'lam 4'!BI12+'lam 5'!BI12+'lam 6'!BI12</f>
        <v>403.13685488935312</v>
      </c>
      <c r="BK12" s="171">
        <f>'lam 1'!BJ12+'lam 2'!BJ12+'lam 3'!BJ12+'lam 4'!BJ12+'lam 5'!BJ12+'lam 6'!BJ12</f>
        <v>394.6864836508978</v>
      </c>
      <c r="BL12" s="171">
        <f>'lam 1'!BK12+'lam 2'!BK12+'lam 3'!BK12+'lam 4'!BK12+'lam 5'!BK12+'lam 6'!BK12</f>
        <v>385.3079784506175</v>
      </c>
      <c r="BM12" s="171">
        <f>'lam 1'!BL12+'lam 2'!BL12+'lam 3'!BL12+'lam 4'!BL12+'lam 5'!BL12+'lam 6'!BL12</f>
        <v>375.71078756002424</v>
      </c>
      <c r="BN12" s="171">
        <f>'lam 1'!BM12+'lam 2'!BM12+'lam 3'!BM12+'lam 4'!BM12+'lam 5'!BM12+'lam 6'!BM12</f>
        <v>366.1001090978001</v>
      </c>
      <c r="BO12" s="171">
        <f>'lam 1'!BN12+'lam 2'!BN12+'lam 3'!BN12+'lam 4'!BN12+'lam 5'!BN12+'lam 6'!BN12</f>
        <v>356.12789499734021</v>
      </c>
      <c r="BP12" s="171">
        <f>'lam 1'!BO12+'lam 2'!BO12+'lam 3'!BO12+'lam 4'!BO12+'lam 5'!BO12+'lam 6'!BO12</f>
        <v>345.05904804286035</v>
      </c>
      <c r="BQ12" s="171">
        <f>'lam 1'!BP12+'lam 2'!BP12+'lam 3'!BP12+'lam 4'!BP12+'lam 5'!BP12+'lam 6'!BP12</f>
        <v>332.0626456566078</v>
      </c>
      <c r="BR12" s="171">
        <f>'lam 1'!BQ12+'lam 2'!BQ12+'lam 3'!BQ12+'lam 4'!BQ12+'lam 5'!BQ12+'lam 6'!BQ12</f>
        <v>316.5078533636343</v>
      </c>
      <c r="BS12" s="171">
        <f>'lam 1'!BR12+'lam 2'!BR12+'lam 3'!BR12+'lam 4'!BR12+'lam 5'!BR12+'lam 6'!BR12</f>
        <v>280.80075661249811</v>
      </c>
      <c r="BT12" s="171">
        <f>'lam 1'!BS12+'lam 2'!BS12+'lam 3'!BS12+'lam 4'!BS12+'lam 5'!BS12+'lam 6'!BS12</f>
        <v>260.88309646518184</v>
      </c>
      <c r="BU12" s="171">
        <f>'lam 1'!BT12+'lam 2'!BT12+'lam 3'!BT12+'lam 4'!BT12+'lam 5'!BT12+'lam 6'!BT12</f>
        <v>239.01955015201412</v>
      </c>
      <c r="BV12" s="171">
        <f>'lam 1'!BU12+'lam 2'!BU12+'lam 3'!BU12+'lam 4'!BU12+'lam 5'!BU12+'lam 6'!BU12</f>
        <v>216.14972156221089</v>
      </c>
      <c r="BW12" s="171">
        <f>'lam 1'!BV12+'lam 2'!BV12+'lam 3'!BV12+'lam 4'!BV12+'lam 5'!BV12+'lam 6'!BV12</f>
        <v>193.31613662730405</v>
      </c>
      <c r="BX12" s="171">
        <f>'lam 1'!BW12+'lam 2'!BW12+'lam 3'!BW12+'lam 4'!BW12+'lam 5'!BW12+'lam 6'!BW12</f>
        <v>171.50833368109724</v>
      </c>
      <c r="BY12" s="171">
        <f>'lam 1'!BX12+'lam 2'!BX12+'lam 3'!BX12+'lam 4'!BX12+'lam 5'!BX12+'lam 6'!BX12</f>
        <v>151.54838465098439</v>
      </c>
      <c r="BZ12" s="171">
        <f>'lam 1'!BY12+'lam 2'!BY12+'lam 3'!BY12+'lam 4'!BY12+'lam 5'!BY12+'lam 6'!BY12</f>
        <v>134.02699520920569</v>
      </c>
      <c r="CA12" s="171">
        <f>'lam 1'!BZ12+'lam 2'!BZ12+'lam 3'!BZ12+'lam 4'!BZ12+'lam 5'!BZ12+'lam 6'!BZ12</f>
        <v>119.28610408135381</v>
      </c>
      <c r="CB12" s="171">
        <f>'lam 1'!CA12+'lam 2'!CA12+'lam 3'!CA12+'lam 4'!CA12+'lam 5'!CA12+'lam 6'!CA12</f>
        <v>107.43664801501286</v>
      </c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</row>
    <row r="13" spans="1:165" ht="17.100000000000001" customHeight="1" x14ac:dyDescent="0.2">
      <c r="A13" s="156" t="s">
        <v>181</v>
      </c>
      <c r="B13" s="156">
        <v>1.5</v>
      </c>
      <c r="C13" s="156">
        <v>-2.2999999999999998</v>
      </c>
      <c r="D13" s="156"/>
      <c r="E13" s="53">
        <f t="shared" si="6"/>
        <v>430.58125957155102</v>
      </c>
      <c r="F13" s="172"/>
      <c r="G13" s="172">
        <f t="shared" si="7"/>
        <v>6.199999999999994</v>
      </c>
      <c r="H13" s="172"/>
      <c r="I13" s="175">
        <f t="shared" si="8"/>
        <v>2.6999999999999993</v>
      </c>
      <c r="J13" s="171">
        <f>'lam 1'!I13+'lam 2'!I13+'lam 3'!I13+'lam 4'!I13+'lam 5'!I13+'lam 6'!I13</f>
        <v>110.54198496194739</v>
      </c>
      <c r="K13" s="171">
        <f>'lam 1'!J13+'lam 2'!J13+'lam 3'!J13+'lam 4'!J13+'lam 5'!J13+'lam 6'!J13</f>
        <v>122.80150681441198</v>
      </c>
      <c r="L13" s="171">
        <f>'lam 1'!K13+'lam 2'!K13+'lam 3'!K13+'lam 4'!K13+'lam 5'!K13+'lam 6'!K13</f>
        <v>138.05193483583602</v>
      </c>
      <c r="M13" s="171">
        <f>'lam 1'!L13+'lam 2'!L13+'lam 3'!L13+'lam 4'!L13+'lam 5'!L13+'lam 6'!L13</f>
        <v>156.18575391447172</v>
      </c>
      <c r="N13" s="171">
        <f>'lam 1'!M13+'lam 2'!M13+'lam 3'!M13+'lam 4'!M13+'lam 5'!M13+'lam 6'!M13</f>
        <v>176.85749694585601</v>
      </c>
      <c r="O13" s="171">
        <f>'lam 1'!N13+'lam 2'!N13+'lam 3'!N13+'lam 4'!N13+'lam 5'!N13+'lam 6'!N13</f>
        <v>199.46449966441989</v>
      </c>
      <c r="P13" s="171">
        <f>'lam 1'!O13+'lam 2'!O13+'lam 3'!O13+'lam 4'!O13+'lam 5'!O13+'lam 6'!O13</f>
        <v>223.16375238720022</v>
      </c>
      <c r="Q13" s="171">
        <f>'lam 1'!P13+'lam 2'!P13+'lam 3'!P13+'lam 4'!P13+'lam 5'!P13+'lam 6'!P13</f>
        <v>246.93673424016339</v>
      </c>
      <c r="R13" s="171">
        <f>'lam 1'!Q13+'lam 2'!Q13+'lam 3'!Q13+'lam 4'!Q13+'lam 5'!Q13+'lam 6'!Q13</f>
        <v>269.70671723473254</v>
      </c>
      <c r="S13" s="171">
        <f>'lam 1'!R13+'lam 2'!R13+'lam 3'!R13+'lam 4'!R13+'lam 5'!R13+'lam 6'!R13</f>
        <v>290.49940291688506</v>
      </c>
      <c r="T13" s="171">
        <f>'lam 1'!S13+'lam 2'!S13+'lam 3'!S13+'lam 4'!S13+'lam 5'!S13+'lam 6'!S13</f>
        <v>327.44010372112638</v>
      </c>
      <c r="U13" s="171">
        <f>'lam 1'!T13+'lam 2'!T13+'lam 3'!T13+'lam 4'!T13+'lam 5'!T13+'lam 6'!T13</f>
        <v>343.76018962426457</v>
      </c>
      <c r="V13" s="171">
        <f>'lam 1'!U13+'lam 2'!U13+'lam 3'!U13+'lam 4'!U13+'lam 5'!U13+'lam 6'!U13</f>
        <v>357.44305035079935</v>
      </c>
      <c r="W13" s="171">
        <f>'lam 1'!V13+'lam 2'!V13+'lam 3'!V13+'lam 4'!V13+'lam 5'!V13+'lam 6'!V13</f>
        <v>369.1310266809927</v>
      </c>
      <c r="X13" s="171">
        <f>'lam 1'!W13+'lam 2'!W13+'lam 3'!W13+'lam 4'!W13+'lam 5'!W13+'lam 6'!W13</f>
        <v>379.67490941857289</v>
      </c>
      <c r="Y13" s="171">
        <f>'lam 1'!X13+'lam 2'!X13+'lam 3'!X13+'lam 4'!X13+'lam 5'!X13+'lam 6'!X13</f>
        <v>389.82790873368504</v>
      </c>
      <c r="Z13" s="171">
        <f>'lam 1'!Y13+'lam 2'!Y13+'lam 3'!Y13+'lam 4'!Y13+'lam 5'!Y13+'lam 6'!Y13</f>
        <v>399.94348979934131</v>
      </c>
      <c r="AA13" s="171">
        <f>'lam 1'!Z13+'lam 2'!Z13+'lam 3'!Z13+'lam 4'!Z13+'lam 5'!Z13+'lam 6'!Z13</f>
        <v>409.80225932155884</v>
      </c>
      <c r="AB13" s="171">
        <f>'lam 1'!AA13+'lam 2'!AA13+'lam 3'!AA13+'lam 4'!AA13+'lam 5'!AA13+'lam 6'!AA13</f>
        <v>418.66217795839918</v>
      </c>
      <c r="AC13" s="171">
        <f>'lam 1'!AB13+'lam 2'!AB13+'lam 3'!AB13+'lam 4'!AB13+'lam 5'!AB13+'lam 6'!AB13</f>
        <v>425.53862899666058</v>
      </c>
      <c r="AD13" s="171">
        <f>'lam 1'!AC13+'lam 2'!AC13+'lam 3'!AC13+'lam 4'!AC13+'lam 5'!AC13+'lam 6'!AC13</f>
        <v>429.61124418932485</v>
      </c>
      <c r="AE13" s="171">
        <f>'lam 1'!AD13+'lam 2'!AD13+'lam 3'!AD13+'lam 4'!AD13+'lam 5'!AD13+'lam 6'!AD13</f>
        <v>430.58125957155102</v>
      </c>
      <c r="AF13" s="171">
        <f>'lam 1'!AE13+'lam 2'!AE13+'lam 3'!AE13+'lam 4'!AE13+'lam 5'!AE13+'lam 6'!AE13</f>
        <v>428.8143108971654</v>
      </c>
      <c r="AG13" s="171">
        <f>'lam 1'!AF13+'lam 2'!AF13+'lam 3'!AF13+'lam 4'!AF13+'lam 5'!AF13+'lam 6'!AF13</f>
        <v>425.20154470335711</v>
      </c>
      <c r="AH13" s="171">
        <f>'lam 1'!AG13+'lam 2'!AG13+'lam 3'!AG13+'lam 4'!AG13+'lam 5'!AG13+'lam 6'!AG13</f>
        <v>420.80660393575022</v>
      </c>
      <c r="AI13" s="171">
        <f>'lam 1'!AH13+'lam 2'!AH13+'lam 3'!AH13+'lam 4'!AH13+'lam 5'!AH13+'lam 6'!AH13</f>
        <v>416.46406628258654</v>
      </c>
      <c r="AJ13" s="171">
        <f>'lam 1'!AI13+'lam 2'!AI13+'lam 3'!AI13+'lam 4'!AI13+'lam 5'!AI13+'lam 6'!AI13</f>
        <v>412.50616154130194</v>
      </c>
      <c r="AK13" s="171">
        <f>'lam 1'!AJ13+'lam 2'!AJ13+'lam 3'!AJ13+'lam 4'!AJ13+'lam 5'!AJ13+'lam 6'!AJ13</f>
        <v>408.72164765453385</v>
      </c>
      <c r="AL13" s="171">
        <f>'lam 1'!AK13+'lam 2'!AK13+'lam 3'!AK13+'lam 4'!AK13+'lam 5'!AK13+'lam 6'!AK13</f>
        <v>404.54136487115073</v>
      </c>
      <c r="AM13" s="171">
        <f>'lam 1'!AL13+'lam 2'!AL13+'lam 3'!AL13+'lam 4'!AL13+'lam 5'!AL13+'lam 6'!AL13</f>
        <v>424.98053588327707</v>
      </c>
      <c r="AN13" s="171">
        <f>'lam 1'!AM13+'lam 2'!AM13+'lam 3'!AM13+'lam 4'!AM13+'lam 5'!AM13+'lam 6'!AM13</f>
        <v>419.16130822956217</v>
      </c>
      <c r="AO13" s="171">
        <f>'lam 1'!AN13+'lam 2'!AN13+'lam 3'!AN13+'lam 4'!AN13+'lam 5'!AN13+'lam 6'!AN13</f>
        <v>413.30090973129614</v>
      </c>
      <c r="AP13" s="171">
        <f>'lam 1'!AO13+'lam 2'!AO13+'lam 3'!AO13+'lam 4'!AO13+'lam 5'!AO13+'lam 6'!AO13</f>
        <v>407.75865207056745</v>
      </c>
      <c r="AQ13" s="171">
        <f>'lam 1'!AP13+'lam 2'!AP13+'lam 3'!AP13+'lam 4'!AP13+'lam 5'!AP13+'lam 6'!AP13</f>
        <v>403.12248815463397</v>
      </c>
      <c r="AR13" s="171">
        <f>'lam 1'!AQ13+'lam 2'!AQ13+'lam 3'!AQ13+'lam 4'!AQ13+'lam 5'!AQ13+'lam 6'!AQ13</f>
        <v>400.0212493330547</v>
      </c>
      <c r="AS13" s="171">
        <f>'lam 1'!AR13+'lam 2'!AR13+'lam 3'!AR13+'lam 4'!AR13+'lam 5'!AR13+'lam 6'!AR13</f>
        <v>398.92899932883864</v>
      </c>
      <c r="AT13" s="171">
        <f>'lam 1'!AS13+'lam 2'!AS13+'lam 3'!AS13+'lam 4'!AS13+'lam 5'!AS13+'lam 6'!AS13</f>
        <v>400.02124933305515</v>
      </c>
      <c r="AU13" s="171">
        <f>'lam 1'!AT13+'lam 2'!AT13+'lam 3'!AT13+'lam 4'!AT13+'lam 5'!AT13+'lam 6'!AT13</f>
        <v>403.12248815463408</v>
      </c>
      <c r="AV13" s="171">
        <f>'lam 1'!AU13+'lam 2'!AU13+'lam 3'!AU13+'lam 4'!AU13+'lam 5'!AU13+'lam 6'!AU13</f>
        <v>407.75865207056779</v>
      </c>
      <c r="AW13" s="171">
        <f>'lam 1'!AV13+'lam 2'!AV13+'lam 3'!AV13+'lam 4'!AV13+'lam 5'!AV13+'lam 6'!AV13</f>
        <v>413.30090973129631</v>
      </c>
      <c r="AX13" s="171">
        <f>'lam 1'!AW13+'lam 2'!AW13+'lam 3'!AW13+'lam 4'!AW13+'lam 5'!AW13+'lam 6'!AW13</f>
        <v>419.16130822956256</v>
      </c>
      <c r="AY13" s="171">
        <f>'lam 1'!AX13+'lam 2'!AX13+'lam 3'!AX13+'lam 4'!AX13+'lam 5'!AX13+'lam 6'!AX13</f>
        <v>424.98053588327724</v>
      </c>
      <c r="AZ13" s="171">
        <f>'lam 1'!AY13+'lam 2'!AY13+'lam 3'!AY13+'lam 4'!AY13+'lam 5'!AY13+'lam 6'!AY13</f>
        <v>404.54136487115085</v>
      </c>
      <c r="BA13" s="171">
        <f>'lam 1'!AZ13+'lam 2'!AZ13+'lam 3'!AZ13+'lam 4'!AZ13+'lam 5'!AZ13+'lam 6'!AZ13</f>
        <v>408.72164765453391</v>
      </c>
      <c r="BB13" s="171">
        <f>'lam 1'!BA13+'lam 2'!BA13+'lam 3'!BA13+'lam 4'!BA13+'lam 5'!BA13+'lam 6'!BA13</f>
        <v>412.50616154130205</v>
      </c>
      <c r="BC13" s="171">
        <f>'lam 1'!BB13+'lam 2'!BB13+'lam 3'!BB13+'lam 4'!BB13+'lam 5'!BB13+'lam 6'!BB13</f>
        <v>416.46406628258666</v>
      </c>
      <c r="BD13" s="171">
        <f>'lam 1'!BC13+'lam 2'!BC13+'lam 3'!BC13+'lam 4'!BC13+'lam 5'!BC13+'lam 6'!BC13</f>
        <v>420.8066039357505</v>
      </c>
      <c r="BE13" s="171">
        <f>'lam 1'!BD13+'lam 2'!BD13+'lam 3'!BD13+'lam 4'!BD13+'lam 5'!BD13+'lam 6'!BD13</f>
        <v>425.20154470335729</v>
      </c>
      <c r="BF13" s="171">
        <f>'lam 1'!BE13+'lam 2'!BE13+'lam 3'!BE13+'lam 4'!BE13+'lam 5'!BE13+'lam 6'!BE13</f>
        <v>428.81431089716551</v>
      </c>
      <c r="BG13" s="171">
        <f>'lam 1'!BF13+'lam 2'!BF13+'lam 3'!BF13+'lam 4'!BF13+'lam 5'!BF13+'lam 6'!BF13</f>
        <v>430.58125957155085</v>
      </c>
      <c r="BH13" s="171">
        <f>'lam 1'!BG13+'lam 2'!BG13+'lam 3'!BG13+'lam 4'!BG13+'lam 5'!BG13+'lam 6'!BG13</f>
        <v>429.61124418932468</v>
      </c>
      <c r="BI13" s="171">
        <f>'lam 1'!BH13+'lam 2'!BH13+'lam 3'!BH13+'lam 4'!BH13+'lam 5'!BH13+'lam 6'!BH13</f>
        <v>425.53862899666046</v>
      </c>
      <c r="BJ13" s="171">
        <f>'lam 1'!BI13+'lam 2'!BI13+'lam 3'!BI13+'lam 4'!BI13+'lam 5'!BI13+'lam 6'!BI13</f>
        <v>418.6621779583989</v>
      </c>
      <c r="BK13" s="171">
        <f>'lam 1'!BJ13+'lam 2'!BJ13+'lam 3'!BJ13+'lam 4'!BJ13+'lam 5'!BJ13+'lam 6'!BJ13</f>
        <v>409.80225932155844</v>
      </c>
      <c r="BL13" s="171">
        <f>'lam 1'!BK13+'lam 2'!BK13+'lam 3'!BK13+'lam 4'!BK13+'lam 5'!BK13+'lam 6'!BK13</f>
        <v>399.94348979934074</v>
      </c>
      <c r="BM13" s="171">
        <f>'lam 1'!BL13+'lam 2'!BL13+'lam 3'!BL13+'lam 4'!BL13+'lam 5'!BL13+'lam 6'!BL13</f>
        <v>389.82790873368464</v>
      </c>
      <c r="BN13" s="171">
        <f>'lam 1'!BM13+'lam 2'!BM13+'lam 3'!BM13+'lam 4'!BM13+'lam 5'!BM13+'lam 6'!BM13</f>
        <v>379.67490941857238</v>
      </c>
      <c r="BO13" s="171">
        <f>'lam 1'!BN13+'lam 2'!BN13+'lam 3'!BN13+'lam 4'!BN13+'lam 5'!BN13+'lam 6'!BN13</f>
        <v>369.13102668099225</v>
      </c>
      <c r="BP13" s="171">
        <f>'lam 1'!BO13+'lam 2'!BO13+'lam 3'!BO13+'lam 4'!BO13+'lam 5'!BO13+'lam 6'!BO13</f>
        <v>357.44305035079884</v>
      </c>
      <c r="BQ13" s="171">
        <f>'lam 1'!BP13+'lam 2'!BP13+'lam 3'!BP13+'lam 4'!BP13+'lam 5'!BP13+'lam 6'!BP13</f>
        <v>343.76018962426394</v>
      </c>
      <c r="BR13" s="171">
        <f>'lam 1'!BQ13+'lam 2'!BQ13+'lam 3'!BQ13+'lam 4'!BQ13+'lam 5'!BQ13+'lam 6'!BQ13</f>
        <v>327.44010372112552</v>
      </c>
      <c r="BS13" s="171">
        <f>'lam 1'!BR13+'lam 2'!BR13+'lam 3'!BR13+'lam 4'!BR13+'lam 5'!BR13+'lam 6'!BR13</f>
        <v>290.49940291688415</v>
      </c>
      <c r="BT13" s="171">
        <f>'lam 1'!BS13+'lam 2'!BS13+'lam 3'!BS13+'lam 4'!BS13+'lam 5'!BS13+'lam 6'!BS13</f>
        <v>269.70671723473134</v>
      </c>
      <c r="BU13" s="171">
        <f>'lam 1'!BT13+'lam 2'!BT13+'lam 3'!BT13+'lam 4'!BT13+'lam 5'!BT13+'lam 6'!BT13</f>
        <v>246.93673424016222</v>
      </c>
      <c r="BV13" s="171">
        <f>'lam 1'!BU13+'lam 2'!BU13+'lam 3'!BU13+'lam 4'!BU13+'lam 5'!BU13+'lam 6'!BU13</f>
        <v>223.16375238719871</v>
      </c>
      <c r="BW13" s="171">
        <f>'lam 1'!BV13+'lam 2'!BV13+'lam 3'!BV13+'lam 4'!BV13+'lam 5'!BV13+'lam 6'!BV13</f>
        <v>199.46449966441878</v>
      </c>
      <c r="BX13" s="171">
        <f>'lam 1'!BW13+'lam 2'!BW13+'lam 3'!BW13+'lam 4'!BW13+'lam 5'!BW13+'lam 6'!BW13</f>
        <v>176.8574969458549</v>
      </c>
      <c r="BY13" s="171">
        <f>'lam 1'!BX13+'lam 2'!BX13+'lam 3'!BX13+'lam 4'!BX13+'lam 5'!BX13+'lam 6'!BX13</f>
        <v>156.18575391447069</v>
      </c>
      <c r="BZ13" s="171">
        <f>'lam 1'!BY13+'lam 2'!BY13+'lam 3'!BY13+'lam 4'!BY13+'lam 5'!BY13+'lam 6'!BY13</f>
        <v>138.05193483583525</v>
      </c>
      <c r="CA13" s="171">
        <f>'lam 1'!BZ13+'lam 2'!BZ13+'lam 3'!BZ13+'lam 4'!BZ13+'lam 5'!BZ13+'lam 6'!BZ13</f>
        <v>122.80150681441121</v>
      </c>
      <c r="CB13" s="171">
        <f>'lam 1'!CA13+'lam 2'!CA13+'lam 3'!CA13+'lam 4'!CA13+'lam 5'!CA13+'lam 6'!CA13</f>
        <v>110.54198496194701</v>
      </c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</row>
    <row r="14" spans="1:165" ht="17.100000000000001" customHeight="1" x14ac:dyDescent="0.2">
      <c r="E14" s="53">
        <f t="shared" si="6"/>
        <v>445.11641301100173</v>
      </c>
      <c r="F14" s="172"/>
      <c r="G14" s="172">
        <f t="shared" si="7"/>
        <v>6.0999999999999943</v>
      </c>
      <c r="H14" s="172"/>
      <c r="I14" s="175">
        <f t="shared" si="8"/>
        <v>2.5999999999999992</v>
      </c>
      <c r="J14" s="171">
        <f>'lam 1'!I14+'lam 2'!I14+'lam 3'!I14+'lam 4'!I14+'lam 5'!I14+'lam 6'!I14</f>
        <v>113.45531410456566</v>
      </c>
      <c r="K14" s="171">
        <f>'lam 1'!J14+'lam 2'!J14+'lam 3'!J14+'lam 4'!J14+'lam 5'!J14+'lam 6'!J14</f>
        <v>126.09043655856422</v>
      </c>
      <c r="L14" s="171">
        <f>'lam 1'!K14+'lam 2'!K14+'lam 3'!K14+'lam 4'!K14+'lam 5'!K14+'lam 6'!K14</f>
        <v>141.80763011130097</v>
      </c>
      <c r="M14" s="171">
        <f>'lam 1'!L14+'lam 2'!L14+'lam 3'!L14+'lam 4'!L14+'lam 5'!L14+'lam 6'!L14</f>
        <v>160.50199935509482</v>
      </c>
      <c r="N14" s="171">
        <f>'lam 1'!M14+'lam 2'!M14+'lam 3'!M14+'lam 4'!M14+'lam 5'!M14+'lam 6'!M14</f>
        <v>181.82418871903107</v>
      </c>
      <c r="O14" s="171">
        <f>'lam 1'!N14+'lam 2'!N14+'lam 3'!N14+'lam 4'!N14+'lam 5'!N14+'lam 6'!N14</f>
        <v>205.15984975414136</v>
      </c>
      <c r="P14" s="171">
        <f>'lam 1'!O14+'lam 2'!O14+'lam 3'!O14+'lam 4'!O14+'lam 5'!O14+'lam 6'!O14</f>
        <v>229.6460961007686</v>
      </c>
      <c r="Q14" s="171">
        <f>'lam 1'!P14+'lam 2'!P14+'lam 3'!P14+'lam 4'!P14+'lam 5'!P14+'lam 6'!P14</f>
        <v>254.23732372739079</v>
      </c>
      <c r="R14" s="171">
        <f>'lam 1'!Q14+'lam 2'!Q14+'lam 3'!Q14+'lam 4'!Q14+'lam 5'!Q14+'lam 6'!Q14</f>
        <v>277.82522991744321</v>
      </c>
      <c r="S14" s="171">
        <f>'lam 1'!R14+'lam 2'!R14+'lam 3'!R14+'lam 4'!R14+'lam 5'!R14+'lam 6'!R14</f>
        <v>299.40386712752371</v>
      </c>
      <c r="T14" s="171">
        <f>'lam 1'!S14+'lam 2'!S14+'lam 3'!S14+'lam 4'!S14+'lam 5'!S14+'lam 6'!S14</f>
        <v>337.49139876042324</v>
      </c>
      <c r="U14" s="171">
        <f>'lam 1'!T14+'lam 2'!T14+'lam 3'!T14+'lam 4'!T14+'lam 5'!T14+'lam 6'!T14</f>
        <v>354.49369458127052</v>
      </c>
      <c r="V14" s="171">
        <f>'lam 1'!U14+'lam 2'!U14+'lam 3'!U14+'lam 4'!U14+'lam 5'!U14+'lam 6'!U14</f>
        <v>368.78571841790847</v>
      </c>
      <c r="W14" s="171">
        <f>'lam 1'!V14+'lam 2'!V14+'lam 3'!V14+'lam 4'!V14+'lam 5'!V14+'lam 6'!V14</f>
        <v>381.02131562518576</v>
      </c>
      <c r="X14" s="171">
        <f>'lam 1'!W14+'lam 2'!W14+'lam 3'!W14+'lam 4'!W14+'lam 5'!W14+'lam 6'!W14</f>
        <v>392.0702887727648</v>
      </c>
      <c r="Y14" s="171">
        <f>'lam 1'!X14+'lam 2'!X14+'lam 3'!X14+'lam 4'!X14+'lam 5'!X14+'lam 6'!X14</f>
        <v>402.70306794308988</v>
      </c>
      <c r="Z14" s="171">
        <f>'lam 1'!Y14+'lam 2'!Y14+'lam 3'!Y14+'lam 4'!Y14+'lam 5'!Y14+'lam 6'!Y14</f>
        <v>413.27859574177671</v>
      </c>
      <c r="AA14" s="171">
        <f>'lam 1'!Z14+'lam 2'!Z14+'lam 3'!Z14+'lam 4'!Z14+'lam 5'!Z14+'lam 6'!Z14</f>
        <v>423.56499226310086</v>
      </c>
      <c r="AB14" s="171">
        <f>'lam 1'!AA14+'lam 2'!AA14+'lam 3'!AA14+'lam 4'!AA14+'lam 5'!AA14+'lam 6'!AA14</f>
        <v>432.79094642050899</v>
      </c>
      <c r="AC14" s="171">
        <f>'lam 1'!AB14+'lam 2'!AB14+'lam 3'!AB14+'lam 4'!AB14+'lam 5'!AB14+'lam 6'!AB14</f>
        <v>439.93507749200148</v>
      </c>
      <c r="AD14" s="171">
        <f>'lam 1'!AC14+'lam 2'!AC14+'lam 3'!AC14+'lam 4'!AC14+'lam 5'!AC14+'lam 6'!AC14</f>
        <v>444.14682859809932</v>
      </c>
      <c r="AE14" s="171">
        <f>'lam 1'!AD14+'lam 2'!AD14+'lam 3'!AD14+'lam 4'!AD14+'lam 5'!AD14+'lam 6'!AD14</f>
        <v>445.11641301100155</v>
      </c>
      <c r="AF14" s="171">
        <f>'lam 1'!AE14+'lam 2'!AE14+'lam 3'!AE14+'lam 4'!AE14+'lam 5'!AE14+'lam 6'!AE14</f>
        <v>443.22267556430211</v>
      </c>
      <c r="AG14" s="171">
        <f>'lam 1'!AF14+'lam 2'!AF14+'lam 3'!AF14+'lam 4'!AF14+'lam 5'!AF14+'lam 6'!AF14</f>
        <v>439.38925380942408</v>
      </c>
      <c r="AH14" s="171">
        <f>'lam 1'!AG14+'lam 2'!AG14+'lam 3'!AG14+'lam 4'!AG14+'lam 5'!AG14+'lam 6'!AG14</f>
        <v>434.71910210713253</v>
      </c>
      <c r="AI14" s="171">
        <f>'lam 1'!AH14+'lam 2'!AH14+'lam 3'!AH14+'lam 4'!AH14+'lam 5'!AH14+'lam 6'!AH14</f>
        <v>430.07901880101167</v>
      </c>
      <c r="AJ14" s="171">
        <f>'lam 1'!AI14+'lam 2'!AI14+'lam 3'!AI14+'lam 4'!AI14+'lam 5'!AI14+'lam 6'!AI14</f>
        <v>425.81727301885235</v>
      </c>
      <c r="AK14" s="171">
        <f>'lam 1'!AJ14+'lam 2'!AJ14+'lam 3'!AJ14+'lam 4'!AJ14+'lam 5'!AJ14+'lam 6'!AJ14</f>
        <v>421.72157429949539</v>
      </c>
      <c r="AL14" s="171">
        <f>'lam 1'!AK14+'lam 2'!AK14+'lam 3'!AK14+'lam 4'!AK14+'lam 5'!AK14+'lam 6'!AK14</f>
        <v>417.21122456364174</v>
      </c>
      <c r="AM14" s="171">
        <f>'lam 1'!AL14+'lam 2'!AL14+'lam 3'!AL14+'lam 4'!AL14+'lam 5'!AL14+'lam 6'!AL14</f>
        <v>437.88819338768917</v>
      </c>
      <c r="AN14" s="171">
        <f>'lam 1'!AM14+'lam 2'!AM14+'lam 3'!AM14+'lam 4'!AM14+'lam 5'!AM14+'lam 6'!AM14</f>
        <v>431.70685102326667</v>
      </c>
      <c r="AO14" s="171">
        <f>'lam 1'!AN14+'lam 2'!AN14+'lam 3'!AN14+'lam 4'!AN14+'lam 5'!AN14+'lam 6'!AN14</f>
        <v>425.49430368608699</v>
      </c>
      <c r="AP14" s="171">
        <f>'lam 1'!AO14+'lam 2'!AO14+'lam 3'!AO14+'lam 4'!AO14+'lam 5'!AO14+'lam 6'!AO14</f>
        <v>419.63286002874298</v>
      </c>
      <c r="AQ14" s="171">
        <f>'lam 1'!AP14+'lam 2'!AP14+'lam 3'!AP14+'lam 4'!AP14+'lam 5'!AP14+'lam 6'!AP14</f>
        <v>414.73932308248436</v>
      </c>
      <c r="AR14" s="171">
        <f>'lam 1'!AQ14+'lam 2'!AQ14+'lam 3'!AQ14+'lam 4'!AQ14+'lam 5'!AQ14+'lam 6'!AQ14</f>
        <v>411.47028481979817</v>
      </c>
      <c r="AS14" s="171">
        <f>'lam 1'!AR14+'lam 2'!AR14+'lam 3'!AR14+'lam 4'!AR14+'lam 5'!AR14+'lam 6'!AR14</f>
        <v>410.31969950828159</v>
      </c>
      <c r="AT14" s="171">
        <f>'lam 1'!AS14+'lam 2'!AS14+'lam 3'!AS14+'lam 4'!AS14+'lam 5'!AS14+'lam 6'!AS14</f>
        <v>411.47028481979856</v>
      </c>
      <c r="AU14" s="171">
        <f>'lam 1'!AT14+'lam 2'!AT14+'lam 3'!AT14+'lam 4'!AT14+'lam 5'!AT14+'lam 6'!AT14</f>
        <v>414.73932308248465</v>
      </c>
      <c r="AV14" s="171">
        <f>'lam 1'!AU14+'lam 2'!AU14+'lam 3'!AU14+'lam 4'!AU14+'lam 5'!AU14+'lam 6'!AU14</f>
        <v>419.63286002874349</v>
      </c>
      <c r="AW14" s="171">
        <f>'lam 1'!AV14+'lam 2'!AV14+'lam 3'!AV14+'lam 4'!AV14+'lam 5'!AV14+'lam 6'!AV14</f>
        <v>425.49430368608716</v>
      </c>
      <c r="AX14" s="171">
        <f>'lam 1'!AW14+'lam 2'!AW14+'lam 3'!AW14+'lam 4'!AW14+'lam 5'!AW14+'lam 6'!AW14</f>
        <v>431.70685102326723</v>
      </c>
      <c r="AY14" s="171">
        <f>'lam 1'!AX14+'lam 2'!AX14+'lam 3'!AX14+'lam 4'!AX14+'lam 5'!AX14+'lam 6'!AX14</f>
        <v>437.88819338768957</v>
      </c>
      <c r="AZ14" s="171">
        <f>'lam 1'!AY14+'lam 2'!AY14+'lam 3'!AY14+'lam 4'!AY14+'lam 5'!AY14+'lam 6'!AY14</f>
        <v>417.21122456364202</v>
      </c>
      <c r="BA14" s="171">
        <f>'lam 1'!AZ14+'lam 2'!AZ14+'lam 3'!AZ14+'lam 4'!AZ14+'lam 5'!AZ14+'lam 6'!AZ14</f>
        <v>421.7215742994955</v>
      </c>
      <c r="BB14" s="171">
        <f>'lam 1'!BA14+'lam 2'!BA14+'lam 3'!BA14+'lam 4'!BA14+'lam 5'!BA14+'lam 6'!BA14</f>
        <v>425.81727301885252</v>
      </c>
      <c r="BC14" s="171">
        <f>'lam 1'!BB14+'lam 2'!BB14+'lam 3'!BB14+'lam 4'!BB14+'lam 5'!BB14+'lam 6'!BB14</f>
        <v>430.07901880101218</v>
      </c>
      <c r="BD14" s="171">
        <f>'lam 1'!BC14+'lam 2'!BC14+'lam 3'!BC14+'lam 4'!BC14+'lam 5'!BC14+'lam 6'!BC14</f>
        <v>434.71910210713276</v>
      </c>
      <c r="BE14" s="171">
        <f>'lam 1'!BD14+'lam 2'!BD14+'lam 3'!BD14+'lam 4'!BD14+'lam 5'!BD14+'lam 6'!BD14</f>
        <v>439.38925380942419</v>
      </c>
      <c r="BF14" s="171">
        <f>'lam 1'!BE14+'lam 2'!BE14+'lam 3'!BE14+'lam 4'!BE14+'lam 5'!BE14+'lam 6'!BE14</f>
        <v>443.22267556430228</v>
      </c>
      <c r="BG14" s="171">
        <f>'lam 1'!BF14+'lam 2'!BF14+'lam 3'!BF14+'lam 4'!BF14+'lam 5'!BF14+'lam 6'!BF14</f>
        <v>445.11641301100173</v>
      </c>
      <c r="BH14" s="171">
        <f>'lam 1'!BG14+'lam 2'!BG14+'lam 3'!BG14+'lam 4'!BG14+'lam 5'!BG14+'lam 6'!BG14</f>
        <v>444.14682859809921</v>
      </c>
      <c r="BI14" s="171">
        <f>'lam 1'!BH14+'lam 2'!BH14+'lam 3'!BH14+'lam 4'!BH14+'lam 5'!BH14+'lam 6'!BH14</f>
        <v>439.93507749200108</v>
      </c>
      <c r="BJ14" s="171">
        <f>'lam 1'!BI14+'lam 2'!BI14+'lam 3'!BI14+'lam 4'!BI14+'lam 5'!BI14+'lam 6'!BI14</f>
        <v>432.79094642050859</v>
      </c>
      <c r="BK14" s="171">
        <f>'lam 1'!BJ14+'lam 2'!BJ14+'lam 3'!BJ14+'lam 4'!BJ14+'lam 5'!BJ14+'lam 6'!BJ14</f>
        <v>423.56499226310041</v>
      </c>
      <c r="BL14" s="171">
        <f>'lam 1'!BK14+'lam 2'!BK14+'lam 3'!BK14+'lam 4'!BK14+'lam 5'!BK14+'lam 6'!BK14</f>
        <v>413.2785957417762</v>
      </c>
      <c r="BM14" s="171">
        <f>'lam 1'!BL14+'lam 2'!BL14+'lam 3'!BL14+'lam 4'!BL14+'lam 5'!BL14+'lam 6'!BL14</f>
        <v>402.70306794308914</v>
      </c>
      <c r="BN14" s="171">
        <f>'lam 1'!BM14+'lam 2'!BM14+'lam 3'!BM14+'lam 4'!BM14+'lam 5'!BM14+'lam 6'!BM14</f>
        <v>392.07028877276434</v>
      </c>
      <c r="BO14" s="171">
        <f>'lam 1'!BN14+'lam 2'!BN14+'lam 3'!BN14+'lam 4'!BN14+'lam 5'!BN14+'lam 6'!BN14</f>
        <v>381.02131562518514</v>
      </c>
      <c r="BP14" s="171">
        <f>'lam 1'!BO14+'lam 2'!BO14+'lam 3'!BO14+'lam 4'!BO14+'lam 5'!BO14+'lam 6'!BO14</f>
        <v>368.78571841790784</v>
      </c>
      <c r="BQ14" s="171">
        <f>'lam 1'!BP14+'lam 2'!BP14+'lam 3'!BP14+'lam 4'!BP14+'lam 5'!BP14+'lam 6'!BP14</f>
        <v>354.49369458126961</v>
      </c>
      <c r="BR14" s="171">
        <f>'lam 1'!BQ14+'lam 2'!BQ14+'lam 3'!BQ14+'lam 4'!BQ14+'lam 5'!BQ14+'lam 6'!BQ14</f>
        <v>337.49139876042221</v>
      </c>
      <c r="BS14" s="171">
        <f>'lam 1'!BR14+'lam 2'!BR14+'lam 3'!BR14+'lam 4'!BR14+'lam 5'!BR14+'lam 6'!BR14</f>
        <v>299.4038671275228</v>
      </c>
      <c r="BT14" s="171">
        <f>'lam 1'!BS14+'lam 2'!BS14+'lam 3'!BS14+'lam 4'!BS14+'lam 5'!BS14+'lam 6'!BS14</f>
        <v>277.82522991744202</v>
      </c>
      <c r="BU14" s="171">
        <f>'lam 1'!BT14+'lam 2'!BT14+'lam 3'!BT14+'lam 4'!BT14+'lam 5'!BT14+'lam 6'!BT14</f>
        <v>254.23732372738954</v>
      </c>
      <c r="BV14" s="171">
        <f>'lam 1'!BU14+'lam 2'!BU14+'lam 3'!BU14+'lam 4'!BU14+'lam 5'!BU14+'lam 6'!BU14</f>
        <v>229.64609610076715</v>
      </c>
      <c r="BW14" s="171">
        <f>'lam 1'!BV14+'lam 2'!BV14+'lam 3'!BV14+'lam 4'!BV14+'lam 5'!BV14+'lam 6'!BV14</f>
        <v>205.1598497541402</v>
      </c>
      <c r="BX14" s="171">
        <f>'lam 1'!BW14+'lam 2'!BW14+'lam 3'!BW14+'lam 4'!BW14+'lam 5'!BW14+'lam 6'!BW14</f>
        <v>181.82418871902999</v>
      </c>
      <c r="BY14" s="171">
        <f>'lam 1'!BX14+'lam 2'!BX14+'lam 3'!BX14+'lam 4'!BX14+'lam 5'!BX14+'lam 6'!BX14</f>
        <v>160.50199935509386</v>
      </c>
      <c r="BZ14" s="171">
        <f>'lam 1'!BY14+'lam 2'!BY14+'lam 3'!BY14+'lam 4'!BY14+'lam 5'!BY14+'lam 6'!BY14</f>
        <v>141.80763011130023</v>
      </c>
      <c r="CA14" s="171">
        <f>'lam 1'!BZ14+'lam 2'!BZ14+'lam 3'!BZ14+'lam 4'!BZ14+'lam 5'!BZ14+'lam 6'!BZ14</f>
        <v>126.09043655856344</v>
      </c>
      <c r="CB14" s="171">
        <f>'lam 1'!CA14+'lam 2'!CA14+'lam 3'!CA14+'lam 4'!CA14+'lam 5'!CA14+'lam 6'!CA14</f>
        <v>113.45531410456523</v>
      </c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</row>
    <row r="15" spans="1:165" ht="17.100000000000001" customHeight="1" x14ac:dyDescent="0.2">
      <c r="E15" s="53">
        <f t="shared" si="6"/>
        <v>457.73274352210086</v>
      </c>
      <c r="F15" s="172"/>
      <c r="G15" s="172">
        <f t="shared" si="7"/>
        <v>5.9999999999999947</v>
      </c>
      <c r="H15" s="172"/>
      <c r="I15" s="175">
        <f t="shared" si="8"/>
        <v>2.4999999999999991</v>
      </c>
      <c r="J15" s="171">
        <f>'lam 1'!I15+'lam 2'!I15+'lam 3'!I15+'lam 4'!I15+'lam 5'!I15+'lam 6'!I15</f>
        <v>116.08391037769037</v>
      </c>
      <c r="K15" s="171">
        <f>'lam 1'!J15+'lam 2'!J15+'lam 3'!J15+'lam 4'!J15+'lam 5'!J15+'lam 6'!J15</f>
        <v>129.0500768615648</v>
      </c>
      <c r="L15" s="171">
        <f>'lam 1'!K15+'lam 2'!K15+'lam 3'!K15+'lam 4'!K15+'lam 5'!K15+'lam 6'!K15</f>
        <v>145.17961781922915</v>
      </c>
      <c r="M15" s="171">
        <f>'lam 1'!L15+'lam 2'!L15+'lam 3'!L15+'lam 4'!L15+'lam 5'!L15+'lam 6'!L15</f>
        <v>164.36926644081956</v>
      </c>
      <c r="N15" s="171">
        <f>'lam 1'!M15+'lam 2'!M15+'lam 3'!M15+'lam 4'!M15+'lam 5'!M15+'lam 6'!M15</f>
        <v>186.26526403049658</v>
      </c>
      <c r="O15" s="171">
        <f>'lam 1'!N15+'lam 2'!N15+'lam 3'!N15+'lam 4'!N15+'lam 5'!N15+'lam 6'!N15</f>
        <v>210.24176316259894</v>
      </c>
      <c r="P15" s="171">
        <f>'lam 1'!O15+'lam 2'!O15+'lam 3'!O15+'lam 4'!O15+'lam 5'!O15+'lam 6'!O15</f>
        <v>235.41707173038003</v>
      </c>
      <c r="Q15" s="171">
        <f>'lam 1'!P15+'lam 2'!P15+'lam 3'!P15+'lam 4'!P15+'lam 5'!P15+'lam 6'!P15</f>
        <v>260.72054029875159</v>
      </c>
      <c r="R15" s="171">
        <f>'lam 1'!Q15+'lam 2'!Q15+'lam 3'!Q15+'lam 4'!Q15+'lam 5'!Q15+'lam 6'!Q15</f>
        <v>285.0152007552374</v>
      </c>
      <c r="S15" s="171">
        <f>'lam 1'!R15+'lam 2'!R15+'lam 3'!R15+'lam 4'!R15+'lam 5'!R15+'lam 6'!R15</f>
        <v>307.26691778245191</v>
      </c>
      <c r="T15" s="171">
        <f>'lam 1'!S15+'lam 2'!S15+'lam 3'!S15+'lam 4'!S15+'lam 5'!S15+'lam 6'!S15</f>
        <v>346.37251956770535</v>
      </c>
      <c r="U15" s="171">
        <f>'lam 1'!T15+'lam 2'!T15+'lam 3'!T15+'lam 4'!T15+'lam 5'!T15+'lam 6'!T15</f>
        <v>363.94820446752794</v>
      </c>
      <c r="V15" s="171">
        <f>'lam 1'!U15+'lam 2'!U15+'lam 3'!U15+'lam 4'!U15+'lam 5'!U15+'lam 6'!U15</f>
        <v>378.74664351749317</v>
      </c>
      <c r="W15" s="171">
        <f>'lam 1'!V15+'lam 2'!V15+'lam 3'!V15+'lam 4'!V15+'lam 5'!V15+'lam 6'!V15</f>
        <v>391.43357523553806</v>
      </c>
      <c r="X15" s="171">
        <f>'lam 1'!W15+'lam 2'!W15+'lam 3'!W15+'lam 4'!W15+'lam 5'!W15+'lam 6'!W15</f>
        <v>402.89727362632527</v>
      </c>
      <c r="Y15" s="171">
        <f>'lam 1'!X15+'lam 2'!X15+'lam 3'!X15+'lam 4'!X15+'lam 5'!X15+'lam 6'!X15</f>
        <v>413.92482304881861</v>
      </c>
      <c r="Z15" s="171">
        <f>'lam 1'!Y15+'lam 2'!Y15+'lam 3'!Y15+'lam 4'!Y15+'lam 5'!Y15+'lam 6'!Y15</f>
        <v>424.88116606131666</v>
      </c>
      <c r="AA15" s="171">
        <f>'lam 1'!Z15+'lam 2'!Z15+'lam 3'!Z15+'lam 4'!Z15+'lam 5'!Z15+'lam 6'!Z15</f>
        <v>435.52433234401474</v>
      </c>
      <c r="AB15" s="171">
        <f>'lam 1'!AA15+'lam 2'!AA15+'lam 3'!AA15+'lam 4'!AA15+'lam 5'!AA15+'lam 6'!AA15</f>
        <v>445.05795119861631</v>
      </c>
      <c r="AC15" s="171">
        <f>'lam 1'!AB15+'lam 2'!AB15+'lam 3'!AB15+'lam 4'!AB15+'lam 5'!AB15+'lam 6'!AB15</f>
        <v>452.42883490848476</v>
      </c>
      <c r="AD15" s="171">
        <f>'lam 1'!AC15+'lam 2'!AC15+'lam 3'!AC15+'lam 4'!AC15+'lam 5'!AC15+'lam 6'!AC15</f>
        <v>456.76022291766014</v>
      </c>
      <c r="AE15" s="171">
        <f>'lam 1'!AD15+'lam 2'!AD15+'lam 3'!AD15+'lam 4'!AD15+'lam 5'!AD15+'lam 6'!AD15</f>
        <v>457.73274352210069</v>
      </c>
      <c r="AF15" s="171">
        <f>'lam 1'!AE15+'lam 2'!AE15+'lam 3'!AE15+'lam 4'!AE15+'lam 5'!AE15+'lam 6'!AE15</f>
        <v>455.73670184363391</v>
      </c>
      <c r="AG15" s="171">
        <f>'lam 1'!AF15+'lam 2'!AF15+'lam 3'!AF15+'lam 4'!AF15+'lam 5'!AF15+'lam 6'!AF15</f>
        <v>451.72391972574212</v>
      </c>
      <c r="AH15" s="171">
        <f>'lam 1'!AG15+'lam 2'!AG15+'lam 3'!AG15+'lam 4'!AG15+'lam 5'!AG15+'lam 6'!AG15</f>
        <v>446.83136151133914</v>
      </c>
      <c r="AI15" s="171">
        <f>'lam 1'!AH15+'lam 2'!AH15+'lam 3'!AH15+'lam 4'!AH15+'lam 5'!AH15+'lam 6'!AH15</f>
        <v>441.95345264978897</v>
      </c>
      <c r="AJ15" s="171">
        <f>'lam 1'!AI15+'lam 2'!AI15+'lam 3'!AI15+'lam 4'!AI15+'lam 5'!AI15+'lam 6'!AI15</f>
        <v>437.45166844423989</v>
      </c>
      <c r="AK15" s="171">
        <f>'lam 1'!AJ15+'lam 2'!AJ15+'lam 3'!AJ15+'lam 4'!AJ15+'lam 5'!AJ15+'lam 6'!AJ15</f>
        <v>433.11162981782502</v>
      </c>
      <c r="AL15" s="171">
        <f>'lam 1'!AK15+'lam 2'!AK15+'lam 3'!AK15+'lam 4'!AK15+'lam 5'!AK15+'lam 6'!AK15</f>
        <v>428.34103216906226</v>
      </c>
      <c r="AM15" s="171">
        <f>'lam 1'!AL15+'lam 2'!AL15+'lam 3'!AL15+'lam 4'!AL15+'lam 5'!AL15+'lam 6'!AL15</f>
        <v>449.28812447094504</v>
      </c>
      <c r="AN15" s="171">
        <f>'lam 1'!AM15+'lam 2'!AM15+'lam 3'!AM15+'lam 4'!AM15+'lam 5'!AM15+'lam 6'!AM15</f>
        <v>442.8151558938319</v>
      </c>
      <c r="AO15" s="171">
        <f>'lam 1'!AN15+'lam 2'!AN15+'lam 3'!AN15+'lam 4'!AN15+'lam 5'!AN15+'lam 6'!AN15</f>
        <v>436.31699464401572</v>
      </c>
      <c r="AP15" s="171">
        <f>'lam 1'!AO15+'lam 2'!AO15+'lam 3'!AO15+'lam 4'!AO15+'lam 5'!AO15+'lam 6'!AO15</f>
        <v>430.1948185744655</v>
      </c>
      <c r="AQ15" s="171">
        <f>'lam 1'!AP15+'lam 2'!AP15+'lam 3'!AP15+'lam 4'!AP15+'lam 5'!AP15+'lam 6'!AP15</f>
        <v>425.08980673956978</v>
      </c>
      <c r="AR15" s="171">
        <f>'lam 1'!AQ15+'lam 2'!AQ15+'lam 3'!AQ15+'lam 4'!AQ15+'lam 5'!AQ15+'lam 6'!AQ15</f>
        <v>421.68233576087499</v>
      </c>
      <c r="AS15" s="171">
        <f>'lam 1'!AR15+'lam 2'!AR15+'lam 3'!AR15+'lam 4'!AR15+'lam 5'!AR15+'lam 6'!AR15</f>
        <v>420.48352632519675</v>
      </c>
      <c r="AT15" s="171">
        <f>'lam 1'!AS15+'lam 2'!AS15+'lam 3'!AS15+'lam 4'!AS15+'lam 5'!AS15+'lam 6'!AS15</f>
        <v>421.6823357608755</v>
      </c>
      <c r="AU15" s="171">
        <f>'lam 1'!AT15+'lam 2'!AT15+'lam 3'!AT15+'lam 4'!AT15+'lam 5'!AT15+'lam 6'!AT15</f>
        <v>425.08980673957012</v>
      </c>
      <c r="AV15" s="171">
        <f>'lam 1'!AU15+'lam 2'!AU15+'lam 3'!AU15+'lam 4'!AU15+'lam 5'!AU15+'lam 6'!AU15</f>
        <v>430.19481857446573</v>
      </c>
      <c r="AW15" s="171">
        <f>'lam 1'!AV15+'lam 2'!AV15+'lam 3'!AV15+'lam 4'!AV15+'lam 5'!AV15+'lam 6'!AV15</f>
        <v>436.31699464401595</v>
      </c>
      <c r="AX15" s="171">
        <f>'lam 1'!AW15+'lam 2'!AW15+'lam 3'!AW15+'lam 4'!AW15+'lam 5'!AW15+'lam 6'!AW15</f>
        <v>442.81515589383241</v>
      </c>
      <c r="AY15" s="171">
        <f>'lam 1'!AX15+'lam 2'!AX15+'lam 3'!AX15+'lam 4'!AX15+'lam 5'!AX15+'lam 6'!AX15</f>
        <v>449.28812447094555</v>
      </c>
      <c r="AZ15" s="171">
        <f>'lam 1'!AY15+'lam 2'!AY15+'lam 3'!AY15+'lam 4'!AY15+'lam 5'!AY15+'lam 6'!AY15</f>
        <v>428.3410321690626</v>
      </c>
      <c r="BA15" s="171">
        <f>'lam 1'!AZ15+'lam 2'!AZ15+'lam 3'!AZ15+'lam 4'!AZ15+'lam 5'!AZ15+'lam 6'!AZ15</f>
        <v>433.11162981782542</v>
      </c>
      <c r="BB15" s="171">
        <f>'lam 1'!BA15+'lam 2'!BA15+'lam 3'!BA15+'lam 4'!BA15+'lam 5'!BA15+'lam 6'!BA15</f>
        <v>437.45166844424</v>
      </c>
      <c r="BC15" s="171">
        <f>'lam 1'!BB15+'lam 2'!BB15+'lam 3'!BB15+'lam 4'!BB15+'lam 5'!BB15+'lam 6'!BB15</f>
        <v>441.95345264978937</v>
      </c>
      <c r="BD15" s="171">
        <f>'lam 1'!BC15+'lam 2'!BC15+'lam 3'!BC15+'lam 4'!BC15+'lam 5'!BC15+'lam 6'!BC15</f>
        <v>446.83136151133942</v>
      </c>
      <c r="BE15" s="171">
        <f>'lam 1'!BD15+'lam 2'!BD15+'lam 3'!BD15+'lam 4'!BD15+'lam 5'!BD15+'lam 6'!BD15</f>
        <v>451.72391972574252</v>
      </c>
      <c r="BF15" s="171">
        <f>'lam 1'!BE15+'lam 2'!BE15+'lam 3'!BE15+'lam 4'!BE15+'lam 5'!BE15+'lam 6'!BE15</f>
        <v>455.73670184363397</v>
      </c>
      <c r="BG15" s="171">
        <f>'lam 1'!BF15+'lam 2'!BF15+'lam 3'!BF15+'lam 4'!BF15+'lam 5'!BF15+'lam 6'!BF15</f>
        <v>457.73274352210086</v>
      </c>
      <c r="BH15" s="171">
        <f>'lam 1'!BG15+'lam 2'!BG15+'lam 3'!BG15+'lam 4'!BG15+'lam 5'!BG15+'lam 6'!BG15</f>
        <v>456.76022291765997</v>
      </c>
      <c r="BI15" s="171">
        <f>'lam 1'!BH15+'lam 2'!BH15+'lam 3'!BH15+'lam 4'!BH15+'lam 5'!BH15+'lam 6'!BH15</f>
        <v>452.42883490848436</v>
      </c>
      <c r="BJ15" s="171">
        <f>'lam 1'!BI15+'lam 2'!BI15+'lam 3'!BI15+'lam 4'!BI15+'lam 5'!BI15+'lam 6'!BI15</f>
        <v>445.05795119861602</v>
      </c>
      <c r="BK15" s="171">
        <f>'lam 1'!BJ15+'lam 2'!BJ15+'lam 3'!BJ15+'lam 4'!BJ15+'lam 5'!BJ15+'lam 6'!BJ15</f>
        <v>435.52433234401411</v>
      </c>
      <c r="BL15" s="171">
        <f>'lam 1'!BK15+'lam 2'!BK15+'lam 3'!BK15+'lam 4'!BK15+'lam 5'!BK15+'lam 6'!BK15</f>
        <v>424.88116606131609</v>
      </c>
      <c r="BM15" s="171">
        <f>'lam 1'!BL15+'lam 2'!BL15+'lam 3'!BL15+'lam 4'!BL15+'lam 5'!BL15+'lam 6'!BL15</f>
        <v>413.92482304881787</v>
      </c>
      <c r="BN15" s="171">
        <f>'lam 1'!BM15+'lam 2'!BM15+'lam 3'!BM15+'lam 4'!BM15+'lam 5'!BM15+'lam 6'!BM15</f>
        <v>402.89727362632487</v>
      </c>
      <c r="BO15" s="171">
        <f>'lam 1'!BN15+'lam 2'!BN15+'lam 3'!BN15+'lam 4'!BN15+'lam 5'!BN15+'lam 6'!BN15</f>
        <v>391.43357523553721</v>
      </c>
      <c r="BP15" s="171">
        <f>'lam 1'!BO15+'lam 2'!BO15+'lam 3'!BO15+'lam 4'!BO15+'lam 5'!BO15+'lam 6'!BO15</f>
        <v>378.74664351749243</v>
      </c>
      <c r="BQ15" s="171">
        <f>'lam 1'!BP15+'lam 2'!BP15+'lam 3'!BP15+'lam 4'!BP15+'lam 5'!BP15+'lam 6'!BP15</f>
        <v>363.94820446752703</v>
      </c>
      <c r="BR15" s="171">
        <f>'lam 1'!BQ15+'lam 2'!BQ15+'lam 3'!BQ15+'lam 4'!BQ15+'lam 5'!BQ15+'lam 6'!BQ15</f>
        <v>346.37251956770427</v>
      </c>
      <c r="BS15" s="171">
        <f>'lam 1'!BR15+'lam 2'!BR15+'lam 3'!BR15+'lam 4'!BR15+'lam 5'!BR15+'lam 6'!BR15</f>
        <v>307.26691778245095</v>
      </c>
      <c r="BT15" s="171">
        <f>'lam 1'!BS15+'lam 2'!BS15+'lam 3'!BS15+'lam 4'!BS15+'lam 5'!BS15+'lam 6'!BS15</f>
        <v>285.01520075523632</v>
      </c>
      <c r="BU15" s="171">
        <f>'lam 1'!BT15+'lam 2'!BT15+'lam 3'!BT15+'lam 4'!BT15+'lam 5'!BT15+'lam 6'!BT15</f>
        <v>260.72054029875022</v>
      </c>
      <c r="BV15" s="171">
        <f>'lam 1'!BU15+'lam 2'!BU15+'lam 3'!BU15+'lam 4'!BU15+'lam 5'!BU15+'lam 6'!BU15</f>
        <v>235.41707173037844</v>
      </c>
      <c r="BW15" s="171">
        <f>'lam 1'!BV15+'lam 2'!BV15+'lam 3'!BV15+'lam 4'!BV15+'lam 5'!BV15+'lam 6'!BV15</f>
        <v>210.24176316259781</v>
      </c>
      <c r="BX15" s="171">
        <f>'lam 1'!BW15+'lam 2'!BW15+'lam 3'!BW15+'lam 4'!BW15+'lam 5'!BW15+'lam 6'!BW15</f>
        <v>186.26526403049547</v>
      </c>
      <c r="BY15" s="171">
        <f>'lam 1'!BX15+'lam 2'!BX15+'lam 3'!BX15+'lam 4'!BX15+'lam 5'!BX15+'lam 6'!BX15</f>
        <v>164.36926644081851</v>
      </c>
      <c r="BZ15" s="171">
        <f>'lam 1'!BY15+'lam 2'!BY15+'lam 3'!BY15+'lam 4'!BY15+'lam 5'!BY15+'lam 6'!BY15</f>
        <v>145.1796178192283</v>
      </c>
      <c r="CA15" s="171">
        <f>'lam 1'!BZ15+'lam 2'!BZ15+'lam 3'!BZ15+'lam 4'!BZ15+'lam 5'!BZ15+'lam 6'!BZ15</f>
        <v>129.05007686156407</v>
      </c>
      <c r="CB15" s="171">
        <f>'lam 1'!CA15+'lam 2'!CA15+'lam 3'!CA15+'lam 4'!CA15+'lam 5'!CA15+'lam 6'!CA15</f>
        <v>116.08391037768989</v>
      </c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</row>
    <row r="16" spans="1:165" ht="17.100000000000001" customHeight="1" x14ac:dyDescent="0.2">
      <c r="E16" s="53">
        <f t="shared" si="6"/>
        <v>467.91048280269223</v>
      </c>
      <c r="F16" s="172"/>
      <c r="G16" s="172">
        <f t="shared" si="7"/>
        <v>5.899999999999995</v>
      </c>
      <c r="H16" s="172"/>
      <c r="I16" s="175">
        <f t="shared" si="8"/>
        <v>2.399999999999999</v>
      </c>
      <c r="J16" s="171">
        <f>'lam 1'!I16+'lam 2'!I16+'lam 3'!I16+'lam 4'!I16+'lam 5'!I16+'lam 6'!I16</f>
        <v>118.31311653990235</v>
      </c>
      <c r="K16" s="171">
        <f>'lam 1'!J16+'lam 2'!J16+'lam 3'!J16+'lam 4'!J16+'lam 5'!J16+'lam 6'!J16</f>
        <v>131.55448798084893</v>
      </c>
      <c r="L16" s="171">
        <f>'lam 1'!K16+'lam 2'!K16+'lam 3'!K16+'lam 4'!K16+'lam 5'!K16+'lam 6'!K16</f>
        <v>148.02921677012836</v>
      </c>
      <c r="M16" s="171">
        <f>'lam 1'!L16+'lam 2'!L16+'lam 3'!L16+'lam 4'!L16+'lam 5'!L16+'lam 6'!L16</f>
        <v>167.63453037436457</v>
      </c>
      <c r="N16" s="171">
        <f>'lam 1'!M16+'lam 2'!M16+'lam 3'!M16+'lam 4'!M16+'lam 5'!M16+'lam 6'!M16</f>
        <v>190.01163876232437</v>
      </c>
      <c r="O16" s="171">
        <f>'lam 1'!N16+'lam 2'!N16+'lam 3'!N16+'lam 4'!N16+'lam 5'!N16+'lam 6'!N16</f>
        <v>214.52331958652456</v>
      </c>
      <c r="P16" s="171">
        <f>'lam 1'!O16+'lam 2'!O16+'lam 3'!O16+'lam 4'!O16+'lam 5'!O16+'lam 6'!O16</f>
        <v>240.2701625384517</v>
      </c>
      <c r="Q16" s="171">
        <f>'lam 1'!P16+'lam 2'!P16+'lam 3'!P16+'lam 4'!P16+'lam 5'!P16+'lam 6'!P16</f>
        <v>266.15862819480168</v>
      </c>
      <c r="R16" s="171">
        <f>'lam 1'!Q16+'lam 2'!Q16+'lam 3'!Q16+'lam 4'!Q16+'lam 5'!Q16+'lam 6'!Q16</f>
        <v>291.02622525345504</v>
      </c>
      <c r="S16" s="171">
        <f>'lam 1'!R16+'lam 2'!R16+'lam 3'!R16+'lam 4'!R16+'lam 5'!R16+'lam 6'!R16</f>
        <v>313.81443736750566</v>
      </c>
      <c r="T16" s="171">
        <f>'lam 1'!S16+'lam 2'!S16+'lam 3'!S16+'lam 4'!S16+'lam 5'!S16+'lam 6'!S16</f>
        <v>353.76118020130104</v>
      </c>
      <c r="U16" s="171">
        <f>'lam 1'!T16+'lam 2'!T16+'lam 3'!T16+'lam 4'!T16+'lam 5'!T16+'lam 6'!T16</f>
        <v>371.77534331778139</v>
      </c>
      <c r="V16" s="171">
        <f>'lam 1'!U16+'lam 2'!U16+'lam 3'!U16+'lam 4'!U16+'lam 5'!U16+'lam 6'!U16</f>
        <v>386.95154074453757</v>
      </c>
      <c r="W16" s="171">
        <f>'lam 1'!V16+'lam 2'!V16+'lam 3'!V16+'lam 4'!V16+'lam 5'!V16+'lam 6'!V16</f>
        <v>399.96821226606403</v>
      </c>
      <c r="X16" s="171">
        <f>'lam 1'!W16+'lam 2'!W16+'lam 3'!W16+'lam 4'!W16+'lam 5'!W16+'lam 6'!W16</f>
        <v>411.73194933756912</v>
      </c>
      <c r="Y16" s="171">
        <f>'lam 1'!X16+'lam 2'!X16+'lam 3'!X16+'lam 4'!X16+'lam 5'!X16+'lam 6'!X16</f>
        <v>423.04633254296806</v>
      </c>
      <c r="Z16" s="171">
        <f>'lam 1'!Y16+'lam 2'!Y16+'lam 3'!Y16+'lam 4'!Y16+'lam 5'!Y16+'lam 6'!Y16</f>
        <v>434.28333595643187</v>
      </c>
      <c r="AA16" s="171">
        <f>'lam 1'!Z16+'lam 2'!Z16+'lam 3'!Z16+'lam 4'!Z16+'lam 5'!Z16+'lam 6'!Z16</f>
        <v>445.19396075352154</v>
      </c>
      <c r="AB16" s="171">
        <f>'lam 1'!AA16+'lam 2'!AA16+'lam 3'!AA16+'lam 4'!AA16+'lam 5'!AA16+'lam 6'!AA16</f>
        <v>454.96178460247904</v>
      </c>
      <c r="AC16" s="171">
        <f>'lam 1'!AB16+'lam 2'!AB16+'lam 3'!AB16+'lam 4'!AB16+'lam 5'!AB16+'lam 6'!AB16</f>
        <v>462.50756294669912</v>
      </c>
      <c r="AD16" s="171">
        <f>'lam 1'!AC16+'lam 2'!AC16+'lam 3'!AC16+'lam 4'!AC16+'lam 5'!AC16+'lam 6'!AC16</f>
        <v>466.93290358139757</v>
      </c>
      <c r="AE16" s="171">
        <f>'lam 1'!AD16+'lam 2'!AD16+'lam 3'!AD16+'lam 4'!AD16+'lam 5'!AD16+'lam 6'!AD16</f>
        <v>467.91048280269212</v>
      </c>
      <c r="AF16" s="171">
        <f>'lam 1'!AE16+'lam 2'!AE16+'lam 3'!AE16+'lam 4'!AE16+'lam 5'!AE16+'lam 6'!AE16</f>
        <v>465.84004503846472</v>
      </c>
      <c r="AG16" s="171">
        <f>'lam 1'!AF16+'lam 2'!AF16+'lam 3'!AF16+'lam 4'!AF16+'lam 5'!AF16+'lam 6'!AF16</f>
        <v>461.69662450275246</v>
      </c>
      <c r="AH16" s="171">
        <f>'lam 1'!AG16+'lam 2'!AG16+'lam 3'!AG16+'lam 4'!AG16+'lam 5'!AG16+'lam 6'!AG16</f>
        <v>456.64502051476455</v>
      </c>
      <c r="AI16" s="171">
        <f>'lam 1'!AH16+'lam 2'!AH16+'lam 3'!AH16+'lam 4'!AH16+'lam 5'!AH16+'lam 6'!AH16</f>
        <v>451.60181220358066</v>
      </c>
      <c r="AJ16" s="171">
        <f>'lam 1'!AI16+'lam 2'!AI16+'lam 3'!AI16+'lam 4'!AI16+'lam 5'!AI16+'lam 6'!AI16</f>
        <v>446.9380930462878</v>
      </c>
      <c r="AK16" s="171">
        <f>'lam 1'!AJ16+'lam 2'!AJ16+'lam 3'!AJ16+'lam 4'!AJ16+'lam 5'!AJ16+'lam 6'!AJ16</f>
        <v>442.43574999300012</v>
      </c>
      <c r="AL16" s="171">
        <f>'lam 1'!AK16+'lam 2'!AK16+'lam 3'!AK16+'lam 4'!AK16+'lam 5'!AK16+'lam 6'!AK16</f>
        <v>437.49029061047969</v>
      </c>
      <c r="AM16" s="171">
        <f>'lam 1'!AL16+'lam 2'!AL16+'lam 3'!AL16+'lam 4'!AL16+'lam 5'!AL16+'lam 6'!AL16</f>
        <v>458.75269261111731</v>
      </c>
      <c r="AN16" s="171">
        <f>'lam 1'!AM16+'lam 2'!AM16+'lam 3'!AM16+'lam 4'!AM16+'lam 5'!AM16+'lam 6'!AM16</f>
        <v>452.0731043293718</v>
      </c>
      <c r="AO16" s="171">
        <f>'lam 1'!AN16+'lam 2'!AN16+'lam 3'!AN16+'lam 4'!AN16+'lam 5'!AN16+'lam 6'!AN16</f>
        <v>445.36892534835346</v>
      </c>
      <c r="AP16" s="171">
        <f>'lam 1'!AO16+'lam 2'!AO16+'lam 3'!AO16+'lam 4'!AO16+'lam 5'!AO16+'lam 6'!AO16</f>
        <v>439.05544202358232</v>
      </c>
      <c r="AQ16" s="171">
        <f>'lam 1'!AP16+'lam 2'!AP16+'lam 3'!AP16+'lam 4'!AP16+'lam 5'!AP16+'lam 6'!AP16</f>
        <v>433.79315856916503</v>
      </c>
      <c r="AR16" s="171">
        <f>'lam 1'!AQ16+'lam 2'!AQ16+'lam 3'!AQ16+'lam 4'!AQ16+'lam 5'!AQ16+'lam 6'!AQ16</f>
        <v>430.28180130077453</v>
      </c>
      <c r="AS16" s="171">
        <f>'lam 1'!AR16+'lam 2'!AR16+'lam 3'!AR16+'lam 4'!AR16+'lam 5'!AR16+'lam 6'!AR16</f>
        <v>429.04663917304788</v>
      </c>
      <c r="AT16" s="171">
        <f>'lam 1'!AS16+'lam 2'!AS16+'lam 3'!AS16+'lam 4'!AS16+'lam 5'!AS16+'lam 6'!AS16</f>
        <v>430.28180130077482</v>
      </c>
      <c r="AU16" s="171">
        <f>'lam 1'!AT16+'lam 2'!AT16+'lam 3'!AT16+'lam 4'!AT16+'lam 5'!AT16+'lam 6'!AT16</f>
        <v>433.7931585691652</v>
      </c>
      <c r="AV16" s="171">
        <f>'lam 1'!AU16+'lam 2'!AU16+'lam 3'!AU16+'lam 4'!AU16+'lam 5'!AU16+'lam 6'!AU16</f>
        <v>439.05544202358254</v>
      </c>
      <c r="AW16" s="171">
        <f>'lam 1'!AV16+'lam 2'!AV16+'lam 3'!AV16+'lam 4'!AV16+'lam 5'!AV16+'lam 6'!AV16</f>
        <v>445.3689253483538</v>
      </c>
      <c r="AX16" s="171">
        <f>'lam 1'!AW16+'lam 2'!AW16+'lam 3'!AW16+'lam 4'!AW16+'lam 5'!AW16+'lam 6'!AW16</f>
        <v>452.07310432937231</v>
      </c>
      <c r="AY16" s="171">
        <f>'lam 1'!AX16+'lam 2'!AX16+'lam 3'!AX16+'lam 4'!AX16+'lam 5'!AX16+'lam 6'!AX16</f>
        <v>458.7526926111176</v>
      </c>
      <c r="AZ16" s="171">
        <f>'lam 1'!AY16+'lam 2'!AY16+'lam 3'!AY16+'lam 4'!AY16+'lam 5'!AY16+'lam 6'!AY16</f>
        <v>437.49029061047992</v>
      </c>
      <c r="BA16" s="171">
        <f>'lam 1'!AZ16+'lam 2'!AZ16+'lam 3'!AZ16+'lam 4'!AZ16+'lam 5'!AZ16+'lam 6'!AZ16</f>
        <v>442.43574999300023</v>
      </c>
      <c r="BB16" s="171">
        <f>'lam 1'!BA16+'lam 2'!BA16+'lam 3'!BA16+'lam 4'!BA16+'lam 5'!BA16+'lam 6'!BA16</f>
        <v>446.93809304628803</v>
      </c>
      <c r="BC16" s="171">
        <f>'lam 1'!BB16+'lam 2'!BB16+'lam 3'!BB16+'lam 4'!BB16+'lam 5'!BB16+'lam 6'!BB16</f>
        <v>451.60181220358101</v>
      </c>
      <c r="BD16" s="171">
        <f>'lam 1'!BC16+'lam 2'!BC16+'lam 3'!BC16+'lam 4'!BC16+'lam 5'!BC16+'lam 6'!BC16</f>
        <v>456.64502051476467</v>
      </c>
      <c r="BE16" s="171">
        <f>'lam 1'!BD16+'lam 2'!BD16+'lam 3'!BD16+'lam 4'!BD16+'lam 5'!BD16+'lam 6'!BD16</f>
        <v>461.69662450275285</v>
      </c>
      <c r="BF16" s="171">
        <f>'lam 1'!BE16+'lam 2'!BE16+'lam 3'!BE16+'lam 4'!BE16+'lam 5'!BE16+'lam 6'!BE16</f>
        <v>465.84004503846472</v>
      </c>
      <c r="BG16" s="171">
        <f>'lam 1'!BF16+'lam 2'!BF16+'lam 3'!BF16+'lam 4'!BF16+'lam 5'!BF16+'lam 6'!BF16</f>
        <v>467.91048280269223</v>
      </c>
      <c r="BH16" s="171">
        <f>'lam 1'!BG16+'lam 2'!BG16+'lam 3'!BG16+'lam 4'!BG16+'lam 5'!BG16+'lam 6'!BG16</f>
        <v>466.93290358139745</v>
      </c>
      <c r="BI16" s="171">
        <f>'lam 1'!BH16+'lam 2'!BH16+'lam 3'!BH16+'lam 4'!BH16+'lam 5'!BH16+'lam 6'!BH16</f>
        <v>462.50756294669884</v>
      </c>
      <c r="BJ16" s="171">
        <f>'lam 1'!BI16+'lam 2'!BI16+'lam 3'!BI16+'lam 4'!BI16+'lam 5'!BI16+'lam 6'!BI16</f>
        <v>454.9617846024787</v>
      </c>
      <c r="BK16" s="171">
        <f>'lam 1'!BJ16+'lam 2'!BJ16+'lam 3'!BJ16+'lam 4'!BJ16+'lam 5'!BJ16+'lam 6'!BJ16</f>
        <v>445.19396075352086</v>
      </c>
      <c r="BL16" s="171">
        <f>'lam 1'!BK16+'lam 2'!BK16+'lam 3'!BK16+'lam 4'!BK16+'lam 5'!BK16+'lam 6'!BK16</f>
        <v>434.28333595643153</v>
      </c>
      <c r="BM16" s="171">
        <f>'lam 1'!BL16+'lam 2'!BL16+'lam 3'!BL16+'lam 4'!BL16+'lam 5'!BL16+'lam 6'!BL16</f>
        <v>423.04633254296743</v>
      </c>
      <c r="BN16" s="171">
        <f>'lam 1'!BM16+'lam 2'!BM16+'lam 3'!BM16+'lam 4'!BM16+'lam 5'!BM16+'lam 6'!BM16</f>
        <v>411.73194933756855</v>
      </c>
      <c r="BO16" s="171">
        <f>'lam 1'!BN16+'lam 2'!BN16+'lam 3'!BN16+'lam 4'!BN16+'lam 5'!BN16+'lam 6'!BN16</f>
        <v>399.96821226606346</v>
      </c>
      <c r="BP16" s="171">
        <f>'lam 1'!BO16+'lam 2'!BO16+'lam 3'!BO16+'lam 4'!BO16+'lam 5'!BO16+'lam 6'!BO16</f>
        <v>386.95154074453706</v>
      </c>
      <c r="BQ16" s="171">
        <f>'lam 1'!BP16+'lam 2'!BP16+'lam 3'!BP16+'lam 4'!BP16+'lam 5'!BP16+'lam 6'!BP16</f>
        <v>371.7753433177806</v>
      </c>
      <c r="BR16" s="171">
        <f>'lam 1'!BQ16+'lam 2'!BQ16+'lam 3'!BQ16+'lam 4'!BQ16+'lam 5'!BQ16+'lam 6'!BQ16</f>
        <v>353.76118020130002</v>
      </c>
      <c r="BS16" s="171">
        <f>'lam 1'!BR16+'lam 2'!BR16+'lam 3'!BR16+'lam 4'!BR16+'lam 5'!BR16+'lam 6'!BR16</f>
        <v>313.81443736750452</v>
      </c>
      <c r="BT16" s="171">
        <f>'lam 1'!BS16+'lam 2'!BS16+'lam 3'!BS16+'lam 4'!BS16+'lam 5'!BS16+'lam 6'!BS16</f>
        <v>291.02622525345396</v>
      </c>
      <c r="BU16" s="171">
        <f>'lam 1'!BT16+'lam 2'!BT16+'lam 3'!BT16+'lam 4'!BT16+'lam 5'!BT16+'lam 6'!BT16</f>
        <v>266.15862819480043</v>
      </c>
      <c r="BV16" s="171">
        <f>'lam 1'!BU16+'lam 2'!BU16+'lam 3'!BU16+'lam 4'!BU16+'lam 5'!BU16+'lam 6'!BU16</f>
        <v>240.27016253845014</v>
      </c>
      <c r="BW16" s="171">
        <f>'lam 1'!BV16+'lam 2'!BV16+'lam 3'!BV16+'lam 4'!BV16+'lam 5'!BV16+'lam 6'!BV16</f>
        <v>214.52331958652331</v>
      </c>
      <c r="BX16" s="171">
        <f>'lam 1'!BW16+'lam 2'!BW16+'lam 3'!BW16+'lam 4'!BW16+'lam 5'!BW16+'lam 6'!BW16</f>
        <v>190.01163876232309</v>
      </c>
      <c r="BY16" s="171">
        <f>'lam 1'!BX16+'lam 2'!BX16+'lam 3'!BX16+'lam 4'!BX16+'lam 5'!BX16+'lam 6'!BX16</f>
        <v>167.63453037436355</v>
      </c>
      <c r="BZ16" s="171">
        <f>'lam 1'!BY16+'lam 2'!BY16+'lam 3'!BY16+'lam 4'!BY16+'lam 5'!BY16+'lam 6'!BY16</f>
        <v>148.02921677012753</v>
      </c>
      <c r="CA16" s="171">
        <f>'lam 1'!BZ16+'lam 2'!BZ16+'lam 3'!BZ16+'lam 4'!BZ16+'lam 5'!BZ16+'lam 6'!BZ16</f>
        <v>131.55448798084814</v>
      </c>
      <c r="CB16" s="171">
        <f>'lam 1'!CA16+'lam 2'!CA16+'lam 3'!CA16+'lam 4'!CA16+'lam 5'!CA16+'lam 6'!CA16</f>
        <v>118.31311653990187</v>
      </c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</row>
    <row r="17" spans="5:165" ht="17.100000000000001" customHeight="1" x14ac:dyDescent="0.2">
      <c r="E17" s="53">
        <f t="shared" si="6"/>
        <v>475.29391783240283</v>
      </c>
      <c r="F17" s="172"/>
      <c r="G17" s="172">
        <f t="shared" si="7"/>
        <v>5.7999999999999954</v>
      </c>
      <c r="H17" s="172"/>
      <c r="I17" s="175">
        <f t="shared" si="8"/>
        <v>2.2999999999999989</v>
      </c>
      <c r="J17" s="171">
        <f>'lam 1'!I17+'lam 2'!I17+'lam 3'!I17+'lam 4'!I17+'lam 5'!I17+'lam 6'!I17</f>
        <v>120.06547485750858</v>
      </c>
      <c r="K17" s="171">
        <f>'lam 1'!J17+'lam 2'!J17+'lam 3'!J17+'lam 4'!J17+'lam 5'!J17+'lam 6'!J17</f>
        <v>133.51831099772136</v>
      </c>
      <c r="L17" s="171">
        <f>'lam 1'!K17+'lam 2'!K17+'lam 3'!K17+'lam 4'!K17+'lam 5'!K17+'lam 6'!K17</f>
        <v>150.26216471852973</v>
      </c>
      <c r="M17" s="171">
        <f>'lam 1'!L17+'lam 2'!L17+'lam 3'!L17+'lam 4'!L17+'lam 5'!L17+'lam 6'!L17</f>
        <v>170.19354305517427</v>
      </c>
      <c r="N17" s="171">
        <f>'lam 1'!M17+'lam 2'!M17+'lam 3'!M17+'lam 4'!M17+'lam 5'!M17+'lam 6'!M17</f>
        <v>192.94793561972745</v>
      </c>
      <c r="O17" s="171">
        <f>'lam 1'!N17+'lam 2'!N17+'lam 3'!N17+'lam 4'!N17+'lam 5'!N17+'lam 6'!N17</f>
        <v>217.87683941135339</v>
      </c>
      <c r="P17" s="171">
        <f>'lam 1'!O17+'lam 2'!O17+'lam 3'!O17+'lam 4'!O17+'lam 5'!O17+'lam 6'!O17</f>
        <v>244.06422766501521</v>
      </c>
      <c r="Q17" s="171">
        <f>'lam 1'!P17+'lam 2'!P17+'lam 3'!P17+'lam 4'!P17+'lam 5'!P17+'lam 6'!P17</f>
        <v>270.39589711103326</v>
      </c>
      <c r="R17" s="171">
        <f>'lam 1'!Q17+'lam 2'!Q17+'lam 3'!Q17+'lam 4'!Q17+'lam 5'!Q17+'lam 6'!Q17</f>
        <v>295.68711165796151</v>
      </c>
      <c r="S17" s="171">
        <f>'lam 1'!R17+'lam 2'!R17+'lam 3'!R17+'lam 4'!R17+'lam 5'!R17+'lam 6'!R17</f>
        <v>318.85898383616313</v>
      </c>
      <c r="T17" s="171">
        <f>'lam 1'!S17+'lam 2'!S17+'lam 3'!S17+'lam 4'!S17+'lam 5'!S17+'lam 6'!S17</f>
        <v>359.438308777901</v>
      </c>
      <c r="U17" s="171">
        <f>'lam 1'!T17+'lam 2'!T17+'lam 3'!T17+'lam 4'!T17+'lam 5'!T17+'lam 6'!T17</f>
        <v>377.73807406313097</v>
      </c>
      <c r="V17" s="171">
        <f>'lam 1'!U17+'lam 2'!U17+'lam 3'!U17+'lam 4'!U17+'lam 5'!U17+'lam 6'!U17</f>
        <v>393.14544253882679</v>
      </c>
      <c r="W17" s="171">
        <f>'lam 1'!V17+'lam 2'!V17+'lam 3'!V17+'lam 4'!V17+'lam 5'!V17+'lam 6'!V17</f>
        <v>406.3526691289253</v>
      </c>
      <c r="X17" s="171">
        <f>'lam 1'!W17+'lam 2'!W17+'lam 3'!W17+'lam 4'!W17+'lam 5'!W17+'lam 6'!W17</f>
        <v>418.28481484905546</v>
      </c>
      <c r="Y17" s="171">
        <f>'lam 1'!X17+'lam 2'!X17+'lam 3'!X17+'lam 4'!X17+'lam 5'!X17+'lam 6'!X17</f>
        <v>429.76212951439243</v>
      </c>
      <c r="Z17" s="171">
        <f>'lam 1'!Y17+'lam 2'!Y17+'lam 3'!Y17+'lam 4'!Y17+'lam 5'!Y17+'lam 6'!Y17</f>
        <v>441.16504275521135</v>
      </c>
      <c r="AA17" s="171">
        <f>'lam 1'!Z17+'lam 2'!Z17+'lam 3'!Z17+'lam 4'!Z17+'lam 5'!Z17+'lam 6'!Z17</f>
        <v>452.24106459818807</v>
      </c>
      <c r="AB17" s="171">
        <f>'lam 1'!AA17+'lam 2'!AA17+'lam 3'!AA17+'lam 4'!AA17+'lam 5'!AA17+'lam 6'!AA17</f>
        <v>462.15926375770795</v>
      </c>
      <c r="AC17" s="171">
        <f>'lam 1'!AB17+'lam 2'!AB17+'lam 3'!AB17+'lam 4'!AB17+'lam 5'!AB17+'lam 6'!AB17</f>
        <v>469.82060095139394</v>
      </c>
      <c r="AD17" s="171">
        <f>'lam 1'!AC17+'lam 2'!AC17+'lam 3'!AC17+'lam 4'!AC17+'lam 5'!AC17+'lam 6'!AC17</f>
        <v>474.30999367595354</v>
      </c>
      <c r="AE17" s="171">
        <f>'lam 1'!AD17+'lam 2'!AD17+'lam 3'!AD17+'lam 4'!AD17+'lam 5'!AD17+'lam 6'!AD17</f>
        <v>475.29391783240283</v>
      </c>
      <c r="AF17" s="171">
        <f>'lam 1'!AE17+'lam 2'!AE17+'lam 3'!AE17+'lam 4'!AE17+'lam 5'!AE17+'lam 6'!AE17</f>
        <v>473.17936035059961</v>
      </c>
      <c r="AG17" s="171">
        <f>'lam 1'!AF17+'lam 2'!AF17+'lam 3'!AF17+'lam 4'!AF17+'lam 5'!AF17+'lam 6'!AF17</f>
        <v>468.95916857071518</v>
      </c>
      <c r="AH17" s="171">
        <f>'lam 1'!AG17+'lam 2'!AG17+'lam 3'!AG17+'lam 4'!AG17+'lam 5'!AG17+'lam 6'!AG17</f>
        <v>463.81923019143994</v>
      </c>
      <c r="AI17" s="171">
        <f>'lam 1'!AH17+'lam 2'!AH17+'lam 3'!AH17+'lam 4'!AH17+'lam 5'!AH17+'lam 6'!AH17</f>
        <v>458.69220776575912</v>
      </c>
      <c r="AJ17" s="171">
        <f>'lam 1'!AI17+'lam 2'!AI17+'lam 3'!AI17+'lam 4'!AI17+'lam 5'!AI17+'lam 6'!AI17</f>
        <v>453.95468392762706</v>
      </c>
      <c r="AK17" s="171">
        <f>'lam 1'!AJ17+'lam 2'!AJ17+'lam 3'!AJ17+'lam 4'!AJ17+'lam 5'!AJ17+'lam 6'!AJ17</f>
        <v>449.38270372612442</v>
      </c>
      <c r="AL17" s="171">
        <f>'lam 1'!AK17+'lam 2'!AK17+'lam 3'!AK17+'lam 4'!AK17+'lam 5'!AK17+'lam 6'!AK17</f>
        <v>444.35859858421219</v>
      </c>
      <c r="AM17" s="171">
        <f>'lam 1'!AL17+'lam 2'!AL17+'lam 3'!AL17+'lam 4'!AL17+'lam 5'!AL17+'lam 6'!AL17</f>
        <v>465.99032503046783</v>
      </c>
      <c r="AN17" s="171">
        <f>'lam 1'!AM17+'lam 2'!AM17+'lam 3'!AM17+'lam 4'!AM17+'lam 5'!AM17+'lam 6'!AM17</f>
        <v>459.19905867368965</v>
      </c>
      <c r="AO17" s="171">
        <f>'lam 1'!AN17+'lam 2'!AN17+'lam 3'!AN17+'lam 4'!AN17+'lam 5'!AN17+'lam 6'!AN17</f>
        <v>452.37729483388335</v>
      </c>
      <c r="AP17" s="171">
        <f>'lam 1'!AO17+'lam 2'!AO17+'lam 3'!AO17+'lam 4'!AO17+'lam 5'!AO17+'lam 6'!AO17</f>
        <v>445.94927637648999</v>
      </c>
      <c r="AQ17" s="171">
        <f>'lam 1'!AP17+'lam 2'!AP17+'lam 3'!AP17+'lam 4'!AP17+'lam 5'!AP17+'lam 6'!AP17</f>
        <v>440.58944016620609</v>
      </c>
      <c r="AR17" s="171">
        <f>'lam 1'!AQ17+'lam 2'!AQ17+'lam 3'!AQ17+'lam 4'!AQ17+'lam 5'!AQ17+'lam 6'!AQ17</f>
        <v>437.01216328474095</v>
      </c>
      <c r="AS17" s="171">
        <f>'lam 1'!AR17+'lam 2'!AR17+'lam 3'!AR17+'lam 4'!AR17+'lam 5'!AR17+'lam 6'!AR17</f>
        <v>435.75367882270552</v>
      </c>
      <c r="AT17" s="171">
        <f>'lam 1'!AS17+'lam 2'!AS17+'lam 3'!AS17+'lam 4'!AS17+'lam 5'!AS17+'lam 6'!AS17</f>
        <v>437.01216328474152</v>
      </c>
      <c r="AU17" s="171">
        <f>'lam 1'!AT17+'lam 2'!AT17+'lam 3'!AT17+'lam 4'!AT17+'lam 5'!AT17+'lam 6'!AT17</f>
        <v>440.58944016620649</v>
      </c>
      <c r="AV17" s="171">
        <f>'lam 1'!AU17+'lam 2'!AU17+'lam 3'!AU17+'lam 4'!AU17+'lam 5'!AU17+'lam 6'!AU17</f>
        <v>445.94927637649039</v>
      </c>
      <c r="AW17" s="171">
        <f>'lam 1'!AV17+'lam 2'!AV17+'lam 3'!AV17+'lam 4'!AV17+'lam 5'!AV17+'lam 6'!AV17</f>
        <v>452.3772948338837</v>
      </c>
      <c r="AX17" s="171">
        <f>'lam 1'!AW17+'lam 2'!AW17+'lam 3'!AW17+'lam 4'!AW17+'lam 5'!AW17+'lam 6'!AW17</f>
        <v>459.19905867369016</v>
      </c>
      <c r="AY17" s="171">
        <f>'lam 1'!AX17+'lam 2'!AX17+'lam 3'!AX17+'lam 4'!AX17+'lam 5'!AX17+'lam 6'!AX17</f>
        <v>465.990325030468</v>
      </c>
      <c r="AZ17" s="171">
        <f>'lam 1'!AY17+'lam 2'!AY17+'lam 3'!AY17+'lam 4'!AY17+'lam 5'!AY17+'lam 6'!AY17</f>
        <v>444.35859858421242</v>
      </c>
      <c r="BA17" s="171">
        <f>'lam 1'!AZ17+'lam 2'!AZ17+'lam 3'!AZ17+'lam 4'!AZ17+'lam 5'!AZ17+'lam 6'!AZ17</f>
        <v>449.38270372612459</v>
      </c>
      <c r="BB17" s="171">
        <f>'lam 1'!BA17+'lam 2'!BA17+'lam 3'!BA17+'lam 4'!BA17+'lam 5'!BA17+'lam 6'!BA17</f>
        <v>453.95468392762717</v>
      </c>
      <c r="BC17" s="171">
        <f>'lam 1'!BB17+'lam 2'!BB17+'lam 3'!BB17+'lam 4'!BB17+'lam 5'!BB17+'lam 6'!BB17</f>
        <v>458.69220776575941</v>
      </c>
      <c r="BD17" s="171">
        <f>'lam 1'!BC17+'lam 2'!BC17+'lam 3'!BC17+'lam 4'!BC17+'lam 5'!BC17+'lam 6'!BC17</f>
        <v>463.81923019144023</v>
      </c>
      <c r="BE17" s="171">
        <f>'lam 1'!BD17+'lam 2'!BD17+'lam 3'!BD17+'lam 4'!BD17+'lam 5'!BD17+'lam 6'!BD17</f>
        <v>468.95916857071558</v>
      </c>
      <c r="BF17" s="171">
        <f>'lam 1'!BE17+'lam 2'!BE17+'lam 3'!BE17+'lam 4'!BE17+'lam 5'!BE17+'lam 6'!BE17</f>
        <v>473.17936035059944</v>
      </c>
      <c r="BG17" s="171">
        <f>'lam 1'!BF17+'lam 2'!BF17+'lam 3'!BF17+'lam 4'!BF17+'lam 5'!BF17+'lam 6'!BF17</f>
        <v>475.29391783240283</v>
      </c>
      <c r="BH17" s="171">
        <f>'lam 1'!BG17+'lam 2'!BG17+'lam 3'!BG17+'lam 4'!BG17+'lam 5'!BG17+'lam 6'!BG17</f>
        <v>474.30999367595342</v>
      </c>
      <c r="BI17" s="171">
        <f>'lam 1'!BH17+'lam 2'!BH17+'lam 3'!BH17+'lam 4'!BH17+'lam 5'!BH17+'lam 6'!BH17</f>
        <v>469.82060095139377</v>
      </c>
      <c r="BJ17" s="171">
        <f>'lam 1'!BI17+'lam 2'!BI17+'lam 3'!BI17+'lam 4'!BI17+'lam 5'!BI17+'lam 6'!BI17</f>
        <v>462.15926375770795</v>
      </c>
      <c r="BK17" s="171">
        <f>'lam 1'!BJ17+'lam 2'!BJ17+'lam 3'!BJ17+'lam 4'!BJ17+'lam 5'!BJ17+'lam 6'!BJ17</f>
        <v>452.24106459818734</v>
      </c>
      <c r="BL17" s="171">
        <f>'lam 1'!BK17+'lam 2'!BK17+'lam 3'!BK17+'lam 4'!BK17+'lam 5'!BK17+'lam 6'!BK17</f>
        <v>441.16504275521072</v>
      </c>
      <c r="BM17" s="171">
        <f>'lam 1'!BL17+'lam 2'!BL17+'lam 3'!BL17+'lam 4'!BL17+'lam 5'!BL17+'lam 6'!BL17</f>
        <v>429.76212951439175</v>
      </c>
      <c r="BN17" s="171">
        <f>'lam 1'!BM17+'lam 2'!BM17+'lam 3'!BM17+'lam 4'!BM17+'lam 5'!BM17+'lam 6'!BM17</f>
        <v>418.28481484905495</v>
      </c>
      <c r="BO17" s="171">
        <f>'lam 1'!BN17+'lam 2'!BN17+'lam 3'!BN17+'lam 4'!BN17+'lam 5'!BN17+'lam 6'!BN17</f>
        <v>406.35266912892479</v>
      </c>
      <c r="BP17" s="171">
        <f>'lam 1'!BO17+'lam 2'!BO17+'lam 3'!BO17+'lam 4'!BO17+'lam 5'!BO17+'lam 6'!BO17</f>
        <v>393.1454425388261</v>
      </c>
      <c r="BQ17" s="171">
        <f>'lam 1'!BP17+'lam 2'!BP17+'lam 3'!BP17+'lam 4'!BP17+'lam 5'!BP17+'lam 6'!BP17</f>
        <v>377.73807406313017</v>
      </c>
      <c r="BR17" s="171">
        <f>'lam 1'!BQ17+'lam 2'!BQ17+'lam 3'!BQ17+'lam 4'!BQ17+'lam 5'!BQ17+'lam 6'!BQ17</f>
        <v>359.43830877789992</v>
      </c>
      <c r="BS17" s="171">
        <f>'lam 1'!BR17+'lam 2'!BR17+'lam 3'!BR17+'lam 4'!BR17+'lam 5'!BR17+'lam 6'!BR17</f>
        <v>318.858983836162</v>
      </c>
      <c r="BT17" s="171">
        <f>'lam 1'!BS17+'lam 2'!BS17+'lam 3'!BS17+'lam 4'!BS17+'lam 5'!BS17+'lam 6'!BS17</f>
        <v>295.68711165796032</v>
      </c>
      <c r="BU17" s="171">
        <f>'lam 1'!BT17+'lam 2'!BT17+'lam 3'!BT17+'lam 4'!BT17+'lam 5'!BT17+'lam 6'!BT17</f>
        <v>270.39589711103184</v>
      </c>
      <c r="BV17" s="171">
        <f>'lam 1'!BU17+'lam 2'!BU17+'lam 3'!BU17+'lam 4'!BU17+'lam 5'!BU17+'lam 6'!BU17</f>
        <v>244.0642276650135</v>
      </c>
      <c r="BW17" s="171">
        <f>'lam 1'!BV17+'lam 2'!BV17+'lam 3'!BV17+'lam 4'!BV17+'lam 5'!BV17+'lam 6'!BV17</f>
        <v>217.87683941135208</v>
      </c>
      <c r="BX17" s="171">
        <f>'lam 1'!BW17+'lam 2'!BW17+'lam 3'!BW17+'lam 4'!BW17+'lam 5'!BW17+'lam 6'!BW17</f>
        <v>192.94793561972628</v>
      </c>
      <c r="BY17" s="171">
        <f>'lam 1'!BX17+'lam 2'!BX17+'lam 3'!BX17+'lam 4'!BX17+'lam 5'!BX17+'lam 6'!BX17</f>
        <v>170.19354305517322</v>
      </c>
      <c r="BZ17" s="171">
        <f>'lam 1'!BY17+'lam 2'!BY17+'lam 3'!BY17+'lam 4'!BY17+'lam 5'!BY17+'lam 6'!BY17</f>
        <v>150.26216471852888</v>
      </c>
      <c r="CA17" s="171">
        <f>'lam 1'!BZ17+'lam 2'!BZ17+'lam 3'!BZ17+'lam 4'!BZ17+'lam 5'!BZ17+'lam 6'!BZ17</f>
        <v>133.51831099772059</v>
      </c>
      <c r="CB17" s="171">
        <f>'lam 1'!CA17+'lam 2'!CA17+'lam 3'!CA17+'lam 4'!CA17+'lam 5'!CA17+'lam 6'!CA17</f>
        <v>120.06547485750809</v>
      </c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</row>
    <row r="18" spans="5:165" ht="17.100000000000001" customHeight="1" x14ac:dyDescent="0.2">
      <c r="E18" s="53">
        <f t="shared" si="6"/>
        <v>479.8730653767538</v>
      </c>
      <c r="F18" s="172"/>
      <c r="G18" s="172">
        <f t="shared" si="7"/>
        <v>5.6999999999999957</v>
      </c>
      <c r="H18" s="172"/>
      <c r="I18" s="175">
        <f t="shared" si="8"/>
        <v>2.1999999999999988</v>
      </c>
      <c r="J18" s="171">
        <f>'lam 1'!I18+'lam 2'!I18+'lam 3'!I18+'lam 4'!I18+'lam 5'!I18+'lam 6'!I18</f>
        <v>121.35360564837947</v>
      </c>
      <c r="K18" s="171">
        <f>'lam 1'!J18+'lam 2'!J18+'lam 3'!J18+'lam 4'!J18+'lam 5'!J18+'lam 6'!J18</f>
        <v>134.95378877497336</v>
      </c>
      <c r="L18" s="171">
        <f>'lam 1'!K18+'lam 2'!K18+'lam 3'!K18+'lam 4'!K18+'lam 5'!K18+'lam 6'!K18</f>
        <v>151.89010689288065</v>
      </c>
      <c r="M18" s="171">
        <f>'lam 1'!L18+'lam 2'!L18+'lam 3'!L18+'lam 4'!L18+'lam 5'!L18+'lam 6'!L18</f>
        <v>172.0571279005799</v>
      </c>
      <c r="N18" s="171">
        <f>'lam 1'!M18+'lam 2'!M18+'lam 3'!M18+'lam 4'!M18+'lam 5'!M18+'lam 6'!M18</f>
        <v>195.08393294849088</v>
      </c>
      <c r="O18" s="171">
        <f>'lam 1'!N18+'lam 2'!N18+'lam 3'!N18+'lam 4'!N18+'lam 5'!N18+'lam 6'!N18</f>
        <v>220.31083608139232</v>
      </c>
      <c r="P18" s="171">
        <f>'lam 1'!O18+'lam 2'!O18+'lam 3'!O18+'lam 4'!O18+'lam 5'!O18+'lam 6'!O18</f>
        <v>246.80629907793556</v>
      </c>
      <c r="Q18" s="171">
        <f>'lam 1'!P18+'lam 2'!P18+'lam 3'!P18+'lam 4'!P18+'lam 5'!P18+'lam 6'!P18</f>
        <v>273.43768212135683</v>
      </c>
      <c r="R18" s="171">
        <f>'lam 1'!Q18+'lam 2'!Q18+'lam 3'!Q18+'lam 4'!Q18+'lam 5'!Q18+'lam 6'!Q18</f>
        <v>299.0012817850133</v>
      </c>
      <c r="S18" s="171">
        <f>'lam 1'!R18+'lam 2'!R18+'lam 3'!R18+'lam 4'!R18+'lam 5'!R18+'lam 6'!R18</f>
        <v>322.40184901523475</v>
      </c>
      <c r="T18" s="171">
        <f>'lam 1'!S18+'lam 2'!S18+'lam 3'!S18+'lam 4'!S18+'lam 5'!S18+'lam 6'!S18</f>
        <v>363.41027522402226</v>
      </c>
      <c r="U18" s="171">
        <f>'lam 1'!T18+'lam 2'!T18+'lam 3'!T18+'lam 4'!T18+'lam 5'!T18+'lam 6'!T18</f>
        <v>381.84057820879912</v>
      </c>
      <c r="V18" s="171">
        <f>'lam 1'!U18+'lam 2'!U18+'lam 3'!U18+'lam 4'!U18+'lam 5'!U18+'lam 6'!U18</f>
        <v>397.33020069337601</v>
      </c>
      <c r="W18" s="171">
        <f>'lam 1'!V18+'lam 2'!V18+'lam 3'!V18+'lam 4'!V18+'lam 5'!V18+'lam 6'!V18</f>
        <v>410.58638677737025</v>
      </c>
      <c r="X18" s="171">
        <f>'lam 1'!W18+'lam 2'!W18+'lam 3'!W18+'lam 4'!W18+'lam 5'!W18+'lam 6'!W18</f>
        <v>422.5529033591967</v>
      </c>
      <c r="Y18" s="171">
        <f>'lam 1'!X18+'lam 2'!X18+'lam 3'!X18+'lam 4'!X18+'lam 5'!X18+'lam 6'!X18</f>
        <v>434.0669486320881</v>
      </c>
      <c r="Z18" s="171">
        <f>'lam 1'!Y18+'lam 2'!Y18+'lam 3'!Y18+'lam 4'!Y18+'lam 5'!Y18+'lam 6'!Y18</f>
        <v>445.51895502040099</v>
      </c>
      <c r="AA18" s="171">
        <f>'lam 1'!Z18+'lam 2'!Z18+'lam 3'!Z18+'lam 4'!Z18+'lam 5'!Z18+'lam 6'!Z18</f>
        <v>456.65661112729646</v>
      </c>
      <c r="AB18" s="171">
        <f>'lam 1'!AA18+'lam 2'!AA18+'lam 3'!AA18+'lam 4'!AA18+'lam 5'!AA18+'lam 6'!AA18</f>
        <v>466.64014906771428</v>
      </c>
      <c r="AC18" s="171">
        <f>'lam 1'!AB18+'lam 2'!AB18+'lam 3'!AB18+'lam 4'!AB18+'lam 5'!AB18+'lam 6'!AB18</f>
        <v>474.35710782722231</v>
      </c>
      <c r="AD18" s="171">
        <f>'lam 1'!AC18+'lam 2'!AC18+'lam 3'!AC18+'lam 4'!AC18+'lam 5'!AC18+'lam 6'!AC18</f>
        <v>478.88073003915753</v>
      </c>
      <c r="AE18" s="171">
        <f>'lam 1'!AD18+'lam 2'!AD18+'lam 3'!AD18+'lam 4'!AD18+'lam 5'!AD18+'lam 6'!AD18</f>
        <v>479.8730653767538</v>
      </c>
      <c r="AF18" s="171">
        <f>'lam 1'!AE18+'lam 2'!AE18+'lam 3'!AE18+'lam 4'!AE18+'lam 5'!AE18+'lam 6'!AE18</f>
        <v>477.74611163556921</v>
      </c>
      <c r="AG18" s="171">
        <f>'lam 1'!AF18+'lam 2'!AF18+'lam 3'!AF18+'lam 4'!AF18+'lam 5'!AF18+'lam 6'!AF18</f>
        <v>473.50504322168445</v>
      </c>
      <c r="AH18" s="171">
        <f>'lam 1'!AG18+'lam 2'!AG18+'lam 3'!AG18+'lam 4'!AG18+'lam 5'!AG18+'lam 6'!AG18</f>
        <v>468.34996508555179</v>
      </c>
      <c r="AI18" s="171">
        <f>'lam 1'!AH18+'lam 2'!AH18+'lam 3'!AH18+'lam 4'!AH18+'lam 5'!AH18+'lam 6'!AH18</f>
        <v>463.22340824913607</v>
      </c>
      <c r="AJ18" s="171">
        <f>'lam 1'!AI18+'lam 2'!AI18+'lam 3'!AI18+'lam 4'!AI18+'lam 5'!AI18+'lam 6'!AI18</f>
        <v>458.50316628112256</v>
      </c>
      <c r="AK18" s="171">
        <f>'lam 1'!AJ18+'lam 2'!AJ18+'lam 3'!AJ18+'lam 4'!AJ18+'lam 5'!AJ18+'lam 6'!AJ18</f>
        <v>453.95719214656123</v>
      </c>
      <c r="AL18" s="171">
        <f>'lam 1'!AK18+'lam 2'!AK18+'lam 3'!AK18+'lam 4'!AK18+'lam 5'!AK18+'lam 6'!AK18</f>
        <v>448.95352503013459</v>
      </c>
      <c r="AM18" s="171">
        <f>'lam 1'!AL18+'lam 2'!AL18+'lam 3'!AL18+'lam 4'!AL18+'lam 5'!AL18+'lam 6'!AL18</f>
        <v>471.01022596961258</v>
      </c>
      <c r="AN18" s="171">
        <f>'lam 1'!AM18+'lam 2'!AM18+'lam 3'!AM18+'lam 4'!AM18+'lam 5'!AM18+'lam 6'!AM18</f>
        <v>464.20458985216163</v>
      </c>
      <c r="AO18" s="171">
        <f>'lam 1'!AN18+'lam 2'!AN18+'lam 3'!AN18+'lam 4'!AN18+'lam 5'!AN18+'lam 6'!AN18</f>
        <v>457.35563779020708</v>
      </c>
      <c r="AP18" s="171">
        <f>'lam 1'!AO18+'lam 2'!AO18+'lam 3'!AO18+'lam 4'!AO18+'lam 5'!AO18+'lam 6'!AO18</f>
        <v>450.89138867789268</v>
      </c>
      <c r="AQ18" s="171">
        <f>'lam 1'!AP18+'lam 2'!AP18+'lam 3'!AP18+'lam 4'!AP18+'lam 5'!AP18+'lam 6'!AP18</f>
        <v>445.49481002193534</v>
      </c>
      <c r="AR18" s="171">
        <f>'lam 1'!AQ18+'lam 2'!AQ18+'lam 3'!AQ18+'lam 4'!AQ18+'lam 5'!AQ18+'lam 6'!AQ18</f>
        <v>441.89023202642477</v>
      </c>
      <c r="AS18" s="171">
        <f>'lam 1'!AR18+'lam 2'!AR18+'lam 3'!AR18+'lam 4'!AR18+'lam 5'!AR18+'lam 6'!AR18</f>
        <v>440.6216721627834</v>
      </c>
      <c r="AT18" s="171">
        <f>'lam 1'!AS18+'lam 2'!AS18+'lam 3'!AS18+'lam 4'!AS18+'lam 5'!AS18+'lam 6'!AS18</f>
        <v>441.89023202642517</v>
      </c>
      <c r="AU18" s="171">
        <f>'lam 1'!AT18+'lam 2'!AT18+'lam 3'!AT18+'lam 4'!AT18+'lam 5'!AT18+'lam 6'!AT18</f>
        <v>445.49481002193568</v>
      </c>
      <c r="AV18" s="171">
        <f>'lam 1'!AU18+'lam 2'!AU18+'lam 3'!AU18+'lam 4'!AU18+'lam 5'!AU18+'lam 6'!AU18</f>
        <v>450.89138867789308</v>
      </c>
      <c r="AW18" s="171">
        <f>'lam 1'!AV18+'lam 2'!AV18+'lam 3'!AV18+'lam 4'!AV18+'lam 5'!AV18+'lam 6'!AV18</f>
        <v>457.35563779020725</v>
      </c>
      <c r="AX18" s="171">
        <f>'lam 1'!AW18+'lam 2'!AW18+'lam 3'!AW18+'lam 4'!AW18+'lam 5'!AW18+'lam 6'!AW18</f>
        <v>464.20458985216231</v>
      </c>
      <c r="AY18" s="171">
        <f>'lam 1'!AX18+'lam 2'!AX18+'lam 3'!AX18+'lam 4'!AX18+'lam 5'!AX18+'lam 6'!AX18</f>
        <v>471.01022596961292</v>
      </c>
      <c r="AZ18" s="171">
        <f>'lam 1'!AY18+'lam 2'!AY18+'lam 3'!AY18+'lam 4'!AY18+'lam 5'!AY18+'lam 6'!AY18</f>
        <v>448.95352503013487</v>
      </c>
      <c r="BA18" s="171">
        <f>'lam 1'!AZ18+'lam 2'!AZ18+'lam 3'!AZ18+'lam 4'!AZ18+'lam 5'!AZ18+'lam 6'!AZ18</f>
        <v>453.95719214656162</v>
      </c>
      <c r="BB18" s="171">
        <f>'lam 1'!BA18+'lam 2'!BA18+'lam 3'!BA18+'lam 4'!BA18+'lam 5'!BA18+'lam 6'!BA18</f>
        <v>458.50316628112296</v>
      </c>
      <c r="BC18" s="171">
        <f>'lam 1'!BB18+'lam 2'!BB18+'lam 3'!BB18+'lam 4'!BB18+'lam 5'!BB18+'lam 6'!BB18</f>
        <v>463.22340824913641</v>
      </c>
      <c r="BD18" s="171">
        <f>'lam 1'!BC18+'lam 2'!BC18+'lam 3'!BC18+'lam 4'!BC18+'lam 5'!BC18+'lam 6'!BC18</f>
        <v>468.3499650855519</v>
      </c>
      <c r="BE18" s="171">
        <f>'lam 1'!BD18+'lam 2'!BD18+'lam 3'!BD18+'lam 4'!BD18+'lam 5'!BD18+'lam 6'!BD18</f>
        <v>473.50504322168456</v>
      </c>
      <c r="BF18" s="171">
        <f>'lam 1'!BE18+'lam 2'!BE18+'lam 3'!BE18+'lam 4'!BE18+'lam 5'!BE18+'lam 6'!BE18</f>
        <v>477.74611163556926</v>
      </c>
      <c r="BG18" s="171">
        <f>'lam 1'!BF18+'lam 2'!BF18+'lam 3'!BF18+'lam 4'!BF18+'lam 5'!BF18+'lam 6'!BF18</f>
        <v>479.87306537675374</v>
      </c>
      <c r="BH18" s="171">
        <f>'lam 1'!BG18+'lam 2'!BG18+'lam 3'!BG18+'lam 4'!BG18+'lam 5'!BG18+'lam 6'!BG18</f>
        <v>478.88073003915741</v>
      </c>
      <c r="BI18" s="171">
        <f>'lam 1'!BH18+'lam 2'!BH18+'lam 3'!BH18+'lam 4'!BH18+'lam 5'!BH18+'lam 6'!BH18</f>
        <v>474.35710782722214</v>
      </c>
      <c r="BJ18" s="171">
        <f>'lam 1'!BI18+'lam 2'!BI18+'lam 3'!BI18+'lam 4'!BI18+'lam 5'!BI18+'lam 6'!BI18</f>
        <v>466.64014906771393</v>
      </c>
      <c r="BK18" s="171">
        <f>'lam 1'!BJ18+'lam 2'!BJ18+'lam 3'!BJ18+'lam 4'!BJ18+'lam 5'!BJ18+'lam 6'!BJ18</f>
        <v>456.656611127296</v>
      </c>
      <c r="BL18" s="171">
        <f>'lam 1'!BK18+'lam 2'!BK18+'lam 3'!BK18+'lam 4'!BK18+'lam 5'!BK18+'lam 6'!BK18</f>
        <v>445.5189550204006</v>
      </c>
      <c r="BM18" s="171">
        <f>'lam 1'!BL18+'lam 2'!BL18+'lam 3'!BL18+'lam 4'!BL18+'lam 5'!BL18+'lam 6'!BL18</f>
        <v>434.06694863208736</v>
      </c>
      <c r="BN18" s="171">
        <f>'lam 1'!BM18+'lam 2'!BM18+'lam 3'!BM18+'lam 4'!BM18+'lam 5'!BM18+'lam 6'!BM18</f>
        <v>422.55290335919591</v>
      </c>
      <c r="BO18" s="171">
        <f>'lam 1'!BN18+'lam 2'!BN18+'lam 3'!BN18+'lam 4'!BN18+'lam 5'!BN18+'lam 6'!BN18</f>
        <v>410.5863867773694</v>
      </c>
      <c r="BP18" s="171">
        <f>'lam 1'!BO18+'lam 2'!BO18+'lam 3'!BO18+'lam 4'!BO18+'lam 5'!BO18+'lam 6'!BO18</f>
        <v>397.33020069337533</v>
      </c>
      <c r="BQ18" s="171">
        <f>'lam 1'!BP18+'lam 2'!BP18+'lam 3'!BP18+'lam 4'!BP18+'lam 5'!BP18+'lam 6'!BP18</f>
        <v>381.84057820879832</v>
      </c>
      <c r="BR18" s="171">
        <f>'lam 1'!BQ18+'lam 2'!BQ18+'lam 3'!BQ18+'lam 4'!BQ18+'lam 5'!BQ18+'lam 6'!BQ18</f>
        <v>363.41027522402101</v>
      </c>
      <c r="BS18" s="171">
        <f>'lam 1'!BR18+'lam 2'!BR18+'lam 3'!BR18+'lam 4'!BR18+'lam 5'!BR18+'lam 6'!BR18</f>
        <v>322.40184901523372</v>
      </c>
      <c r="BT18" s="171">
        <f>'lam 1'!BS18+'lam 2'!BS18+'lam 3'!BS18+'lam 4'!BS18+'lam 5'!BS18+'lam 6'!BS18</f>
        <v>299.00128178501211</v>
      </c>
      <c r="BU18" s="171">
        <f>'lam 1'!BT18+'lam 2'!BT18+'lam 3'!BT18+'lam 4'!BT18+'lam 5'!BT18+'lam 6'!BT18</f>
        <v>273.43768212135546</v>
      </c>
      <c r="BV18" s="171">
        <f>'lam 1'!BU18+'lam 2'!BU18+'lam 3'!BU18+'lam 4'!BU18+'lam 5'!BU18+'lam 6'!BU18</f>
        <v>246.80629907793397</v>
      </c>
      <c r="BW18" s="171">
        <f>'lam 1'!BV18+'lam 2'!BV18+'lam 3'!BV18+'lam 4'!BV18+'lam 5'!BV18+'lam 6'!BV18</f>
        <v>220.31083608139107</v>
      </c>
      <c r="BX18" s="171">
        <f>'lam 1'!BW18+'lam 2'!BW18+'lam 3'!BW18+'lam 4'!BW18+'lam 5'!BW18+'lam 6'!BW18</f>
        <v>195.08393294848958</v>
      </c>
      <c r="BY18" s="171">
        <f>'lam 1'!BX18+'lam 2'!BX18+'lam 3'!BX18+'lam 4'!BX18+'lam 5'!BX18+'lam 6'!BX18</f>
        <v>172.05712790057885</v>
      </c>
      <c r="BZ18" s="171">
        <f>'lam 1'!BY18+'lam 2'!BY18+'lam 3'!BY18+'lam 4'!BY18+'lam 5'!BY18+'lam 6'!BY18</f>
        <v>151.89010689287977</v>
      </c>
      <c r="CA18" s="171">
        <f>'lam 1'!BZ18+'lam 2'!BZ18+'lam 3'!BZ18+'lam 4'!BZ18+'lam 5'!BZ18+'lam 6'!BZ18</f>
        <v>134.95378877497251</v>
      </c>
      <c r="CB18" s="171">
        <f>'lam 1'!CA18+'lam 2'!CA18+'lam 3'!CA18+'lam 4'!CA18+'lam 5'!CA18+'lam 6'!CA18</f>
        <v>121.35360564837895</v>
      </c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</row>
    <row r="19" spans="5:165" ht="17.100000000000001" customHeight="1" x14ac:dyDescent="0.2">
      <c r="E19" s="53">
        <f t="shared" si="6"/>
        <v>507.2240939408569</v>
      </c>
      <c r="F19" s="172"/>
      <c r="G19" s="172">
        <f t="shared" si="7"/>
        <v>5.5999999999999961</v>
      </c>
      <c r="H19" s="172"/>
      <c r="I19" s="175">
        <f t="shared" si="8"/>
        <v>2.0999999999999988</v>
      </c>
      <c r="J19" s="171">
        <f>'lam 1'!I19+'lam 2'!I19+'lam 3'!I19+'lam 4'!I19+'lam 5'!I19+'lam 6'!I19</f>
        <v>132.85252004803127</v>
      </c>
      <c r="K19" s="171">
        <f>'lam 1'!J19+'lam 2'!J19+'lam 3'!J19+'lam 4'!J19+'lam 5'!J19+'lam 6'!J19</f>
        <v>147.04187725139755</v>
      </c>
      <c r="L19" s="171">
        <f>'lam 1'!K19+'lam 2'!K19+'lam 3'!K19+'lam 4'!K19+'lam 5'!K19+'lam 6'!K19</f>
        <v>164.61232555951881</v>
      </c>
      <c r="M19" s="171">
        <f>'lam 1'!L19+'lam 2'!L19+'lam 3'!L19+'lam 4'!L19+'lam 5'!L19+'lam 6'!L19</f>
        <v>185.45316860246766</v>
      </c>
      <c r="N19" s="171">
        <f>'lam 1'!M19+'lam 2'!M19+'lam 3'!M19+'lam 4'!M19+'lam 5'!M19+'lam 6'!M19</f>
        <v>209.18383711620115</v>
      </c>
      <c r="O19" s="171">
        <f>'lam 1'!N19+'lam 2'!N19+'lam 3'!N19+'lam 4'!N19+'lam 5'!N19+'lam 6'!N19</f>
        <v>235.13052246767083</v>
      </c>
      <c r="P19" s="171">
        <f>'lam 1'!O19+'lam 2'!O19+'lam 3'!O19+'lam 4'!O19+'lam 5'!O19+'lam 6'!O19</f>
        <v>262.3437312524909</v>
      </c>
      <c r="Q19" s="171">
        <f>'lam 1'!P19+'lam 2'!P19+'lam 3'!P19+'lam 4'!P19+'lam 5'!P19+'lam 6'!P19</f>
        <v>289.67054205862655</v>
      </c>
      <c r="R19" s="171">
        <f>'lam 1'!Q19+'lam 2'!Q19+'lam 3'!Q19+'lam 4'!Q19+'lam 5'!Q19+'lam 6'!Q19</f>
        <v>315.88697717382962</v>
      </c>
      <c r="S19" s="171">
        <f>'lam 1'!R19+'lam 2'!R19+'lam 3'!R19+'lam 4'!R19+'lam 5'!R19+'lam 6'!R19</f>
        <v>339.88038268554851</v>
      </c>
      <c r="T19" s="171">
        <f>'lam 1'!S19+'lam 2'!S19+'lam 3'!S19+'lam 4'!S19+'lam 5'!S19+'lam 6'!S19</f>
        <v>385.58561091932529</v>
      </c>
      <c r="U19" s="171">
        <f>'lam 1'!T19+'lam 2'!T19+'lam 3'!T19+'lam 4'!T19+'lam 5'!T19+'lam 6'!T19</f>
        <v>404.66577686743273</v>
      </c>
      <c r="V19" s="171">
        <f>'lam 1'!U19+'lam 2'!U19+'lam 3'!U19+'lam 4'!U19+'lam 5'!U19+'lam 6'!U19</f>
        <v>420.74478048001311</v>
      </c>
      <c r="W19" s="171">
        <f>'lam 1'!V19+'lam 2'!V19+'lam 3'!V19+'lam 4'!V19+'lam 5'!V19+'lam 6'!V19</f>
        <v>434.54082380270955</v>
      </c>
      <c r="X19" s="171">
        <f>'lam 1'!W19+'lam 2'!W19+'lam 3'!W19+'lam 4'!W19+'lam 5'!W19+'lam 6'!W19</f>
        <v>447.01159591853019</v>
      </c>
      <c r="Y19" s="171">
        <f>'lam 1'!X19+'lam 2'!X19+'lam 3'!X19+'lam 4'!X19+'lam 5'!X19+'lam 6'!X19</f>
        <v>459.00681131401075</v>
      </c>
      <c r="Z19" s="171">
        <f>'lam 1'!Y19+'lam 2'!Y19+'lam 3'!Y19+'lam 4'!Y19+'lam 5'!Y19+'lam 6'!Y19</f>
        <v>470.92415956730451</v>
      </c>
      <c r="AA19" s="171">
        <f>'lam 1'!Z19+'lam 2'!Z19+'lam 3'!Z19+'lam 4'!Z19+'lam 5'!Z19+'lam 6'!Z19</f>
        <v>482.51141710560557</v>
      </c>
      <c r="AB19" s="171">
        <f>'lam 1'!AA19+'lam 2'!AA19+'lam 3'!AA19+'lam 4'!AA19+'lam 5'!AA19+'lam 6'!AA19</f>
        <v>492.92256257202939</v>
      </c>
      <c r="AC19" s="171">
        <f>'lam 1'!AB19+'lam 2'!AB19+'lam 3'!AB19+'lam 4'!AB19+'lam 5'!AB19+'lam 6'!AB19</f>
        <v>501.03583588250262</v>
      </c>
      <c r="AD19" s="171">
        <f>'lam 1'!AC19+'lam 2'!AC19+'lam 3'!AC19+'lam 4'!AC19+'lam 5'!AC19+'lam 6'!AC19</f>
        <v>505.91658066131367</v>
      </c>
      <c r="AE19" s="171">
        <f>'lam 1'!AD19+'lam 2'!AD19+'lam 3'!AD19+'lam 4'!AD19+'lam 5'!AD19+'lam 6'!AD19</f>
        <v>507.22409394085668</v>
      </c>
      <c r="AF19" s="171">
        <f>'lam 1'!AE19+'lam 2'!AE19+'lam 3'!AE19+'lam 4'!AE19+'lam 5'!AE19+'lam 6'!AE19</f>
        <v>505.37422817576595</v>
      </c>
      <c r="AG19" s="171">
        <f>'lam 1'!AF19+'lam 2'!AF19+'lam 3'!AF19+'lam 4'!AF19+'lam 5'!AF19+'lam 6'!AF19</f>
        <v>501.38117594426552</v>
      </c>
      <c r="AH19" s="171">
        <f>'lam 1'!AG19+'lam 2'!AG19+'lam 3'!AG19+'lam 4'!AG19+'lam 5'!AG19+'lam 6'!AG19</f>
        <v>496.45550136017522</v>
      </c>
      <c r="AI19" s="171">
        <f>'lam 1'!AH19+'lam 2'!AH19+'lam 3'!AH19+'lam 4'!AH19+'lam 5'!AH19+'lam 6'!AH19</f>
        <v>491.54722775536038</v>
      </c>
      <c r="AJ19" s="171">
        <f>'lam 1'!AI19+'lam 2'!AI19+'lam 3'!AI19+'lam 4'!AI19+'lam 5'!AI19+'lam 6'!AI19</f>
        <v>487.03543922314566</v>
      </c>
      <c r="AK19" s="171">
        <f>'lam 1'!AJ19+'lam 2'!AJ19+'lam 3'!AJ19+'lam 4'!AJ19+'lam 5'!AJ19+'lam 6'!AJ19</f>
        <v>482.68244449337294</v>
      </c>
      <c r="AL19" s="171">
        <f>'lam 1'!AK19+'lam 2'!AK19+'lam 3'!AK19+'lam 4'!AK19+'lam 5'!AK19+'lam 6'!AK19</f>
        <v>477.84575805334919</v>
      </c>
      <c r="AM19" s="171">
        <f>'lam 1'!AL19+'lam 2'!AL19+'lam 3'!AL19+'lam 4'!AL19+'lam 5'!AL19+'lam 6'!AL19</f>
        <v>500.41135244175086</v>
      </c>
      <c r="AN19" s="171">
        <f>'lam 1'!AM19+'lam 2'!AM19+'lam 3'!AM19+'lam 4'!AM19+'lam 5'!AM19+'lam 6'!AM19</f>
        <v>493.70315216308649</v>
      </c>
      <c r="AO19" s="171">
        <f>'lam 1'!AN19+'lam 2'!AN19+'lam 3'!AN19+'lam 4'!AN19+'lam 5'!AN19+'lam 6'!AN19</f>
        <v>486.92225993694495</v>
      </c>
      <c r="AP19" s="171">
        <f>'lam 1'!AO19+'lam 2'!AO19+'lam 3'!AO19+'lam 4'!AO19+'lam 5'!AO19+'lam 6'!AO19</f>
        <v>480.49930273334712</v>
      </c>
      <c r="AQ19" s="171">
        <f>'lam 1'!AP19+'lam 2'!AP19+'lam 3'!AP19+'lam 4'!AP19+'lam 5'!AP19+'lam 6'!AP19</f>
        <v>475.12371066109279</v>
      </c>
      <c r="AR19" s="171">
        <f>'lam 1'!AQ19+'lam 2'!AQ19+'lam 3'!AQ19+'lam 4'!AQ19+'lam 5'!AQ19+'lam 6'!AQ19</f>
        <v>471.52756836869037</v>
      </c>
      <c r="AS19" s="171">
        <f>'lam 1'!AR19+'lam 2'!AR19+'lam 3'!AR19+'lam 4'!AR19+'lam 5'!AR19+'lam 6'!AR19</f>
        <v>470.26104493534035</v>
      </c>
      <c r="AT19" s="171">
        <f>'lam 1'!AS19+'lam 2'!AS19+'lam 3'!AS19+'lam 4'!AS19+'lam 5'!AS19+'lam 6'!AS19</f>
        <v>471.52756836869082</v>
      </c>
      <c r="AU19" s="171">
        <f>'lam 1'!AT19+'lam 2'!AT19+'lam 3'!AT19+'lam 4'!AT19+'lam 5'!AT19+'lam 6'!AT19</f>
        <v>475.12371066109301</v>
      </c>
      <c r="AV19" s="171">
        <f>'lam 1'!AU19+'lam 2'!AU19+'lam 3'!AU19+'lam 4'!AU19+'lam 5'!AU19+'lam 6'!AU19</f>
        <v>480.49930273334758</v>
      </c>
      <c r="AW19" s="171">
        <f>'lam 1'!AV19+'lam 2'!AV19+'lam 3'!AV19+'lam 4'!AV19+'lam 5'!AV19+'lam 6'!AV19</f>
        <v>486.92225993694518</v>
      </c>
      <c r="AX19" s="171">
        <f>'lam 1'!AW19+'lam 2'!AW19+'lam 3'!AW19+'lam 4'!AW19+'lam 5'!AW19+'lam 6'!AW19</f>
        <v>493.70315216308683</v>
      </c>
      <c r="AY19" s="171">
        <f>'lam 1'!AX19+'lam 2'!AX19+'lam 3'!AX19+'lam 4'!AX19+'lam 5'!AX19+'lam 6'!AX19</f>
        <v>500.41135244175109</v>
      </c>
      <c r="AZ19" s="171">
        <f>'lam 1'!AY19+'lam 2'!AY19+'lam 3'!AY19+'lam 4'!AY19+'lam 5'!AY19+'lam 6'!AY19</f>
        <v>477.84575805334953</v>
      </c>
      <c r="BA19" s="171">
        <f>'lam 1'!AZ19+'lam 2'!AZ19+'lam 3'!AZ19+'lam 4'!AZ19+'lam 5'!AZ19+'lam 6'!AZ19</f>
        <v>482.68244449337328</v>
      </c>
      <c r="BB19" s="171">
        <f>'lam 1'!BA19+'lam 2'!BA19+'lam 3'!BA19+'lam 4'!BA19+'lam 5'!BA19+'lam 6'!BA19</f>
        <v>487.03543922314589</v>
      </c>
      <c r="BC19" s="171">
        <f>'lam 1'!BB19+'lam 2'!BB19+'lam 3'!BB19+'lam 4'!BB19+'lam 5'!BB19+'lam 6'!BB19</f>
        <v>491.54722775536084</v>
      </c>
      <c r="BD19" s="171">
        <f>'lam 1'!BC19+'lam 2'!BC19+'lam 3'!BC19+'lam 4'!BC19+'lam 5'!BC19+'lam 6'!BC19</f>
        <v>496.45550136017556</v>
      </c>
      <c r="BE19" s="171">
        <f>'lam 1'!BD19+'lam 2'!BD19+'lam 3'!BD19+'lam 4'!BD19+'lam 5'!BD19+'lam 6'!BD19</f>
        <v>501.38117594426569</v>
      </c>
      <c r="BF19" s="171">
        <f>'lam 1'!BE19+'lam 2'!BE19+'lam 3'!BE19+'lam 4'!BE19+'lam 5'!BE19+'lam 6'!BE19</f>
        <v>505.37422817576601</v>
      </c>
      <c r="BG19" s="171">
        <f>'lam 1'!BF19+'lam 2'!BF19+'lam 3'!BF19+'lam 4'!BF19+'lam 5'!BF19+'lam 6'!BF19</f>
        <v>507.2240939408569</v>
      </c>
      <c r="BH19" s="171">
        <f>'lam 1'!BG19+'lam 2'!BG19+'lam 3'!BG19+'lam 4'!BG19+'lam 5'!BG19+'lam 6'!BG19</f>
        <v>505.91658066131356</v>
      </c>
      <c r="BI19" s="171">
        <f>'lam 1'!BH19+'lam 2'!BH19+'lam 3'!BH19+'lam 4'!BH19+'lam 5'!BH19+'lam 6'!BH19</f>
        <v>501.03583588250217</v>
      </c>
      <c r="BJ19" s="171">
        <f>'lam 1'!BI19+'lam 2'!BI19+'lam 3'!BI19+'lam 4'!BI19+'lam 5'!BI19+'lam 6'!BI19</f>
        <v>492.92256257202905</v>
      </c>
      <c r="BK19" s="171">
        <f>'lam 1'!BJ19+'lam 2'!BJ19+'lam 3'!BJ19+'lam 4'!BJ19+'lam 5'!BJ19+'lam 6'!BJ19</f>
        <v>482.51141710560518</v>
      </c>
      <c r="BL19" s="171">
        <f>'lam 1'!BK19+'lam 2'!BK19+'lam 3'!BK19+'lam 4'!BK19+'lam 5'!BK19+'lam 6'!BK19</f>
        <v>470.92415956730372</v>
      </c>
      <c r="BM19" s="171">
        <f>'lam 1'!BL19+'lam 2'!BL19+'lam 3'!BL19+'lam 4'!BL19+'lam 5'!BL19+'lam 6'!BL19</f>
        <v>459.00681131400995</v>
      </c>
      <c r="BN19" s="171">
        <f>'lam 1'!BM19+'lam 2'!BM19+'lam 3'!BM19+'lam 4'!BM19+'lam 5'!BM19+'lam 6'!BM19</f>
        <v>447.01159591852945</v>
      </c>
      <c r="BO19" s="171">
        <f>'lam 1'!BN19+'lam 2'!BN19+'lam 3'!BN19+'lam 4'!BN19+'lam 5'!BN19+'lam 6'!BN19</f>
        <v>434.54082380270881</v>
      </c>
      <c r="BP19" s="171">
        <f>'lam 1'!BO19+'lam 2'!BO19+'lam 3'!BO19+'lam 4'!BO19+'lam 5'!BO19+'lam 6'!BO19</f>
        <v>420.7447804800122</v>
      </c>
      <c r="BQ19" s="171">
        <f>'lam 1'!BP19+'lam 2'!BP19+'lam 3'!BP19+'lam 4'!BP19+'lam 5'!BP19+'lam 6'!BP19</f>
        <v>404.66577686743199</v>
      </c>
      <c r="BR19" s="171">
        <f>'lam 1'!BQ19+'lam 2'!BQ19+'lam 3'!BQ19+'lam 4'!BQ19+'lam 5'!BQ19+'lam 6'!BQ19</f>
        <v>385.58561091932432</v>
      </c>
      <c r="BS19" s="171">
        <f>'lam 1'!BR19+'lam 2'!BR19+'lam 3'!BR19+'lam 4'!BR19+'lam 5'!BR19+'lam 6'!BR19</f>
        <v>339.88038268554737</v>
      </c>
      <c r="BT19" s="171">
        <f>'lam 1'!BS19+'lam 2'!BS19+'lam 3'!BS19+'lam 4'!BS19+'lam 5'!BS19+'lam 6'!BS19</f>
        <v>315.88697717382837</v>
      </c>
      <c r="BU19" s="171">
        <f>'lam 1'!BT19+'lam 2'!BT19+'lam 3'!BT19+'lam 4'!BT19+'lam 5'!BT19+'lam 6'!BT19</f>
        <v>289.67054205862513</v>
      </c>
      <c r="BV19" s="171">
        <f>'lam 1'!BU19+'lam 2'!BU19+'lam 3'!BU19+'lam 4'!BU19+'lam 5'!BU19+'lam 6'!BU19</f>
        <v>262.34373125248919</v>
      </c>
      <c r="BW19" s="171">
        <f>'lam 1'!BV19+'lam 2'!BV19+'lam 3'!BV19+'lam 4'!BV19+'lam 5'!BV19+'lam 6'!BV19</f>
        <v>235.13052246766949</v>
      </c>
      <c r="BX19" s="171">
        <f>'lam 1'!BW19+'lam 2'!BW19+'lam 3'!BW19+'lam 4'!BW19+'lam 5'!BW19+'lam 6'!BW19</f>
        <v>209.1838371161999</v>
      </c>
      <c r="BY19" s="171">
        <f>'lam 1'!BX19+'lam 2'!BX19+'lam 3'!BX19+'lam 4'!BX19+'lam 5'!BX19+'lam 6'!BX19</f>
        <v>185.45316860246655</v>
      </c>
      <c r="BZ19" s="171">
        <f>'lam 1'!BY19+'lam 2'!BY19+'lam 3'!BY19+'lam 4'!BY19+'lam 5'!BY19+'lam 6'!BY19</f>
        <v>164.6123255595179</v>
      </c>
      <c r="CA19" s="171">
        <f>'lam 1'!BZ19+'lam 2'!BZ19+'lam 3'!BZ19+'lam 4'!BZ19+'lam 5'!BZ19+'lam 6'!BZ19</f>
        <v>147.04187725139667</v>
      </c>
      <c r="CB19" s="171">
        <f>'lam 1'!CA19+'lam 2'!CA19+'lam 3'!CA19+'lam 4'!CA19+'lam 5'!CA19+'lam 6'!CA19</f>
        <v>132.8525200480307</v>
      </c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</row>
    <row r="20" spans="5:165" ht="17.100000000000001" customHeight="1" x14ac:dyDescent="0.2">
      <c r="E20" s="53">
        <f t="shared" si="6"/>
        <v>506.97780455925158</v>
      </c>
      <c r="F20" s="172"/>
      <c r="G20" s="172">
        <f t="shared" si="7"/>
        <v>5.4999999999999964</v>
      </c>
      <c r="H20" s="172"/>
      <c r="I20" s="175">
        <f t="shared" si="8"/>
        <v>1.9999999999999987</v>
      </c>
      <c r="J20" s="171">
        <f>'lam 1'!I20+'lam 2'!I20+'lam 3'!I20+'lam 4'!I20+'lam 5'!I20+'lam 6'!I20</f>
        <v>133.20665633423516</v>
      </c>
      <c r="K20" s="171">
        <f>'lam 1'!J20+'lam 2'!J20+'lam 3'!J20+'lam 4'!J20+'lam 5'!J20+'lam 6'!J20</f>
        <v>147.443802676026</v>
      </c>
      <c r="L20" s="171">
        <f>'lam 1'!K20+'lam 2'!K20+'lam 3'!K20+'lam 4'!K20+'lam 5'!K20+'lam 6'!K20</f>
        <v>165.08613619618623</v>
      </c>
      <c r="M20" s="171">
        <f>'lam 1'!L20+'lam 2'!L20+'lam 3'!L20+'lam 4'!L20+'lam 5'!L20+'lam 6'!L20</f>
        <v>186.01897847436501</v>
      </c>
      <c r="N20" s="171">
        <f>'lam 1'!M20+'lam 2'!M20+'lam 3'!M20+'lam 4'!M20+'lam 5'!M20+'lam 6'!M20</f>
        <v>209.85430136652772</v>
      </c>
      <c r="O20" s="171">
        <f>'lam 1'!N20+'lam 2'!N20+'lam 3'!N20+'lam 4'!N20+'lam 5'!N20+'lam 6'!N20</f>
        <v>235.90749497142343</v>
      </c>
      <c r="P20" s="171">
        <f>'lam 1'!O20+'lam 2'!O20+'lam 3'!O20+'lam 4'!O20+'lam 5'!O20+'lam 6'!O20</f>
        <v>263.21573109543738</v>
      </c>
      <c r="Q20" s="171">
        <f>'lam 1'!P20+'lam 2'!P20+'lam 3'!P20+'lam 4'!P20+'lam 5'!P20+'lam 6'!P20</f>
        <v>290.61177939588958</v>
      </c>
      <c r="R20" s="171">
        <f>'lam 1'!Q20+'lam 2'!Q20+'lam 3'!Q20+'lam 4'!Q20+'lam 5'!Q20+'lam 6'!Q20</f>
        <v>316.85858269142409</v>
      </c>
      <c r="S20" s="171">
        <f>'lam 1'!R20+'lam 2'!R20+'lam 3'!R20+'lam 4'!R20+'lam 5'!R20+'lam 6'!R20</f>
        <v>340.83414085733682</v>
      </c>
      <c r="T20" s="171">
        <f>'lam 1'!S20+'lam 2'!S20+'lam 3'!S20+'lam 4'!S20+'lam 5'!S20+'lam 6'!S20</f>
        <v>386.48993543928901</v>
      </c>
      <c r="U20" s="171">
        <f>'lam 1'!T20+'lam 2'!T20+'lam 3'!T20+'lam 4'!T20+'lam 5'!T20+'lam 6'!T20</f>
        <v>405.45354765593532</v>
      </c>
      <c r="V20" s="171">
        <f>'lam 1'!U20+'lam 2'!U20+'lam 3'!U20+'lam 4'!U20+'lam 5'!U20+'lam 6'!U20</f>
        <v>421.37910860611282</v>
      </c>
      <c r="W20" s="171">
        <f>'lam 1'!V20+'lam 2'!V20+'lam 3'!V20+'lam 4'!V20+'lam 5'!V20+'lam 6'!V20</f>
        <v>435.00089630348555</v>
      </c>
      <c r="X20" s="171">
        <f>'lam 1'!W20+'lam 2'!W20+'lam 3'!W20+'lam 4'!W20+'lam 5'!W20+'lam 6'!W20</f>
        <v>447.29464863198478</v>
      </c>
      <c r="Y20" s="171">
        <f>'lam 1'!X20+'lam 2'!X20+'lam 3'!X20+'lam 4'!X20+'lam 5'!X20+'lam 6'!X20</f>
        <v>459.12649919152091</v>
      </c>
      <c r="Z20" s="171">
        <f>'lam 1'!Y20+'lam 2'!Y20+'lam 3'!Y20+'lam 4'!Y20+'lam 5'!Y20+'lam 6'!Y20</f>
        <v>470.906035548077</v>
      </c>
      <c r="AA20" s="171">
        <f>'lam 1'!Z20+'lam 2'!Z20+'lam 3'!Z20+'lam 4'!Z20+'lam 5'!Z20+'lam 6'!Z20</f>
        <v>482.38712716969343</v>
      </c>
      <c r="AB20" s="171">
        <f>'lam 1'!AA20+'lam 2'!AA20+'lam 3'!AA20+'lam 4'!AA20+'lam 5'!AA20+'lam 6'!AA20</f>
        <v>492.72465111042987</v>
      </c>
      <c r="AC20" s="171">
        <f>'lam 1'!AB20+'lam 2'!AB20+'lam 3'!AB20+'lam 4'!AB20+'lam 5'!AB20+'lam 6'!AB20</f>
        <v>500.79462303931234</v>
      </c>
      <c r="AD20" s="171">
        <f>'lam 1'!AC20+'lam 2'!AC20+'lam 3'!AC20+'lam 4'!AC20+'lam 5'!AC20+'lam 6'!AC20</f>
        <v>505.65963787254123</v>
      </c>
      <c r="AE20" s="171">
        <f>'lam 1'!AD20+'lam 2'!AD20+'lam 3'!AD20+'lam 4'!AD20+'lam 5'!AD20+'lam 6'!AD20</f>
        <v>506.97780455925158</v>
      </c>
      <c r="AF20" s="171">
        <f>'lam 1'!AE20+'lam 2'!AE20+'lam 3'!AE20+'lam 4'!AE20+'lam 5'!AE20+'lam 6'!AE20</f>
        <v>505.16614962289901</v>
      </c>
      <c r="AG20" s="171">
        <f>'lam 1'!AF20+'lam 2'!AF20+'lam 3'!AF20+'lam 4'!AF20+'lam 5'!AF20+'lam 6'!AF20</f>
        <v>501.2416420662168</v>
      </c>
      <c r="AH20" s="171">
        <f>'lam 1'!AG20+'lam 2'!AG20+'lam 3'!AG20+'lam 4'!AG20+'lam 5'!AG20+'lam 6'!AG20</f>
        <v>496.41718716506608</v>
      </c>
      <c r="AI20" s="171">
        <f>'lam 1'!AH20+'lam 2'!AH20+'lam 3'!AH20+'lam 4'!AH20+'lam 5'!AH20+'lam 6'!AH20</f>
        <v>491.64217541224167</v>
      </c>
      <c r="AJ20" s="171">
        <f>'lam 1'!AI20+'lam 2'!AI20+'lam 3'!AI20+'lam 4'!AI20+'lam 5'!AI20+'lam 6'!AI20</f>
        <v>487.29009083655717</v>
      </c>
      <c r="AK20" s="171">
        <f>'lam 1'!AJ20+'lam 2'!AJ20+'lam 3'!AJ20+'lam 4'!AJ20+'lam 5'!AJ20+'lam 6'!AJ20</f>
        <v>483.11217149619591</v>
      </c>
      <c r="AL20" s="171">
        <f>'lam 1'!AK20+'lam 2'!AK20+'lam 3'!AK20+'lam 4'!AK20+'lam 5'!AK20+'lam 6'!AK20</f>
        <v>478.45082060742823</v>
      </c>
      <c r="AM20" s="171">
        <f>'lam 1'!AL20+'lam 2'!AL20+'lam 3'!AL20+'lam 4'!AL20+'lam 5'!AL20+'lam 6'!AL20</f>
        <v>501.50983428280108</v>
      </c>
      <c r="AN20" s="171">
        <f>'lam 1'!AM20+'lam 2'!AM20+'lam 3'!AM20+'lam 4'!AM20+'lam 5'!AM20+'lam 6'!AM20</f>
        <v>494.94160658698564</v>
      </c>
      <c r="AO20" s="171">
        <f>'lam 1'!AN20+'lam 2'!AN20+'lam 3'!AN20+'lam 4'!AN20+'lam 5'!AN20+'lam 6'!AN20</f>
        <v>488.27794353336174</v>
      </c>
      <c r="AP20" s="171">
        <f>'lam 1'!AO20+'lam 2'!AO20+'lam 3'!AO20+'lam 4'!AO20+'lam 5'!AO20+'lam 6'!AO20</f>
        <v>481.94471888760904</v>
      </c>
      <c r="AQ20" s="171">
        <f>'lam 1'!AP20+'lam 2'!AP20+'lam 3'!AP20+'lam 4'!AP20+'lam 5'!AP20+'lam 6'!AP20</f>
        <v>476.63075787025315</v>
      </c>
      <c r="AR20" s="171">
        <f>'lam 1'!AQ20+'lam 2'!AQ20+'lam 3'!AQ20+'lam 4'!AQ20+'lam 5'!AQ20+'lam 6'!AQ20</f>
        <v>473.07003246196342</v>
      </c>
      <c r="AS20" s="171">
        <f>'lam 1'!AR20+'lam 2'!AR20+'lam 3'!AR20+'lam 4'!AR20+'lam 5'!AR20+'lam 6'!AR20</f>
        <v>471.8149899428455</v>
      </c>
      <c r="AT20" s="171">
        <f>'lam 1'!AS20+'lam 2'!AS20+'lam 3'!AS20+'lam 4'!AS20+'lam 5'!AS20+'lam 6'!AS20</f>
        <v>473.07003246196382</v>
      </c>
      <c r="AU20" s="171">
        <f>'lam 1'!AT20+'lam 2'!AT20+'lam 3'!AT20+'lam 4'!AT20+'lam 5'!AT20+'lam 6'!AT20</f>
        <v>476.63075787025349</v>
      </c>
      <c r="AV20" s="171">
        <f>'lam 1'!AU20+'lam 2'!AU20+'lam 3'!AU20+'lam 4'!AU20+'lam 5'!AU20+'lam 6'!AU20</f>
        <v>481.94471888760938</v>
      </c>
      <c r="AW20" s="171">
        <f>'lam 1'!AV20+'lam 2'!AV20+'lam 3'!AV20+'lam 4'!AV20+'lam 5'!AV20+'lam 6'!AV20</f>
        <v>488.27794353336196</v>
      </c>
      <c r="AX20" s="171">
        <f>'lam 1'!AW20+'lam 2'!AW20+'lam 3'!AW20+'lam 4'!AW20+'lam 5'!AW20+'lam 6'!AW20</f>
        <v>494.94160658698598</v>
      </c>
      <c r="AY20" s="171">
        <f>'lam 1'!AX20+'lam 2'!AX20+'lam 3'!AX20+'lam 4'!AX20+'lam 5'!AX20+'lam 6'!AX20</f>
        <v>501.50983428280125</v>
      </c>
      <c r="AZ20" s="171">
        <f>'lam 1'!AY20+'lam 2'!AY20+'lam 3'!AY20+'lam 4'!AY20+'lam 5'!AY20+'lam 6'!AY20</f>
        <v>478.45082060742857</v>
      </c>
      <c r="BA20" s="171">
        <f>'lam 1'!AZ20+'lam 2'!AZ20+'lam 3'!AZ20+'lam 4'!AZ20+'lam 5'!AZ20+'lam 6'!AZ20</f>
        <v>483.1121714961962</v>
      </c>
      <c r="BB20" s="171">
        <f>'lam 1'!BA20+'lam 2'!BA20+'lam 3'!BA20+'lam 4'!BA20+'lam 5'!BA20+'lam 6'!BA20</f>
        <v>487.29009083655728</v>
      </c>
      <c r="BC20" s="171">
        <f>'lam 1'!BB20+'lam 2'!BB20+'lam 3'!BB20+'lam 4'!BB20+'lam 5'!BB20+'lam 6'!BB20</f>
        <v>491.64217541224195</v>
      </c>
      <c r="BD20" s="171">
        <f>'lam 1'!BC20+'lam 2'!BC20+'lam 3'!BC20+'lam 4'!BC20+'lam 5'!BC20+'lam 6'!BC20</f>
        <v>496.41718716506625</v>
      </c>
      <c r="BE20" s="171">
        <f>'lam 1'!BD20+'lam 2'!BD20+'lam 3'!BD20+'lam 4'!BD20+'lam 5'!BD20+'lam 6'!BD20</f>
        <v>501.2416420662168</v>
      </c>
      <c r="BF20" s="171">
        <f>'lam 1'!BE20+'lam 2'!BE20+'lam 3'!BE20+'lam 4'!BE20+'lam 5'!BE20+'lam 6'!BE20</f>
        <v>505.1661496228989</v>
      </c>
      <c r="BG20" s="171">
        <f>'lam 1'!BF20+'lam 2'!BF20+'lam 3'!BF20+'lam 4'!BF20+'lam 5'!BF20+'lam 6'!BF20</f>
        <v>506.97780455925147</v>
      </c>
      <c r="BH20" s="171">
        <f>'lam 1'!BG20+'lam 2'!BG20+'lam 3'!BG20+'lam 4'!BG20+'lam 5'!BG20+'lam 6'!BG20</f>
        <v>505.65963787254117</v>
      </c>
      <c r="BI20" s="171">
        <f>'lam 1'!BH20+'lam 2'!BH20+'lam 3'!BH20+'lam 4'!BH20+'lam 5'!BH20+'lam 6'!BH20</f>
        <v>500.79462303931211</v>
      </c>
      <c r="BJ20" s="171">
        <f>'lam 1'!BI20+'lam 2'!BI20+'lam 3'!BI20+'lam 4'!BI20+'lam 5'!BI20+'lam 6'!BI20</f>
        <v>492.7246511104297</v>
      </c>
      <c r="BK20" s="171">
        <f>'lam 1'!BJ20+'lam 2'!BJ20+'lam 3'!BJ20+'lam 4'!BJ20+'lam 5'!BJ20+'lam 6'!BJ20</f>
        <v>482.38712716969309</v>
      </c>
      <c r="BL20" s="171">
        <f>'lam 1'!BK20+'lam 2'!BK20+'lam 3'!BK20+'lam 4'!BK20+'lam 5'!BK20+'lam 6'!BK20</f>
        <v>470.90603554807649</v>
      </c>
      <c r="BM20" s="171">
        <f>'lam 1'!BL20+'lam 2'!BL20+'lam 3'!BL20+'lam 4'!BL20+'lam 5'!BL20+'lam 6'!BL20</f>
        <v>459.12649919152028</v>
      </c>
      <c r="BN20" s="171">
        <f>'lam 1'!BM20+'lam 2'!BM20+'lam 3'!BM20+'lam 4'!BM20+'lam 5'!BM20+'lam 6'!BM20</f>
        <v>447.29464863198422</v>
      </c>
      <c r="BO20" s="171">
        <f>'lam 1'!BN20+'lam 2'!BN20+'lam 3'!BN20+'lam 4'!BN20+'lam 5'!BN20+'lam 6'!BN20</f>
        <v>435.00089630348486</v>
      </c>
      <c r="BP20" s="171">
        <f>'lam 1'!BO20+'lam 2'!BO20+'lam 3'!BO20+'lam 4'!BO20+'lam 5'!BO20+'lam 6'!BO20</f>
        <v>421.37910860611203</v>
      </c>
      <c r="BQ20" s="171">
        <f>'lam 1'!BP20+'lam 2'!BP20+'lam 3'!BP20+'lam 4'!BP20+'lam 5'!BP20+'lam 6'!BP20</f>
        <v>405.45354765593459</v>
      </c>
      <c r="BR20" s="171">
        <f>'lam 1'!BQ20+'lam 2'!BQ20+'lam 3'!BQ20+'lam 4'!BQ20+'lam 5'!BQ20+'lam 6'!BQ20</f>
        <v>386.48993543928805</v>
      </c>
      <c r="BS20" s="171">
        <f>'lam 1'!BR20+'lam 2'!BR20+'lam 3'!BR20+'lam 4'!BR20+'lam 5'!BR20+'lam 6'!BR20</f>
        <v>340.83414085733568</v>
      </c>
      <c r="BT20" s="171">
        <f>'lam 1'!BS20+'lam 2'!BS20+'lam 3'!BS20+'lam 4'!BS20+'lam 5'!BS20+'lam 6'!BS20</f>
        <v>316.85858269142284</v>
      </c>
      <c r="BU20" s="171">
        <f>'lam 1'!BT20+'lam 2'!BT20+'lam 3'!BT20+'lam 4'!BT20+'lam 5'!BT20+'lam 6'!BT20</f>
        <v>290.61177939588816</v>
      </c>
      <c r="BV20" s="171">
        <f>'lam 1'!BU20+'lam 2'!BU20+'lam 3'!BU20+'lam 4'!BU20+'lam 5'!BU20+'lam 6'!BU20</f>
        <v>263.21573109543573</v>
      </c>
      <c r="BW20" s="171">
        <f>'lam 1'!BV20+'lam 2'!BV20+'lam 3'!BV20+'lam 4'!BV20+'lam 5'!BV20+'lam 6'!BV20</f>
        <v>235.90749497142207</v>
      </c>
      <c r="BX20" s="171">
        <f>'lam 1'!BW20+'lam 2'!BW20+'lam 3'!BW20+'lam 4'!BW20+'lam 5'!BW20+'lam 6'!BW20</f>
        <v>209.85430136652644</v>
      </c>
      <c r="BY20" s="171">
        <f>'lam 1'!BX20+'lam 2'!BX20+'lam 3'!BX20+'lam 4'!BX20+'lam 5'!BX20+'lam 6'!BX20</f>
        <v>186.01897847436391</v>
      </c>
      <c r="BZ20" s="171">
        <f>'lam 1'!BY20+'lam 2'!BY20+'lam 3'!BY20+'lam 4'!BY20+'lam 5'!BY20+'lam 6'!BY20</f>
        <v>165.08613619618529</v>
      </c>
      <c r="CA20" s="171">
        <f>'lam 1'!BZ20+'lam 2'!BZ20+'lam 3'!BZ20+'lam 4'!BZ20+'lam 5'!BZ20+'lam 6'!BZ20</f>
        <v>147.44380267602517</v>
      </c>
      <c r="CB20" s="171">
        <f>'lam 1'!CA20+'lam 2'!CA20+'lam 3'!CA20+'lam 4'!CA20+'lam 5'!CA20+'lam 6'!CA20</f>
        <v>133.20665633423462</v>
      </c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</row>
    <row r="21" spans="5:165" ht="17.100000000000001" customHeight="1" x14ac:dyDescent="0.2">
      <c r="E21" s="53">
        <f t="shared" si="6"/>
        <v>506.33048221162147</v>
      </c>
      <c r="F21" s="172"/>
      <c r="G21" s="172">
        <f t="shared" si="7"/>
        <v>5.3999999999999968</v>
      </c>
      <c r="H21" s="172"/>
      <c r="I21" s="175">
        <f t="shared" si="8"/>
        <v>1.8999999999999986</v>
      </c>
      <c r="J21" s="171">
        <f>'lam 1'!I21+'lam 2'!I21+'lam 3'!I21+'lam 4'!I21+'lam 5'!I21+'lam 6'!I21</f>
        <v>133.8082641761664</v>
      </c>
      <c r="K21" s="171">
        <f>'lam 1'!J21+'lam 2'!J21+'lam 3'!J21+'lam 4'!J21+'lam 5'!J21+'lam 6'!J21</f>
        <v>148.08009064871106</v>
      </c>
      <c r="L21" s="171">
        <f>'lam 1'!K21+'lam 2'!K21+'lam 3'!K21+'lam 4'!K21+'lam 5'!K21+'lam 6'!K21</f>
        <v>165.77300474913386</v>
      </c>
      <c r="M21" s="171">
        <f>'lam 1'!L21+'lam 2'!L21+'lam 3'!L21+'lam 4'!L21+'lam 5'!L21+'lam 6'!L21</f>
        <v>186.76756247430677</v>
      </c>
      <c r="N21" s="171">
        <f>'lam 1'!M21+'lam 2'!M21+'lam 3'!M21+'lam 4'!M21+'lam 5'!M21+'lam 6'!M21</f>
        <v>210.66794902060659</v>
      </c>
      <c r="O21" s="171">
        <f>'lam 1'!N21+'lam 2'!N21+'lam 3'!N21+'lam 4'!N21+'lam 5'!N21+'lam 6'!N21</f>
        <v>236.77904662135296</v>
      </c>
      <c r="P21" s="171">
        <f>'lam 1'!O21+'lam 2'!O21+'lam 3'!O21+'lam 4'!O21+'lam 5'!O21+'lam 6'!O21</f>
        <v>264.12572549377012</v>
      </c>
      <c r="Q21" s="171">
        <f>'lam 1'!P21+'lam 2'!P21+'lam 3'!P21+'lam 4'!P21+'lam 5'!P21+'lam 6'!P21</f>
        <v>291.52823864914313</v>
      </c>
      <c r="R21" s="171">
        <f>'lam 1'!Q21+'lam 2'!Q21+'lam 3'!Q21+'lam 4'!Q21+'lam 5'!Q21+'lam 6'!Q21</f>
        <v>317.7388690404938</v>
      </c>
      <c r="S21" s="171">
        <f>'lam 1'!R21+'lam 2'!R21+'lam 3'!R21+'lam 4'!R21+'lam 5'!R21+'lam 6'!R21</f>
        <v>341.62900597220084</v>
      </c>
      <c r="T21" s="171">
        <f>'lam 1'!S21+'lam 2'!S21+'lam 3'!S21+'lam 4'!S21+'lam 5'!S21+'lam 6'!S21</f>
        <v>387.32748703816543</v>
      </c>
      <c r="U21" s="171">
        <f>'lam 1'!T21+'lam 2'!T21+'lam 3'!T21+'lam 4'!T21+'lam 5'!T21+'lam 6'!T21</f>
        <v>406.11898717119561</v>
      </c>
      <c r="V21" s="171">
        <f>'lam 1'!U21+'lam 2'!U21+'lam 3'!U21+'lam 4'!U21+'lam 5'!U21+'lam 6'!U21</f>
        <v>421.84014533535537</v>
      </c>
      <c r="W21" s="171">
        <f>'lam 1'!V21+'lam 2'!V21+'lam 3'!V21+'lam 4'!V21+'lam 5'!V21+'lam 6'!V21</f>
        <v>435.24101357058771</v>
      </c>
      <c r="X21" s="171">
        <f>'lam 1'!W21+'lam 2'!W21+'lam 3'!W21+'lam 4'!W21+'lam 5'!W21+'lam 6'!W21</f>
        <v>447.31433157778429</v>
      </c>
      <c r="Y21" s="171">
        <f>'lam 1'!X21+'lam 2'!X21+'lam 3'!X21+'lam 4'!X21+'lam 5'!X21+'lam 6'!X21</f>
        <v>458.94169211148852</v>
      </c>
      <c r="Z21" s="171">
        <f>'lam 1'!Y21+'lam 2'!Y21+'lam 3'!Y21+'lam 4'!Y21+'lam 5'!Y21+'lam 6'!Y21</f>
        <v>470.54469056144461</v>
      </c>
      <c r="AA21" s="171">
        <f>'lam 1'!Z21+'lam 2'!Z21+'lam 3'!Z21+'lam 4'!Z21+'lam 5'!Z21+'lam 6'!Z21</f>
        <v>481.88513970062058</v>
      </c>
      <c r="AB21" s="171">
        <f>'lam 1'!AA21+'lam 2'!AA21+'lam 3'!AA21+'lam 4'!AA21+'lam 5'!AA21+'lam 6'!AA21</f>
        <v>492.1223304256842</v>
      </c>
      <c r="AC21" s="171">
        <f>'lam 1'!AB21+'lam 2'!AB21+'lam 3'!AB21+'lam 4'!AB21+'lam 5'!AB21+'lam 6'!AB21</f>
        <v>500.13428081174339</v>
      </c>
      <c r="AD21" s="171">
        <f>'lam 1'!AC21+'lam 2'!AC21+'lam 3'!AC21+'lam 4'!AC21+'lam 5'!AC21+'lam 6'!AC21</f>
        <v>504.98426953103774</v>
      </c>
      <c r="AE21" s="171">
        <f>'lam 1'!AD21+'lam 2'!AD21+'lam 3'!AD21+'lam 4'!AD21+'lam 5'!AD21+'lam 6'!AD21</f>
        <v>506.33048221162147</v>
      </c>
      <c r="AF21" s="171">
        <f>'lam 1'!AE21+'lam 2'!AE21+'lam 3'!AE21+'lam 4'!AE21+'lam 5'!AE21+'lam 6'!AE21</f>
        <v>504.58965918984097</v>
      </c>
      <c r="AG21" s="171">
        <f>'lam 1'!AF21+'lam 2'!AF21+'lam 3'!AF21+'lam 4'!AF21+'lam 5'!AF21+'lam 6'!AF21</f>
        <v>500.77790532545214</v>
      </c>
      <c r="AH21" s="171">
        <f>'lam 1'!AG21+'lam 2'!AG21+'lam 3'!AG21+'lam 4'!AG21+'lam 5'!AG21+'lam 6'!AG21</f>
        <v>496.10600596646213</v>
      </c>
      <c r="AI21" s="171">
        <f>'lam 1'!AH21+'lam 2'!AH21+'lam 3'!AH21+'lam 4'!AH21+'lam 5'!AH21+'lam 6'!AH21</f>
        <v>491.51892644790922</v>
      </c>
      <c r="AJ21" s="171">
        <f>'lam 1'!AI21+'lam 2'!AI21+'lam 3'!AI21+'lam 4'!AI21+'lam 5'!AI21+'lam 6'!AI21</f>
        <v>487.38236099205869</v>
      </c>
      <c r="AK21" s="171">
        <f>'lam 1'!AJ21+'lam 2'!AJ21+'lam 3'!AJ21+'lam 4'!AJ21+'lam 5'!AJ21+'lam 6'!AJ21</f>
        <v>483.43593868742613</v>
      </c>
      <c r="AL21" s="171">
        <f>'lam 1'!AK21+'lam 2'!AK21+'lam 3'!AK21+'lam 4'!AK21+'lam 5'!AK21+'lam 6'!AK21</f>
        <v>479.00735819204613</v>
      </c>
      <c r="AM21" s="171">
        <f>'lam 1'!AL21+'lam 2'!AL21+'lam 3'!AL21+'lam 4'!AL21+'lam 5'!AL21+'lam 6'!AL21</f>
        <v>502.5742974279342</v>
      </c>
      <c r="AN21" s="171">
        <f>'lam 1'!AM21+'lam 2'!AM21+'lam 3'!AM21+'lam 4'!AM21+'lam 5'!AM21+'lam 6'!AM21</f>
        <v>496.20261773948903</v>
      </c>
      <c r="AO21" s="171">
        <f>'lam 1'!AN21+'lam 2'!AN21+'lam 3'!AN21+'lam 4'!AN21+'lam 5'!AN21+'lam 6'!AN21</f>
        <v>489.70909662091077</v>
      </c>
      <c r="AP21" s="171">
        <f>'lam 1'!AO21+'lam 2'!AO21+'lam 3'!AO21+'lam 4'!AO21+'lam 5'!AO21+'lam 6'!AO21</f>
        <v>483.51187378962635</v>
      </c>
      <c r="AQ21" s="171">
        <f>'lam 1'!AP21+'lam 2'!AP21+'lam 3'!AP21+'lam 4'!AP21+'lam 5'!AP21+'lam 6'!AP21</f>
        <v>478.29580112344843</v>
      </c>
      <c r="AR21" s="171">
        <f>'lam 1'!AQ21+'lam 2'!AQ21+'lam 3'!AQ21+'lam 4'!AQ21+'lam 5'!AQ21+'lam 6'!AQ21</f>
        <v>474.79367451437497</v>
      </c>
      <c r="AS21" s="171">
        <f>'lam 1'!AR21+'lam 2'!AR21+'lam 3'!AR21+'lam 4'!AR21+'lam 5'!AR21+'lam 6'!AR21</f>
        <v>473.5580932427045</v>
      </c>
      <c r="AT21" s="171">
        <f>'lam 1'!AS21+'lam 2'!AS21+'lam 3'!AS21+'lam 4'!AS21+'lam 5'!AS21+'lam 6'!AS21</f>
        <v>474.79367451437548</v>
      </c>
      <c r="AU21" s="171">
        <f>'lam 1'!AT21+'lam 2'!AT21+'lam 3'!AT21+'lam 4'!AT21+'lam 5'!AT21+'lam 6'!AT21</f>
        <v>478.29580112344871</v>
      </c>
      <c r="AV21" s="171">
        <f>'lam 1'!AU21+'lam 2'!AU21+'lam 3'!AU21+'lam 4'!AU21+'lam 5'!AU21+'lam 6'!AU21</f>
        <v>483.51187378962675</v>
      </c>
      <c r="AW21" s="171">
        <f>'lam 1'!AV21+'lam 2'!AV21+'lam 3'!AV21+'lam 4'!AV21+'lam 5'!AV21+'lam 6'!AV21</f>
        <v>489.709096620911</v>
      </c>
      <c r="AX21" s="171">
        <f>'lam 1'!AW21+'lam 2'!AW21+'lam 3'!AW21+'lam 4'!AW21+'lam 5'!AW21+'lam 6'!AW21</f>
        <v>496.20261773948948</v>
      </c>
      <c r="AY21" s="171">
        <f>'lam 1'!AX21+'lam 2'!AX21+'lam 3'!AX21+'lam 4'!AX21+'lam 5'!AX21+'lam 6'!AX21</f>
        <v>502.57429742793443</v>
      </c>
      <c r="AZ21" s="171">
        <f>'lam 1'!AY21+'lam 2'!AY21+'lam 3'!AY21+'lam 4'!AY21+'lam 5'!AY21+'lam 6'!AY21</f>
        <v>479.00735819204647</v>
      </c>
      <c r="BA21" s="171">
        <f>'lam 1'!AZ21+'lam 2'!AZ21+'lam 3'!AZ21+'lam 4'!AZ21+'lam 5'!AZ21+'lam 6'!AZ21</f>
        <v>483.43593868742624</v>
      </c>
      <c r="BB21" s="171">
        <f>'lam 1'!BA21+'lam 2'!BA21+'lam 3'!BA21+'lam 4'!BA21+'lam 5'!BA21+'lam 6'!BA21</f>
        <v>487.38236099205903</v>
      </c>
      <c r="BC21" s="171">
        <f>'lam 1'!BB21+'lam 2'!BB21+'lam 3'!BB21+'lam 4'!BB21+'lam 5'!BB21+'lam 6'!BB21</f>
        <v>491.51892644790951</v>
      </c>
      <c r="BD21" s="171">
        <f>'lam 1'!BC21+'lam 2'!BC21+'lam 3'!BC21+'lam 4'!BC21+'lam 5'!BC21+'lam 6'!BC21</f>
        <v>496.10600596646248</v>
      </c>
      <c r="BE21" s="171">
        <f>'lam 1'!BD21+'lam 2'!BD21+'lam 3'!BD21+'lam 4'!BD21+'lam 5'!BD21+'lam 6'!BD21</f>
        <v>500.77790532545214</v>
      </c>
      <c r="BF21" s="171">
        <f>'lam 1'!BE21+'lam 2'!BE21+'lam 3'!BE21+'lam 4'!BE21+'lam 5'!BE21+'lam 6'!BE21</f>
        <v>504.58965918984092</v>
      </c>
      <c r="BG21" s="171">
        <f>'lam 1'!BF21+'lam 2'!BF21+'lam 3'!BF21+'lam 4'!BF21+'lam 5'!BF21+'lam 6'!BF21</f>
        <v>506.3304822116213</v>
      </c>
      <c r="BH21" s="171">
        <f>'lam 1'!BG21+'lam 2'!BG21+'lam 3'!BG21+'lam 4'!BG21+'lam 5'!BG21+'lam 6'!BG21</f>
        <v>504.98426953103763</v>
      </c>
      <c r="BI21" s="171">
        <f>'lam 1'!BH21+'lam 2'!BH21+'lam 3'!BH21+'lam 4'!BH21+'lam 5'!BH21+'lam 6'!BH21</f>
        <v>500.13428081174311</v>
      </c>
      <c r="BJ21" s="171">
        <f>'lam 1'!BI21+'lam 2'!BI21+'lam 3'!BI21+'lam 4'!BI21+'lam 5'!BI21+'lam 6'!BI21</f>
        <v>492.1223304256838</v>
      </c>
      <c r="BK21" s="171">
        <f>'lam 1'!BJ21+'lam 2'!BJ21+'lam 3'!BJ21+'lam 4'!BJ21+'lam 5'!BJ21+'lam 6'!BJ21</f>
        <v>481.88513970062024</v>
      </c>
      <c r="BL21" s="171">
        <f>'lam 1'!BK21+'lam 2'!BK21+'lam 3'!BK21+'lam 4'!BK21+'lam 5'!BK21+'lam 6'!BK21</f>
        <v>470.54469056144393</v>
      </c>
      <c r="BM21" s="171">
        <f>'lam 1'!BL21+'lam 2'!BL21+'lam 3'!BL21+'lam 4'!BL21+'lam 5'!BL21+'lam 6'!BL21</f>
        <v>458.9416921114879</v>
      </c>
      <c r="BN21" s="171">
        <f>'lam 1'!BM21+'lam 2'!BM21+'lam 3'!BM21+'lam 4'!BM21+'lam 5'!BM21+'lam 6'!BM21</f>
        <v>447.31433157778361</v>
      </c>
      <c r="BO21" s="171">
        <f>'lam 1'!BN21+'lam 2'!BN21+'lam 3'!BN21+'lam 4'!BN21+'lam 5'!BN21+'lam 6'!BN21</f>
        <v>435.24101357058709</v>
      </c>
      <c r="BP21" s="171">
        <f>'lam 1'!BO21+'lam 2'!BO21+'lam 3'!BO21+'lam 4'!BO21+'lam 5'!BO21+'lam 6'!BO21</f>
        <v>421.84014533535458</v>
      </c>
      <c r="BQ21" s="171">
        <f>'lam 1'!BP21+'lam 2'!BP21+'lam 3'!BP21+'lam 4'!BP21+'lam 5'!BP21+'lam 6'!BP21</f>
        <v>406.11898717119493</v>
      </c>
      <c r="BR21" s="171">
        <f>'lam 1'!BQ21+'lam 2'!BQ21+'lam 3'!BQ21+'lam 4'!BQ21+'lam 5'!BQ21+'lam 6'!BQ21</f>
        <v>387.32748703816435</v>
      </c>
      <c r="BS21" s="171">
        <f>'lam 1'!BR21+'lam 2'!BR21+'lam 3'!BR21+'lam 4'!BR21+'lam 5'!BR21+'lam 6'!BR21</f>
        <v>341.62900597219971</v>
      </c>
      <c r="BT21" s="171">
        <f>'lam 1'!BS21+'lam 2'!BS21+'lam 3'!BS21+'lam 4'!BS21+'lam 5'!BS21+'lam 6'!BS21</f>
        <v>317.73886904049243</v>
      </c>
      <c r="BU21" s="171">
        <f>'lam 1'!BT21+'lam 2'!BT21+'lam 3'!BT21+'lam 4'!BT21+'lam 5'!BT21+'lam 6'!BT21</f>
        <v>291.5282386491416</v>
      </c>
      <c r="BV21" s="171">
        <f>'lam 1'!BU21+'lam 2'!BU21+'lam 3'!BU21+'lam 4'!BU21+'lam 5'!BU21+'lam 6'!BU21</f>
        <v>264.12572549376841</v>
      </c>
      <c r="BW21" s="171">
        <f>'lam 1'!BV21+'lam 2'!BV21+'lam 3'!BV21+'lam 4'!BV21+'lam 5'!BV21+'lam 6'!BV21</f>
        <v>236.77904662135154</v>
      </c>
      <c r="BX21" s="171">
        <f>'lam 1'!BW21+'lam 2'!BW21+'lam 3'!BW21+'lam 4'!BW21+'lam 5'!BW21+'lam 6'!BW21</f>
        <v>210.66794902060533</v>
      </c>
      <c r="BY21" s="171">
        <f>'lam 1'!BX21+'lam 2'!BX21+'lam 3'!BX21+'lam 4'!BX21+'lam 5'!BX21+'lam 6'!BX21</f>
        <v>186.76756247430563</v>
      </c>
      <c r="BZ21" s="171">
        <f>'lam 1'!BY21+'lam 2'!BY21+'lam 3'!BY21+'lam 4'!BY21+'lam 5'!BY21+'lam 6'!BY21</f>
        <v>165.77300474913289</v>
      </c>
      <c r="CA21" s="171">
        <f>'lam 1'!BZ21+'lam 2'!BZ21+'lam 3'!BZ21+'lam 4'!BZ21+'lam 5'!BZ21+'lam 6'!BZ21</f>
        <v>148.08009064871013</v>
      </c>
      <c r="CB21" s="171">
        <f>'lam 1'!CA21+'lam 2'!CA21+'lam 3'!CA21+'lam 4'!CA21+'lam 5'!CA21+'lam 6'!CA21</f>
        <v>133.80826417616586</v>
      </c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</row>
    <row r="22" spans="5:165" ht="17.100000000000001" customHeight="1" x14ac:dyDescent="0.2">
      <c r="E22" s="53">
        <f t="shared" si="6"/>
        <v>505.98803656369427</v>
      </c>
      <c r="F22" s="172"/>
      <c r="G22" s="172">
        <f t="shared" si="7"/>
        <v>5.2999999999999972</v>
      </c>
      <c r="H22" s="172"/>
      <c r="I22" s="175">
        <f t="shared" si="8"/>
        <v>1.7999999999999985</v>
      </c>
      <c r="J22" s="171">
        <f>'lam 1'!I22+'lam 2'!I22+'lam 3'!I22+'lam 4'!I22+'lam 5'!I22+'lam 6'!I22</f>
        <v>134.79824531454892</v>
      </c>
      <c r="K22" s="171">
        <f>'lam 1'!J22+'lam 2'!J22+'lam 3'!J22+'lam 4'!J22+'lam 5'!J22+'lam 6'!J22</f>
        <v>149.10742835315159</v>
      </c>
      <c r="L22" s="171">
        <f>'lam 1'!K22+'lam 2'!K22+'lam 3'!K22+'lam 4'!K22+'lam 5'!K22+'lam 6'!K22</f>
        <v>166.84746440849113</v>
      </c>
      <c r="M22" s="171">
        <f>'lam 1'!L22+'lam 2'!L22+'lam 3'!L22+'lam 4'!L22+'lam 5'!L22+'lam 6'!L22</f>
        <v>187.89363913356897</v>
      </c>
      <c r="N22" s="171">
        <f>'lam 1'!M22+'lam 2'!M22+'lam 3'!M22+'lam 4'!M22+'lam 5'!M22+'lam 6'!M22</f>
        <v>211.84226930161921</v>
      </c>
      <c r="O22" s="171">
        <f>'lam 1'!N22+'lam 2'!N22+'lam 3'!N22+'lam 4'!N22+'lam 5'!N22+'lam 6'!N22</f>
        <v>237.98818800984554</v>
      </c>
      <c r="P22" s="171">
        <f>'lam 1'!O22+'lam 2'!O22+'lam 3'!O22+'lam 4'!O22+'lam 5'!O22+'lam 6'!O22</f>
        <v>265.34502649800032</v>
      </c>
      <c r="Q22" s="171">
        <f>'lam 1'!P22+'lam 2'!P22+'lam 3'!P22+'lam 4'!P22+'lam 5'!P22+'lam 6'!P22</f>
        <v>292.72215549662951</v>
      </c>
      <c r="R22" s="171">
        <f>'lam 1'!Q22+'lam 2'!Q22+'lam 3'!Q22+'lam 4'!Q22+'lam 5'!Q22+'lam 6'!Q22</f>
        <v>318.8632409299837</v>
      </c>
      <c r="S22" s="171">
        <f>'lam 1'!R22+'lam 2'!R22+'lam 3'!R22+'lam 4'!R22+'lam 5'!R22+'lam 6'!R22</f>
        <v>342.63520703141262</v>
      </c>
      <c r="T22" s="171">
        <f>'lam 1'!S22+'lam 2'!S22+'lam 3'!S22+'lam 4'!S22+'lam 5'!S22+'lam 6'!S22</f>
        <v>388.52466724741106</v>
      </c>
      <c r="U22" s="171">
        <f>'lam 1'!T22+'lam 2'!T22+'lam 3'!T22+'lam 4'!T22+'lam 5'!T22+'lam 6'!T22</f>
        <v>407.12618083949076</v>
      </c>
      <c r="V22" s="171">
        <f>'lam 1'!U22+'lam 2'!U22+'lam 3'!U22+'lam 4'!U22+'lam 5'!U22+'lam 6'!U22</f>
        <v>422.62917008217931</v>
      </c>
      <c r="W22" s="171">
        <f>'lam 1'!V22+'lam 2'!V22+'lam 3'!V22+'lam 4'!V22+'lam 5'!V22+'lam 6'!V22</f>
        <v>435.79852711696844</v>
      </c>
      <c r="X22" s="171">
        <f>'lam 1'!W22+'lam 2'!W22+'lam 3'!W22+'lam 4'!W22+'lam 5'!W22+'lam 6'!W22</f>
        <v>447.64243342019103</v>
      </c>
      <c r="Y22" s="171">
        <f>'lam 1'!X22+'lam 2'!X22+'lam 3'!X22+'lam 4'!X22+'lam 5'!X22+'lam 6'!X22</f>
        <v>459.05648897704276</v>
      </c>
      <c r="Z22" s="171">
        <f>'lam 1'!Y22+'lam 2'!Y22+'lam 3'!Y22+'lam 4'!Y22+'lam 5'!Y22+'lam 6'!Y22</f>
        <v>470.47378127993562</v>
      </c>
      <c r="AA22" s="171">
        <f>'lam 1'!Z22+'lam 2'!Z22+'lam 3'!Z22+'lam 4'!Z22+'lam 5'!Z22+'lam 6'!Z22</f>
        <v>481.6650371241592</v>
      </c>
      <c r="AB22" s="171">
        <f>'lam 1'!AA22+'lam 2'!AA22+'lam 3'!AA22+'lam 4'!AA22+'lam 5'!AA22+'lam 6'!AA22</f>
        <v>491.79635883631454</v>
      </c>
      <c r="AC22" s="171">
        <f>'lam 1'!AB22+'lam 2'!AB22+'lam 3'!AB22+'lam 4'!AB22+'lam 5'!AB22+'lam 6'!AB22</f>
        <v>499.75083512511577</v>
      </c>
      <c r="AD22" s="171">
        <f>'lam 1'!AC22+'lam 2'!AC22+'lam 3'!AC22+'lam 4'!AC22+'lam 5'!AC22+'lam 6'!AC22</f>
        <v>504.5949839394674</v>
      </c>
      <c r="AE22" s="171">
        <f>'lam 1'!AD22+'lam 2'!AD22+'lam 3'!AD22+'lam 4'!AD22+'lam 5'!AD22+'lam 6'!AD22</f>
        <v>505.98803656369415</v>
      </c>
      <c r="AF22" s="171">
        <f>'lam 1'!AE22+'lam 2'!AE22+'lam 3'!AE22+'lam 4'!AE22+'lam 5'!AE22+'lam 6'!AE22</f>
        <v>504.34539456693255</v>
      </c>
      <c r="AG22" s="171">
        <f>'lam 1'!AF22+'lam 2'!AF22+'lam 3'!AF22+'lam 4'!AF22+'lam 5'!AF22+'lam 6'!AF22</f>
        <v>500.67964807480342</v>
      </c>
      <c r="AH22" s="171">
        <f>'lam 1'!AG22+'lam 2'!AG22+'lam 3'!AG22+'lam 4'!AG22+'lam 5'!AG22+'lam 6'!AG22</f>
        <v>496.19627523917973</v>
      </c>
      <c r="AI22" s="171">
        <f>'lam 1'!AH22+'lam 2'!AH22+'lam 3'!AH22+'lam 4'!AH22+'lam 5'!AH22+'lam 6'!AH22</f>
        <v>491.83326093099578</v>
      </c>
      <c r="AJ22" s="171">
        <f>'lam 1'!AI22+'lam 2'!AI22+'lam 3'!AI22+'lam 4'!AI22+'lam 5'!AI22+'lam 6'!AI22</f>
        <v>487.94732407479842</v>
      </c>
      <c r="AK22" s="171">
        <f>'lam 1'!AJ22+'lam 2'!AJ22+'lam 3'!AJ22+'lam 4'!AJ22+'lam 5'!AJ22+'lam 6'!AJ22</f>
        <v>484.26670468616527</v>
      </c>
      <c r="AL22" s="171">
        <f>'lam 1'!AK22+'lam 2'!AK22+'lam 3'!AK22+'lam 4'!AK22+'lam 5'!AK22+'lam 6'!AK22</f>
        <v>480.10543959899195</v>
      </c>
      <c r="AM22" s="171">
        <f>'lam 1'!AL22+'lam 2'!AL22+'lam 3'!AL22+'lam 4'!AL22+'lam 5'!AL22+'lam 6'!AL22</f>
        <v>504.17341779538378</v>
      </c>
      <c r="AN22" s="171">
        <f>'lam 1'!AM22+'lam 2'!AM22+'lam 3'!AM22+'lam 4'!AM22+'lam 5'!AM22+'lam 6'!AM22</f>
        <v>498.03304532014249</v>
      </c>
      <c r="AO22" s="171">
        <f>'lam 1'!AN22+'lam 2'!AN22+'lam 3'!AN22+'lam 4'!AN22+'lam 5'!AN22+'lam 6'!AN22</f>
        <v>491.74263538456302</v>
      </c>
      <c r="AP22" s="171">
        <f>'lam 1'!AO22+'lam 2'!AO22+'lam 3'!AO22+'lam 4'!AO22+'lam 5'!AO22+'lam 6'!AO22</f>
        <v>485.71070533847353</v>
      </c>
      <c r="AQ22" s="171">
        <f>'lam 1'!AP22+'lam 2'!AP22+'lam 3'!AP22+'lam 4'!AP22+'lam 5'!AP22+'lam 6'!AP22</f>
        <v>480.61579463019706</v>
      </c>
      <c r="AR22" s="171">
        <f>'lam 1'!AQ22+'lam 2'!AQ22+'lam 3'!AQ22+'lam 4'!AQ22+'lam 5'!AQ22+'lam 6'!AQ22</f>
        <v>477.18729579961791</v>
      </c>
      <c r="AS22" s="171">
        <f>'lam 1'!AR22+'lam 2'!AR22+'lam 3'!AR22+'lam 4'!AR22+'lam 5'!AR22+'lam 6'!AR22</f>
        <v>475.97637601968967</v>
      </c>
      <c r="AT22" s="171">
        <f>'lam 1'!AS22+'lam 2'!AS22+'lam 3'!AS22+'lam 4'!AS22+'lam 5'!AS22+'lam 6'!AS22</f>
        <v>477.18729579961831</v>
      </c>
      <c r="AU22" s="171">
        <f>'lam 1'!AT22+'lam 2'!AT22+'lam 3'!AT22+'lam 4'!AT22+'lam 5'!AT22+'lam 6'!AT22</f>
        <v>480.61579463019734</v>
      </c>
      <c r="AV22" s="171">
        <f>'lam 1'!AU22+'lam 2'!AU22+'lam 3'!AU22+'lam 4'!AU22+'lam 5'!AU22+'lam 6'!AU22</f>
        <v>485.71070533847404</v>
      </c>
      <c r="AW22" s="171">
        <f>'lam 1'!AV22+'lam 2'!AV22+'lam 3'!AV22+'lam 4'!AV22+'lam 5'!AV22+'lam 6'!AV22</f>
        <v>491.7426353845633</v>
      </c>
      <c r="AX22" s="171">
        <f>'lam 1'!AW22+'lam 2'!AW22+'lam 3'!AW22+'lam 4'!AW22+'lam 5'!AW22+'lam 6'!AW22</f>
        <v>498.033045320143</v>
      </c>
      <c r="AY22" s="171">
        <f>'lam 1'!AX22+'lam 2'!AX22+'lam 3'!AX22+'lam 4'!AX22+'lam 5'!AX22+'lam 6'!AX22</f>
        <v>504.17341779538401</v>
      </c>
      <c r="AZ22" s="171">
        <f>'lam 1'!AY22+'lam 2'!AY22+'lam 3'!AY22+'lam 4'!AY22+'lam 5'!AY22+'lam 6'!AY22</f>
        <v>480.10543959899212</v>
      </c>
      <c r="BA22" s="171">
        <f>'lam 1'!AZ22+'lam 2'!AZ22+'lam 3'!AZ22+'lam 4'!AZ22+'lam 5'!AZ22+'lam 6'!AZ22</f>
        <v>484.26670468616544</v>
      </c>
      <c r="BB22" s="171">
        <f>'lam 1'!BA22+'lam 2'!BA22+'lam 3'!BA22+'lam 4'!BA22+'lam 5'!BA22+'lam 6'!BA22</f>
        <v>487.94732407479876</v>
      </c>
      <c r="BC22" s="171">
        <f>'lam 1'!BB22+'lam 2'!BB22+'lam 3'!BB22+'lam 4'!BB22+'lam 5'!BB22+'lam 6'!BB22</f>
        <v>491.8332609309964</v>
      </c>
      <c r="BD22" s="171">
        <f>'lam 1'!BC22+'lam 2'!BC22+'lam 3'!BC22+'lam 4'!BC22+'lam 5'!BC22+'lam 6'!BC22</f>
        <v>496.19627523918007</v>
      </c>
      <c r="BE22" s="171">
        <f>'lam 1'!BD22+'lam 2'!BD22+'lam 3'!BD22+'lam 4'!BD22+'lam 5'!BD22+'lam 6'!BD22</f>
        <v>500.67964807480331</v>
      </c>
      <c r="BF22" s="171">
        <f>'lam 1'!BE22+'lam 2'!BE22+'lam 3'!BE22+'lam 4'!BE22+'lam 5'!BE22+'lam 6'!BE22</f>
        <v>504.34539456693255</v>
      </c>
      <c r="BG22" s="171">
        <f>'lam 1'!BF22+'lam 2'!BF22+'lam 3'!BF22+'lam 4'!BF22+'lam 5'!BF22+'lam 6'!BF22</f>
        <v>505.98803656369427</v>
      </c>
      <c r="BH22" s="171">
        <f>'lam 1'!BG22+'lam 2'!BG22+'lam 3'!BG22+'lam 4'!BG22+'lam 5'!BG22+'lam 6'!BG22</f>
        <v>504.59498393946723</v>
      </c>
      <c r="BI22" s="171">
        <f>'lam 1'!BH22+'lam 2'!BH22+'lam 3'!BH22+'lam 4'!BH22+'lam 5'!BH22+'lam 6'!BH22</f>
        <v>499.75083512511543</v>
      </c>
      <c r="BJ22" s="171">
        <f>'lam 1'!BI22+'lam 2'!BI22+'lam 3'!BI22+'lam 4'!BI22+'lam 5'!BI22+'lam 6'!BI22</f>
        <v>491.79635883631414</v>
      </c>
      <c r="BK22" s="171">
        <f>'lam 1'!BJ22+'lam 2'!BJ22+'lam 3'!BJ22+'lam 4'!BJ22+'lam 5'!BJ22+'lam 6'!BJ22</f>
        <v>481.66503712415891</v>
      </c>
      <c r="BL22" s="171">
        <f>'lam 1'!BK22+'lam 2'!BK22+'lam 3'!BK22+'lam 4'!BK22+'lam 5'!BK22+'lam 6'!BK22</f>
        <v>470.47378127993505</v>
      </c>
      <c r="BM22" s="171">
        <f>'lam 1'!BL22+'lam 2'!BL22+'lam 3'!BL22+'lam 4'!BL22+'lam 5'!BL22+'lam 6'!BL22</f>
        <v>459.05648897704179</v>
      </c>
      <c r="BN22" s="171">
        <f>'lam 1'!BM22+'lam 2'!BM22+'lam 3'!BM22+'lam 4'!BM22+'lam 5'!BM22+'lam 6'!BM22</f>
        <v>447.64243342019029</v>
      </c>
      <c r="BO22" s="171">
        <f>'lam 1'!BN22+'lam 2'!BN22+'lam 3'!BN22+'lam 4'!BN22+'lam 5'!BN22+'lam 6'!BN22</f>
        <v>435.79852711696776</v>
      </c>
      <c r="BP22" s="171">
        <f>'lam 1'!BO22+'lam 2'!BO22+'lam 3'!BO22+'lam 4'!BO22+'lam 5'!BO22+'lam 6'!BO22</f>
        <v>422.62917008217869</v>
      </c>
      <c r="BQ22" s="171">
        <f>'lam 1'!BP22+'lam 2'!BP22+'lam 3'!BP22+'lam 4'!BP22+'lam 5'!BP22+'lam 6'!BP22</f>
        <v>407.12618083949002</v>
      </c>
      <c r="BR22" s="171">
        <f>'lam 1'!BQ22+'lam 2'!BQ22+'lam 3'!BQ22+'lam 4'!BQ22+'lam 5'!BQ22+'lam 6'!BQ22</f>
        <v>388.52466724741009</v>
      </c>
      <c r="BS22" s="171">
        <f>'lam 1'!BR22+'lam 2'!BR22+'lam 3'!BR22+'lam 4'!BR22+'lam 5'!BR22+'lam 6'!BR22</f>
        <v>342.63520703141148</v>
      </c>
      <c r="BT22" s="171">
        <f>'lam 1'!BS22+'lam 2'!BS22+'lam 3'!BS22+'lam 4'!BS22+'lam 5'!BS22+'lam 6'!BS22</f>
        <v>318.8632409299824</v>
      </c>
      <c r="BU22" s="171">
        <f>'lam 1'!BT22+'lam 2'!BT22+'lam 3'!BT22+'lam 4'!BT22+'lam 5'!BT22+'lam 6'!BT22</f>
        <v>292.72215549662803</v>
      </c>
      <c r="BV22" s="171">
        <f>'lam 1'!BU22+'lam 2'!BU22+'lam 3'!BU22+'lam 4'!BU22+'lam 5'!BU22+'lam 6'!BU22</f>
        <v>265.34502649799867</v>
      </c>
      <c r="BW22" s="171">
        <f>'lam 1'!BV22+'lam 2'!BV22+'lam 3'!BV22+'lam 4'!BV22+'lam 5'!BV22+'lam 6'!BV22</f>
        <v>237.98818800984415</v>
      </c>
      <c r="BX22" s="171">
        <f>'lam 1'!BW22+'lam 2'!BW22+'lam 3'!BW22+'lam 4'!BW22+'lam 5'!BW22+'lam 6'!BW22</f>
        <v>211.84226930161793</v>
      </c>
      <c r="BY22" s="171">
        <f>'lam 1'!BX22+'lam 2'!BX22+'lam 3'!BX22+'lam 4'!BX22+'lam 5'!BX22+'lam 6'!BX22</f>
        <v>187.89363913356786</v>
      </c>
      <c r="BZ22" s="171">
        <f>'lam 1'!BY22+'lam 2'!BY22+'lam 3'!BY22+'lam 4'!BY22+'lam 5'!BY22+'lam 6'!BY22</f>
        <v>166.84746440849034</v>
      </c>
      <c r="CA22" s="171">
        <f>'lam 1'!BZ22+'lam 2'!BZ22+'lam 3'!BZ22+'lam 4'!BZ22+'lam 5'!BZ22+'lam 6'!BZ22</f>
        <v>149.10742835315068</v>
      </c>
      <c r="CB22" s="171">
        <f>'lam 1'!CA22+'lam 2'!CA22+'lam 3'!CA22+'lam 4'!CA22+'lam 5'!CA22+'lam 6'!CA22</f>
        <v>134.79824531454838</v>
      </c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</row>
    <row r="23" spans="5:165" ht="17.100000000000001" customHeight="1" x14ac:dyDescent="0.2">
      <c r="E23" s="53">
        <f t="shared" si="6"/>
        <v>531.37949554952525</v>
      </c>
      <c r="F23" s="172"/>
      <c r="G23" s="172">
        <f t="shared" si="7"/>
        <v>5.1999999999999975</v>
      </c>
      <c r="H23" s="172"/>
      <c r="I23" s="175">
        <f t="shared" si="8"/>
        <v>1.6999999999999984</v>
      </c>
      <c r="J23" s="171">
        <f>'lam 1'!I23+'lam 2'!I23+'lam 3'!I23+'lam 4'!I23+'lam 5'!I23+'lam 6'!I23</f>
        <v>142.5149942367197</v>
      </c>
      <c r="K23" s="171">
        <f>'lam 1'!J23+'lam 2'!J23+'lam 3'!J23+'lam 4'!J23+'lam 5'!J23+'lam 6'!J23</f>
        <v>157.71529526270393</v>
      </c>
      <c r="L23" s="171">
        <f>'lam 1'!K23+'lam 2'!K23+'lam 3'!K23+'lam 4'!K23+'lam 5'!K23+'lam 6'!K23</f>
        <v>176.6530620184549</v>
      </c>
      <c r="M23" s="171">
        <f>'lam 1'!L23+'lam 2'!L23+'lam 3'!L23+'lam 4'!L23+'lam 5'!L23+'lam 6'!L23</f>
        <v>199.14744298705293</v>
      </c>
      <c r="N23" s="171">
        <f>'lam 1'!M23+'lam 2'!M23+'lam 3'!M23+'lam 4'!M23+'lam 5'!M23+'lam 6'!M23</f>
        <v>224.71179800018248</v>
      </c>
      <c r="O23" s="171">
        <f>'lam 1'!N23+'lam 2'!N23+'lam 3'!N23+'lam 4'!N23+'lam 5'!N23+'lam 6'!N23</f>
        <v>252.53519859868379</v>
      </c>
      <c r="P23" s="171">
        <f>'lam 1'!O23+'lam 2'!O23+'lam 3'!O23+'lam 4'!O23+'lam 5'!O23+'lam 6'!O23</f>
        <v>281.51131520237379</v>
      </c>
      <c r="Q23" s="171">
        <f>'lam 1'!P23+'lam 2'!P23+'lam 3'!P23+'lam 4'!P23+'lam 5'!P23+'lam 6'!P23</f>
        <v>310.32854927557162</v>
      </c>
      <c r="R23" s="171">
        <f>'lam 1'!Q23+'lam 2'!Q23+'lam 3'!Q23+'lam 4'!Q23+'lam 5'!Q23+'lam 6'!Q23</f>
        <v>337.62521189355175</v>
      </c>
      <c r="S23" s="171">
        <f>'lam 1'!R23+'lam 2'!R23+'lam 3'!R23+'lam 4'!R23+'lam 5'!R23+'lam 6'!R23</f>
        <v>362.19598875260078</v>
      </c>
      <c r="T23" s="171">
        <f>'lam 1'!S23+'lam 2'!S23+'lam 3'!S23+'lam 4'!S23+'lam 5'!S23+'lam 6'!S23</f>
        <v>409.06820549413243</v>
      </c>
      <c r="U23" s="171">
        <f>'lam 1'!T23+'lam 2'!T23+'lam 3'!T23+'lam 4'!T23+'lam 5'!T23+'lam 6'!T23</f>
        <v>427.76690355065301</v>
      </c>
      <c r="V23" s="171">
        <f>'lam 1'!U23+'lam 2'!U23+'lam 3'!U23+'lam 4'!U23+'lam 5'!U23+'lam 6'!U23</f>
        <v>443.09969993812393</v>
      </c>
      <c r="W23" s="171">
        <f>'lam 1'!V23+'lam 2'!V23+'lam 3'!V23+'lam 4'!V23+'lam 5'!V23+'lam 6'!V23</f>
        <v>455.94781744129557</v>
      </c>
      <c r="X23" s="171">
        <f>'lam 1'!W23+'lam 2'!W23+'lam 3'!W23+'lam 4'!W23+'lam 5'!W23+'lam 6'!W23</f>
        <v>467.44435075332325</v>
      </c>
      <c r="Y23" s="171">
        <f>'lam 1'!X23+'lam 2'!X23+'lam 3'!X23+'lam 4'!X23+'lam 5'!X23+'lam 6'!X23</f>
        <v>478.58867859198392</v>
      </c>
      <c r="Z23" s="171">
        <f>'lam 1'!Y23+'lam 2'!Y23+'lam 3'!Y23+'lam 4'!Y23+'lam 5'!Y23+'lam 6'!Y23</f>
        <v>489.87236900807653</v>
      </c>
      <c r="AA23" s="171">
        <f>'lam 1'!Z23+'lam 2'!Z23+'lam 3'!Z23+'lam 4'!Z23+'lam 5'!Z23+'lam 6'!Z23</f>
        <v>501.06930405473145</v>
      </c>
      <c r="AB23" s="171">
        <f>'lam 1'!AA23+'lam 2'!AA23+'lam 3'!AA23+'lam 4'!AA23+'lam 5'!AA23+'lam 6'!AA23</f>
        <v>511.30191978340036</v>
      </c>
      <c r="AC23" s="171">
        <f>'lam 1'!AB23+'lam 2'!AB23+'lam 3'!AB23+'lam 4'!AB23+'lam 5'!AB23+'lam 6'!AB23</f>
        <v>519.38746436229667</v>
      </c>
      <c r="AD23" s="171">
        <f>'lam 1'!AC23+'lam 2'!AC23+'lam 3'!AC23+'lam 4'!AC23+'lam 5'!AC23+'lam 6'!AC23</f>
        <v>524.33617942804142</v>
      </c>
      <c r="AE23" s="171">
        <f>'lam 1'!AD23+'lam 2'!AD23+'lam 3'!AD23+'lam 4'!AD23+'lam 5'!AD23+'lam 6'!AD23</f>
        <v>525.78695879610632</v>
      </c>
      <c r="AF23" s="171">
        <f>'lam 1'!AE23+'lam 2'!AE23+'lam 3'!AE23+'lam 4'!AE23+'lam 5'!AE23+'lam 6'!AE23</f>
        <v>524.18114732001595</v>
      </c>
      <c r="AG23" s="171">
        <f>'lam 1'!AF23+'lam 2'!AF23+'lam 3'!AF23+'lam 4'!AF23+'lam 5'!AF23+'lam 6'!AF23</f>
        <v>520.59369625811087</v>
      </c>
      <c r="AH23" s="171">
        <f>'lam 1'!AG23+'lam 2'!AG23+'lam 3'!AG23+'lam 4'!AG23+'lam 5'!AG23+'lam 6'!AG23</f>
        <v>516.30301233700811</v>
      </c>
      <c r="AI23" s="171">
        <f>'lam 1'!AH23+'lam 2'!AH23+'lam 3'!AH23+'lam 4'!AH23+'lam 5'!AH23+'lam 6'!AH23</f>
        <v>512.29945666608796</v>
      </c>
      <c r="AJ23" s="171">
        <f>'lam 1'!AI23+'lam 2'!AI23+'lam 3'!AI23+'lam 4'!AI23+'lam 5'!AI23+'lam 6'!AI23</f>
        <v>508.94769580686727</v>
      </c>
      <c r="AK23" s="171">
        <f>'lam 1'!AJ23+'lam 2'!AJ23+'lam 3'!AJ23+'lam 4'!AJ23+'lam 5'!AJ23+'lam 6'!AJ23</f>
        <v>505.93197953145284</v>
      </c>
      <c r="AL23" s="171">
        <f>'lam 1'!AK23+'lam 2'!AK23+'lam 3'!AK23+'lam 4'!AK23+'lam 5'!AK23+'lam 6'!AK23</f>
        <v>502.48175202894896</v>
      </c>
      <c r="AM23" s="171">
        <f>'lam 1'!AL23+'lam 2'!AL23+'lam 3'!AL23+'lam 4'!AL23+'lam 5'!AL23+'lam 6'!AL23</f>
        <v>531.3794955495249</v>
      </c>
      <c r="AN23" s="171">
        <f>'lam 1'!AM23+'lam 2'!AM23+'lam 3'!AM23+'lam 4'!AM23+'lam 5'!AM23+'lam 6'!AM23</f>
        <v>525.72804972542781</v>
      </c>
      <c r="AO23" s="171">
        <f>'lam 1'!AN23+'lam 2'!AN23+'lam 3'!AN23+'lam 4'!AN23+'lam 5'!AN23+'lam 6'!AN23</f>
        <v>519.91128401530364</v>
      </c>
      <c r="AP23" s="171">
        <f>'lam 1'!AO23+'lam 2'!AO23+'lam 3'!AO23+'lam 4'!AO23+'lam 5'!AO23+'lam 6'!AO23</f>
        <v>514.27827391200537</v>
      </c>
      <c r="AQ23" s="171">
        <f>'lam 1'!AP23+'lam 2'!AP23+'lam 3'!AP23+'lam 4'!AP23+'lam 5'!AP23+'lam 6'!AP23</f>
        <v>509.47599226262309</v>
      </c>
      <c r="AR23" s="171">
        <f>'lam 1'!AQ23+'lam 2'!AQ23+'lam 3'!AQ23+'lam 4'!AQ23+'lam 5'!AQ23+'lam 6'!AQ23</f>
        <v>506.22311320255449</v>
      </c>
      <c r="AS23" s="171">
        <f>'lam 1'!AR23+'lam 2'!AR23+'lam 3'!AR23+'lam 4'!AR23+'lam 5'!AR23+'lam 6'!AR23</f>
        <v>505.07039719736622</v>
      </c>
      <c r="AT23" s="171">
        <f>'lam 1'!AS23+'lam 2'!AS23+'lam 3'!AS23+'lam 4'!AS23+'lam 5'!AS23+'lam 6'!AS23</f>
        <v>506.22311320255506</v>
      </c>
      <c r="AU23" s="171">
        <f>'lam 1'!AT23+'lam 2'!AT23+'lam 3'!AT23+'lam 4'!AT23+'lam 5'!AT23+'lam 6'!AT23</f>
        <v>509.47599226262344</v>
      </c>
      <c r="AV23" s="171">
        <f>'lam 1'!AU23+'lam 2'!AU23+'lam 3'!AU23+'lam 4'!AU23+'lam 5'!AU23+'lam 6'!AU23</f>
        <v>514.27827391200572</v>
      </c>
      <c r="AW23" s="171">
        <f>'lam 1'!AV23+'lam 2'!AV23+'lam 3'!AV23+'lam 4'!AV23+'lam 5'!AV23+'lam 6'!AV23</f>
        <v>519.91128401530375</v>
      </c>
      <c r="AX23" s="171">
        <f>'lam 1'!AW23+'lam 2'!AW23+'lam 3'!AW23+'lam 4'!AW23+'lam 5'!AW23+'lam 6'!AW23</f>
        <v>525.72804972542804</v>
      </c>
      <c r="AY23" s="171">
        <f>'lam 1'!AX23+'lam 2'!AX23+'lam 3'!AX23+'lam 4'!AX23+'lam 5'!AX23+'lam 6'!AX23</f>
        <v>531.37949554952525</v>
      </c>
      <c r="AZ23" s="171">
        <f>'lam 1'!AY23+'lam 2'!AY23+'lam 3'!AY23+'lam 4'!AY23+'lam 5'!AY23+'lam 6'!AY23</f>
        <v>502.48175202894913</v>
      </c>
      <c r="BA23" s="171">
        <f>'lam 1'!AZ23+'lam 2'!AZ23+'lam 3'!AZ23+'lam 4'!AZ23+'lam 5'!AZ23+'lam 6'!AZ23</f>
        <v>505.93197953145307</v>
      </c>
      <c r="BB23" s="171">
        <f>'lam 1'!BA23+'lam 2'!BA23+'lam 3'!BA23+'lam 4'!BA23+'lam 5'!BA23+'lam 6'!BA23</f>
        <v>508.94769580686744</v>
      </c>
      <c r="BC23" s="171">
        <f>'lam 1'!BB23+'lam 2'!BB23+'lam 3'!BB23+'lam 4'!BB23+'lam 5'!BB23+'lam 6'!BB23</f>
        <v>512.2994566660883</v>
      </c>
      <c r="BD23" s="171">
        <f>'lam 1'!BC23+'lam 2'!BC23+'lam 3'!BC23+'lam 4'!BC23+'lam 5'!BC23+'lam 6'!BC23</f>
        <v>516.30301233700845</v>
      </c>
      <c r="BE23" s="171">
        <f>'lam 1'!BD23+'lam 2'!BD23+'lam 3'!BD23+'lam 4'!BD23+'lam 5'!BD23+'lam 6'!BD23</f>
        <v>520.59369625811087</v>
      </c>
      <c r="BF23" s="171">
        <f>'lam 1'!BE23+'lam 2'!BE23+'lam 3'!BE23+'lam 4'!BE23+'lam 5'!BE23+'lam 6'!BE23</f>
        <v>524.18114732001607</v>
      </c>
      <c r="BG23" s="171">
        <f>'lam 1'!BF23+'lam 2'!BF23+'lam 3'!BF23+'lam 4'!BF23+'lam 5'!BF23+'lam 6'!BF23</f>
        <v>525.78695879610632</v>
      </c>
      <c r="BH23" s="171">
        <f>'lam 1'!BG23+'lam 2'!BG23+'lam 3'!BG23+'lam 4'!BG23+'lam 5'!BG23+'lam 6'!BG23</f>
        <v>524.33617942804131</v>
      </c>
      <c r="BI23" s="171">
        <f>'lam 1'!BH23+'lam 2'!BH23+'lam 3'!BH23+'lam 4'!BH23+'lam 5'!BH23+'lam 6'!BH23</f>
        <v>519.38746436229633</v>
      </c>
      <c r="BJ23" s="171">
        <f>'lam 1'!BI23+'lam 2'!BI23+'lam 3'!BI23+'lam 4'!BI23+'lam 5'!BI23+'lam 6'!BI23</f>
        <v>511.30191978339997</v>
      </c>
      <c r="BK23" s="171">
        <f>'lam 1'!BJ23+'lam 2'!BJ23+'lam 3'!BJ23+'lam 4'!BJ23+'lam 5'!BJ23+'lam 6'!BJ23</f>
        <v>501.06930405473111</v>
      </c>
      <c r="BL23" s="171">
        <f>'lam 1'!BK23+'lam 2'!BK23+'lam 3'!BK23+'lam 4'!BK23+'lam 5'!BK23+'lam 6'!BK23</f>
        <v>489.87236900807579</v>
      </c>
      <c r="BM23" s="171">
        <f>'lam 1'!BL23+'lam 2'!BL23+'lam 3'!BL23+'lam 4'!BL23+'lam 5'!BL23+'lam 6'!BL23</f>
        <v>478.58867859198313</v>
      </c>
      <c r="BN23" s="171">
        <f>'lam 1'!BM23+'lam 2'!BM23+'lam 3'!BM23+'lam 4'!BM23+'lam 5'!BM23+'lam 6'!BM23</f>
        <v>467.44435075332268</v>
      </c>
      <c r="BO23" s="171">
        <f>'lam 1'!BN23+'lam 2'!BN23+'lam 3'!BN23+'lam 4'!BN23+'lam 5'!BN23+'lam 6'!BN23</f>
        <v>455.94781744129494</v>
      </c>
      <c r="BP23" s="171">
        <f>'lam 1'!BO23+'lam 2'!BO23+'lam 3'!BO23+'lam 4'!BO23+'lam 5'!BO23+'lam 6'!BO23</f>
        <v>443.09969993812331</v>
      </c>
      <c r="BQ23" s="171">
        <f>'lam 1'!BP23+'lam 2'!BP23+'lam 3'!BP23+'lam 4'!BP23+'lam 5'!BP23+'lam 6'!BP23</f>
        <v>427.76690355065227</v>
      </c>
      <c r="BR23" s="171">
        <f>'lam 1'!BQ23+'lam 2'!BQ23+'lam 3'!BQ23+'lam 4'!BQ23+'lam 5'!BQ23+'lam 6'!BQ23</f>
        <v>409.06820549413135</v>
      </c>
      <c r="BS23" s="171">
        <f>'lam 1'!BR23+'lam 2'!BR23+'lam 3'!BR23+'lam 4'!BR23+'lam 5'!BR23+'lam 6'!BR23</f>
        <v>362.1959887525997</v>
      </c>
      <c r="BT23" s="171">
        <f>'lam 1'!BS23+'lam 2'!BS23+'lam 3'!BS23+'lam 4'!BS23+'lam 5'!BS23+'lam 6'!BS23</f>
        <v>337.62521189355044</v>
      </c>
      <c r="BU23" s="171">
        <f>'lam 1'!BT23+'lam 2'!BT23+'lam 3'!BT23+'lam 4'!BT23+'lam 5'!BT23+'lam 6'!BT23</f>
        <v>310.32854927557014</v>
      </c>
      <c r="BV23" s="171">
        <f>'lam 1'!BU23+'lam 2'!BU23+'lam 3'!BU23+'lam 4'!BU23+'lam 5'!BU23+'lam 6'!BU23</f>
        <v>281.51131520237197</v>
      </c>
      <c r="BW23" s="171">
        <f>'lam 1'!BV23+'lam 2'!BV23+'lam 3'!BV23+'lam 4'!BV23+'lam 5'!BV23+'lam 6'!BV23</f>
        <v>252.53519859868243</v>
      </c>
      <c r="BX23" s="171">
        <f>'lam 1'!BW23+'lam 2'!BW23+'lam 3'!BW23+'lam 4'!BW23+'lam 5'!BW23+'lam 6'!BW23</f>
        <v>224.71179800018123</v>
      </c>
      <c r="BY23" s="171">
        <f>'lam 1'!BX23+'lam 2'!BX23+'lam 3'!BX23+'lam 4'!BX23+'lam 5'!BX23+'lam 6'!BX23</f>
        <v>199.14744298705182</v>
      </c>
      <c r="BZ23" s="171">
        <f>'lam 1'!BY23+'lam 2'!BY23+'lam 3'!BY23+'lam 4'!BY23+'lam 5'!BY23+'lam 6'!BY23</f>
        <v>176.65306201845394</v>
      </c>
      <c r="CA23" s="171">
        <f>'lam 1'!BZ23+'lam 2'!BZ23+'lam 3'!BZ23+'lam 4'!BZ23+'lam 5'!BZ23+'lam 6'!BZ23</f>
        <v>157.71529526270305</v>
      </c>
      <c r="CB23" s="171">
        <f>'lam 1'!CA23+'lam 2'!CA23+'lam 3'!CA23+'lam 4'!CA23+'lam 5'!CA23+'lam 6'!CA23</f>
        <v>142.51499423671916</v>
      </c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</row>
    <row r="24" spans="5:165" ht="17.100000000000001" customHeight="1" x14ac:dyDescent="0.2">
      <c r="E24" s="53">
        <f t="shared" si="6"/>
        <v>535.9330047892787</v>
      </c>
      <c r="F24" s="172"/>
      <c r="G24" s="172">
        <f t="shared" si="7"/>
        <v>5.0999999999999979</v>
      </c>
      <c r="H24" s="172"/>
      <c r="I24" s="175">
        <f t="shared" si="8"/>
        <v>1.5999999999999983</v>
      </c>
      <c r="J24" s="171">
        <f>'lam 1'!I24+'lam 2'!I24+'lam 3'!I24+'lam 4'!I24+'lam 5'!I24+'lam 6'!I24</f>
        <v>144.57226498754815</v>
      </c>
      <c r="K24" s="171">
        <f>'lam 1'!J24+'lam 2'!J24+'lam 3'!J24+'lam 4'!J24+'lam 5'!J24+'lam 6'!J24</f>
        <v>159.88286797471321</v>
      </c>
      <c r="L24" s="171">
        <f>'lam 1'!K24+'lam 2'!K24+'lam 3'!K24+'lam 4'!K24+'lam 5'!K24+'lam 6'!K24</f>
        <v>178.95049730381439</v>
      </c>
      <c r="M24" s="171">
        <f>'lam 1'!L24+'lam 2'!L24+'lam 3'!L24+'lam 4'!L24+'lam 5'!L24+'lam 6'!L24</f>
        <v>201.58698311759164</v>
      </c>
      <c r="N24" s="171">
        <f>'lam 1'!M24+'lam 2'!M24+'lam 3'!M24+'lam 4'!M24+'lam 5'!M24+'lam 6'!M24</f>
        <v>227.29500858677631</v>
      </c>
      <c r="O24" s="171">
        <f>'lam 1'!N24+'lam 2'!N24+'lam 3'!N24+'lam 4'!N24+'lam 5'!N24+'lam 6'!N24</f>
        <v>255.25021192391614</v>
      </c>
      <c r="P24" s="171">
        <f>'lam 1'!O24+'lam 2'!O24+'lam 3'!O24+'lam 4'!O24+'lam 5'!O24+'lam 6'!O24</f>
        <v>284.33137173368164</v>
      </c>
      <c r="Q24" s="171">
        <f>'lam 1'!P24+'lam 2'!P24+'lam 3'!P24+'lam 4'!P24+'lam 5'!P24+'lam 6'!P24</f>
        <v>313.21249328107018</v>
      </c>
      <c r="R24" s="171">
        <f>'lam 1'!Q24+'lam 2'!Q24+'lam 3'!Q24+'lam 4'!Q24+'lam 5'!Q24+'lam 6'!Q24</f>
        <v>340.52034845606374</v>
      </c>
      <c r="S24" s="171">
        <f>'lam 1'!R24+'lam 2'!R24+'lam 3'!R24+'lam 4'!R24+'lam 5'!R24+'lam 6'!R24</f>
        <v>365.04324064316893</v>
      </c>
      <c r="T24" s="171">
        <f>'lam 1'!S24+'lam 2'!S24+'lam 3'!S24+'lam 4'!S24+'lam 5'!S24+'lam 6'!S24</f>
        <v>412.45510061531212</v>
      </c>
      <c r="U24" s="171">
        <f>'lam 1'!T24+'lam 2'!T24+'lam 3'!T24+'lam 4'!T24+'lam 5'!T24+'lam 6'!T24</f>
        <v>431.02836241061794</v>
      </c>
      <c r="V24" s="171">
        <f>'lam 1'!U24+'lam 2'!U24+'lam 3'!U24+'lam 4'!U24+'lam 5'!U24+'lam 6'!U24</f>
        <v>446.19993198496985</v>
      </c>
      <c r="W24" s="171">
        <f>'lam 1'!V24+'lam 2'!V24+'lam 3'!V24+'lam 4'!V24+'lam 5'!V24+'lam 6'!V24</f>
        <v>458.8682864143949</v>
      </c>
      <c r="X24" s="171">
        <f>'lam 1'!W24+'lam 2'!W24+'lam 3'!W24+'lam 4'!W24+'lam 5'!W24+'lam 6'!W24</f>
        <v>470.18431594647262</v>
      </c>
      <c r="Y24" s="171">
        <f>'lam 1'!X24+'lam 2'!X24+'lam 3'!X24+'lam 4'!X24+'lam 5'!X24+'lam 6'!X24</f>
        <v>481.16307379836968</v>
      </c>
      <c r="Z24" s="171">
        <f>'lam 1'!Y24+'lam 2'!Y24+'lam 3'!Y24+'lam 4'!Y24+'lam 5'!Y24+'lam 6'!Y24</f>
        <v>492.30818222275491</v>
      </c>
      <c r="AA24" s="171">
        <f>'lam 1'!Z24+'lam 2'!Z24+'lam 3'!Z24+'lam 4'!Z24+'lam 5'!Z24+'lam 6'!Z24</f>
        <v>503.4018215884555</v>
      </c>
      <c r="AB24" s="171">
        <f>'lam 1'!AA24+'lam 2'!AA24+'lam 3'!AA24+'lam 4'!AA24+'lam 5'!AA24+'lam 6'!AA24</f>
        <v>513.57175346157533</v>
      </c>
      <c r="AC24" s="171">
        <f>'lam 1'!AB24+'lam 2'!AB24+'lam 3'!AB24+'lam 4'!AB24+'lam 5'!AB24+'lam 6'!AB24</f>
        <v>521.63853514107393</v>
      </c>
      <c r="AD24" s="171">
        <f>'lam 1'!AC24+'lam 2'!AC24+'lam 3'!AC24+'lam 4'!AC24+'lam 5'!AC24+'lam 6'!AC24</f>
        <v>526.61429521946923</v>
      </c>
      <c r="AE24" s="171">
        <f>'lam 1'!AD24+'lam 2'!AD24+'lam 3'!AD24+'lam 4'!AD24+'lam 5'!AD24+'lam 6'!AD24</f>
        <v>528.13857010457366</v>
      </c>
      <c r="AF24" s="171">
        <f>'lam 1'!AE24+'lam 2'!AE24+'lam 3'!AE24+'lam 4'!AE24+'lam 5'!AE24+'lam 6'!AE24</f>
        <v>526.65211911088113</v>
      </c>
      <c r="AG24" s="171">
        <f>'lam 1'!AF24+'lam 2'!AF24+'lam 3'!AF24+'lam 4'!AF24+'lam 5'!AF24+'lam 6'!AF24</f>
        <v>523.22809071017116</v>
      </c>
      <c r="AH24" s="171">
        <f>'lam 1'!AG24+'lam 2'!AG24+'lam 3'!AG24+'lam 4'!AG24+'lam 5'!AG24+'lam 6'!AG24</f>
        <v>519.14172539108051</v>
      </c>
      <c r="AI24" s="171">
        <f>'lam 1'!AH24+'lam 2'!AH24+'lam 3'!AH24+'lam 4'!AH24+'lam 5'!AH24+'lam 6'!AH24</f>
        <v>515.3783012462344</v>
      </c>
      <c r="AJ24" s="171">
        <f>'lam 1'!AI24+'lam 2'!AI24+'lam 3'!AI24+'lam 4'!AI24+'lam 5'!AI24+'lam 6'!AI24</f>
        <v>512.29458411880103</v>
      </c>
      <c r="AK24" s="171">
        <f>'lam 1'!AJ24+'lam 2'!AJ24+'lam 3'!AJ24+'lam 4'!AJ24+'lam 5'!AJ24+'lam 6'!AJ24</f>
        <v>509.56339847375409</v>
      </c>
      <c r="AL24" s="171">
        <f>'lam 1'!AK24+'lam 2'!AK24+'lam 3'!AK24+'lam 4'!AK24+'lam 5'!AK24+'lam 6'!AK24</f>
        <v>506.39947800742829</v>
      </c>
      <c r="AM24" s="171">
        <f>'lam 1'!AL24+'lam 2'!AL24+'lam 3'!AL24+'lam 4'!AL24+'lam 5'!AL24+'lam 6'!AL24</f>
        <v>535.93300478927858</v>
      </c>
      <c r="AN24" s="171">
        <f>'lam 1'!AM24+'lam 2'!AM24+'lam 3'!AM24+'lam 4'!AM24+'lam 5'!AM24+'lam 6'!AM24</f>
        <v>530.52601257314916</v>
      </c>
      <c r="AO24" s="171">
        <f>'lam 1'!AN24+'lam 2'!AN24+'lam 3'!AN24+'lam 4'!AN24+'lam 5'!AN24+'lam 6'!AN24</f>
        <v>524.92610861788103</v>
      </c>
      <c r="AP24" s="171">
        <f>'lam 1'!AO24+'lam 2'!AO24+'lam 3'!AO24+'lam 4'!AO24+'lam 5'!AO24+'lam 6'!AO24</f>
        <v>519.47084575987685</v>
      </c>
      <c r="AQ24" s="171">
        <f>'lam 1'!AP24+'lam 2'!AP24+'lam 3'!AP24+'lam 4'!AP24+'lam 5'!AP24+'lam 6'!AP24</f>
        <v>514.79947639866054</v>
      </c>
      <c r="AR24" s="171">
        <f>'lam 1'!AQ24+'lam 2'!AQ24+'lam 3'!AQ24+'lam 4'!AQ24+'lam 5'!AQ24+'lam 6'!AQ24</f>
        <v>511.62638032045612</v>
      </c>
      <c r="AS24" s="171">
        <f>'lam 1'!AR24+'lam 2'!AR24+'lam 3'!AR24+'lam 4'!AR24+'lam 5'!AR24+'lam 6'!AR24</f>
        <v>510.5004238478308</v>
      </c>
      <c r="AT24" s="171">
        <f>'lam 1'!AS24+'lam 2'!AS24+'lam 3'!AS24+'lam 4'!AS24+'lam 5'!AS24+'lam 6'!AS24</f>
        <v>511.62638032045658</v>
      </c>
      <c r="AU24" s="171">
        <f>'lam 1'!AT24+'lam 2'!AT24+'lam 3'!AT24+'lam 4'!AT24+'lam 5'!AT24+'lam 6'!AT24</f>
        <v>514.79947639866077</v>
      </c>
      <c r="AV24" s="171">
        <f>'lam 1'!AU24+'lam 2'!AU24+'lam 3'!AU24+'lam 4'!AU24+'lam 5'!AU24+'lam 6'!AU24</f>
        <v>519.47084575987719</v>
      </c>
      <c r="AW24" s="171">
        <f>'lam 1'!AV24+'lam 2'!AV24+'lam 3'!AV24+'lam 4'!AV24+'lam 5'!AV24+'lam 6'!AV24</f>
        <v>524.92610861788125</v>
      </c>
      <c r="AX24" s="171">
        <f>'lam 1'!AW24+'lam 2'!AW24+'lam 3'!AW24+'lam 4'!AW24+'lam 5'!AW24+'lam 6'!AW24</f>
        <v>530.52601257314961</v>
      </c>
      <c r="AY24" s="171">
        <f>'lam 1'!AX24+'lam 2'!AX24+'lam 3'!AX24+'lam 4'!AX24+'lam 5'!AX24+'lam 6'!AX24</f>
        <v>535.9330047892787</v>
      </c>
      <c r="AZ24" s="171">
        <f>'lam 1'!AY24+'lam 2'!AY24+'lam 3'!AY24+'lam 4'!AY24+'lam 5'!AY24+'lam 6'!AY24</f>
        <v>506.39947800742851</v>
      </c>
      <c r="BA24" s="171">
        <f>'lam 1'!AZ24+'lam 2'!AZ24+'lam 3'!AZ24+'lam 4'!AZ24+'lam 5'!AZ24+'lam 6'!AZ24</f>
        <v>509.56339847375403</v>
      </c>
      <c r="BB24" s="171">
        <f>'lam 1'!BA24+'lam 2'!BA24+'lam 3'!BA24+'lam 4'!BA24+'lam 5'!BA24+'lam 6'!BA24</f>
        <v>512.29458411880114</v>
      </c>
      <c r="BC24" s="171">
        <f>'lam 1'!BB24+'lam 2'!BB24+'lam 3'!BB24+'lam 4'!BB24+'lam 5'!BB24+'lam 6'!BB24</f>
        <v>515.37830124623451</v>
      </c>
      <c r="BD24" s="171">
        <f>'lam 1'!BC24+'lam 2'!BC24+'lam 3'!BC24+'lam 4'!BC24+'lam 5'!BC24+'lam 6'!BC24</f>
        <v>519.14172539108074</v>
      </c>
      <c r="BE24" s="171">
        <f>'lam 1'!BD24+'lam 2'!BD24+'lam 3'!BD24+'lam 4'!BD24+'lam 5'!BD24+'lam 6'!BD24</f>
        <v>523.22809071017127</v>
      </c>
      <c r="BF24" s="171">
        <f>'lam 1'!BE24+'lam 2'!BE24+'lam 3'!BE24+'lam 4'!BE24+'lam 5'!BE24+'lam 6'!BE24</f>
        <v>526.65211911088136</v>
      </c>
      <c r="BG24" s="171">
        <f>'lam 1'!BF24+'lam 2'!BF24+'lam 3'!BF24+'lam 4'!BF24+'lam 5'!BF24+'lam 6'!BF24</f>
        <v>528.13857010457366</v>
      </c>
      <c r="BH24" s="171">
        <f>'lam 1'!BG24+'lam 2'!BG24+'lam 3'!BG24+'lam 4'!BG24+'lam 5'!BG24+'lam 6'!BG24</f>
        <v>526.61429521946923</v>
      </c>
      <c r="BI24" s="171">
        <f>'lam 1'!BH24+'lam 2'!BH24+'lam 3'!BH24+'lam 4'!BH24+'lam 5'!BH24+'lam 6'!BH24</f>
        <v>521.63853514107359</v>
      </c>
      <c r="BJ24" s="171">
        <f>'lam 1'!BI24+'lam 2'!BI24+'lam 3'!BI24+'lam 4'!BI24+'lam 5'!BI24+'lam 6'!BI24</f>
        <v>513.57175346157499</v>
      </c>
      <c r="BK24" s="171">
        <f>'lam 1'!BJ24+'lam 2'!BJ24+'lam 3'!BJ24+'lam 4'!BJ24+'lam 5'!BJ24+'lam 6'!BJ24</f>
        <v>503.40182158845511</v>
      </c>
      <c r="BL24" s="171">
        <f>'lam 1'!BK24+'lam 2'!BK24+'lam 3'!BK24+'lam 4'!BK24+'lam 5'!BK24+'lam 6'!BK24</f>
        <v>492.30818222275428</v>
      </c>
      <c r="BM24" s="171">
        <f>'lam 1'!BL24+'lam 2'!BL24+'lam 3'!BL24+'lam 4'!BL24+'lam 5'!BL24+'lam 6'!BL24</f>
        <v>481.16307379836911</v>
      </c>
      <c r="BN24" s="171">
        <f>'lam 1'!BM24+'lam 2'!BM24+'lam 3'!BM24+'lam 4'!BM24+'lam 5'!BM24+'lam 6'!BM24</f>
        <v>470.18431594647211</v>
      </c>
      <c r="BO24" s="171">
        <f>'lam 1'!BN24+'lam 2'!BN24+'lam 3'!BN24+'lam 4'!BN24+'lam 5'!BN24+'lam 6'!BN24</f>
        <v>458.86828641439445</v>
      </c>
      <c r="BP24" s="171">
        <f>'lam 1'!BO24+'lam 2'!BO24+'lam 3'!BO24+'lam 4'!BO24+'lam 5'!BO24+'lam 6'!BO24</f>
        <v>446.19993198496928</v>
      </c>
      <c r="BQ24" s="171">
        <f>'lam 1'!BP24+'lam 2'!BP24+'lam 3'!BP24+'lam 4'!BP24+'lam 5'!BP24+'lam 6'!BP24</f>
        <v>431.02836241061709</v>
      </c>
      <c r="BR24" s="171">
        <f>'lam 1'!BQ24+'lam 2'!BQ24+'lam 3'!BQ24+'lam 4'!BQ24+'lam 5'!BQ24+'lam 6'!BQ24</f>
        <v>412.45510061531087</v>
      </c>
      <c r="BS24" s="171">
        <f>'lam 1'!BR24+'lam 2'!BR24+'lam 3'!BR24+'lam 4'!BR24+'lam 5'!BR24+'lam 6'!BR24</f>
        <v>365.04324064316779</v>
      </c>
      <c r="BT24" s="171">
        <f>'lam 1'!BS24+'lam 2'!BS24+'lam 3'!BS24+'lam 4'!BS24+'lam 5'!BS24+'lam 6'!BS24</f>
        <v>340.52034845606238</v>
      </c>
      <c r="BU24" s="171">
        <f>'lam 1'!BT24+'lam 2'!BT24+'lam 3'!BT24+'lam 4'!BT24+'lam 5'!BT24+'lam 6'!BT24</f>
        <v>313.21249328106882</v>
      </c>
      <c r="BV24" s="171">
        <f>'lam 1'!BU24+'lam 2'!BU24+'lam 3'!BU24+'lam 4'!BU24+'lam 5'!BU24+'lam 6'!BU24</f>
        <v>284.33137173367987</v>
      </c>
      <c r="BW24" s="171">
        <f>'lam 1'!BV24+'lam 2'!BV24+'lam 3'!BV24+'lam 4'!BV24+'lam 5'!BV24+'lam 6'!BV24</f>
        <v>255.25021192391469</v>
      </c>
      <c r="BX24" s="171">
        <f>'lam 1'!BW24+'lam 2'!BW24+'lam 3'!BW24+'lam 4'!BW24+'lam 5'!BW24+'lam 6'!BW24</f>
        <v>227.29500858677494</v>
      </c>
      <c r="BY24" s="171">
        <f>'lam 1'!BX24+'lam 2'!BX24+'lam 3'!BX24+'lam 4'!BX24+'lam 5'!BX24+'lam 6'!BX24</f>
        <v>201.58698311759053</v>
      </c>
      <c r="BZ24" s="171">
        <f>'lam 1'!BY24+'lam 2'!BY24+'lam 3'!BY24+'lam 4'!BY24+'lam 5'!BY24+'lam 6'!BY24</f>
        <v>178.95049730381345</v>
      </c>
      <c r="CA24" s="171">
        <f>'lam 1'!BZ24+'lam 2'!BZ24+'lam 3'!BZ24+'lam 4'!BZ24+'lam 5'!BZ24+'lam 6'!BZ24</f>
        <v>159.88286797471238</v>
      </c>
      <c r="CB24" s="171">
        <f>'lam 1'!CA24+'lam 2'!CA24+'lam 3'!CA24+'lam 4'!CA24+'lam 5'!CA24+'lam 6'!CA24</f>
        <v>144.57226498754761</v>
      </c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</row>
    <row r="25" spans="5:165" ht="17.100000000000001" customHeight="1" x14ac:dyDescent="0.2">
      <c r="E25" s="53">
        <f t="shared" si="6"/>
        <v>540.95466025418875</v>
      </c>
      <c r="F25" s="172"/>
      <c r="G25" s="172">
        <f t="shared" si="7"/>
        <v>4.9999999999999982</v>
      </c>
      <c r="H25" s="172"/>
      <c r="I25" s="175">
        <f t="shared" si="8"/>
        <v>1.4999999999999982</v>
      </c>
      <c r="J25" s="171">
        <f>'lam 1'!I25+'lam 2'!I25+'lam 3'!I25+'lam 4'!I25+'lam 5'!I25+'lam 6'!I25</f>
        <v>146.77245762879991</v>
      </c>
      <c r="K25" s="171">
        <f>'lam 1'!J25+'lam 2'!J25+'lam 3'!J25+'lam 4'!J25+'lam 5'!J25+'lam 6'!J25</f>
        <v>162.20337224414885</v>
      </c>
      <c r="L25" s="171">
        <f>'lam 1'!K25+'lam 2'!K25+'lam 3'!K25+'lam 4'!K25+'lam 5'!K25+'lam 6'!K25</f>
        <v>181.41026226320741</v>
      </c>
      <c r="M25" s="171">
        <f>'lam 1'!L25+'lam 2'!L25+'lam 3'!L25+'lam 4'!L25+'lam 5'!L25+'lam 6'!L25</f>
        <v>204.19808328545136</v>
      </c>
      <c r="N25" s="171">
        <f>'lam 1'!M25+'lam 2'!M25+'lam 3'!M25+'lam 4'!M25+'lam 5'!M25+'lam 6'!M25</f>
        <v>230.05953995111261</v>
      </c>
      <c r="O25" s="171">
        <f>'lam 1'!N25+'lam 2'!N25+'lam 3'!N25+'lam 4'!N25+'lam 5'!N25+'lam 6'!N25</f>
        <v>258.15775424312568</v>
      </c>
      <c r="P25" s="171">
        <f>'lam 1'!O25+'lam 2'!O25+'lam 3'!O25+'lam 4'!O25+'lam 5'!O25+'lam 6'!O25</f>
        <v>287.35765532716266</v>
      </c>
      <c r="Q25" s="171">
        <f>'lam 1'!P25+'lam 2'!P25+'lam 3'!P25+'lam 4'!P25+'lam 5'!P25+'lam 6'!P25</f>
        <v>316.31986732462525</v>
      </c>
      <c r="R25" s="171">
        <f>'lam 1'!Q25+'lam 2'!Q25+'lam 3'!Q25+'lam 4'!Q25+'lam 5'!Q25+'lam 6'!Q25</f>
        <v>343.6604163004701</v>
      </c>
      <c r="S25" s="171">
        <f>'lam 1'!R25+'lam 2'!R25+'lam 3'!R25+'lam 4'!R25+'lam 5'!R25+'lam 6'!R25</f>
        <v>368.16159621279428</v>
      </c>
      <c r="T25" s="171">
        <f>'lam 1'!S25+'lam 2'!S25+'lam 3'!S25+'lam 4'!S25+'lam 5'!S25+'lam 6'!S25</f>
        <v>416.18422778039775</v>
      </c>
      <c r="U25" s="171">
        <f>'lam 1'!T25+'lam 2'!T25+'lam 3'!T25+'lam 4'!T25+'lam 5'!T25+'lam 6'!T25</f>
        <v>434.66899218842542</v>
      </c>
      <c r="V25" s="171">
        <f>'lam 1'!U25+'lam 2'!U25+'lam 3'!U25+'lam 4'!U25+'lam 5'!U25+'lam 6'!U25</f>
        <v>449.71878708551833</v>
      </c>
      <c r="W25" s="171">
        <f>'lam 1'!V25+'lam 2'!V25+'lam 3'!V25+'lam 4'!V25+'lam 5'!V25+'lam 6'!V25</f>
        <v>462.2476562046337</v>
      </c>
      <c r="X25" s="171">
        <f>'lam 1'!W25+'lam 2'!W25+'lam 3'!W25+'lam 4'!W25+'lam 5'!W25+'lam 6'!W25</f>
        <v>473.42250946552855</v>
      </c>
      <c r="Y25" s="171">
        <f>'lam 1'!X25+'lam 2'!X25+'lam 3'!X25+'lam 4'!X25+'lam 5'!X25+'lam 6'!X25</f>
        <v>484.27244252923708</v>
      </c>
      <c r="Z25" s="171">
        <f>'lam 1'!Y25+'lam 2'!Y25+'lam 3'!Y25+'lam 4'!Y25+'lam 5'!Y25+'lam 6'!Y25</f>
        <v>495.31178307667085</v>
      </c>
      <c r="AA25" s="171">
        <f>'lam 1'!Z25+'lam 2'!Z25+'lam 3'!Z25+'lam 4'!Z25+'lam 5'!Z25+'lam 6'!Z25</f>
        <v>506.32997381436303</v>
      </c>
      <c r="AB25" s="171">
        <f>'lam 1'!AA25+'lam 2'!AA25+'lam 3'!AA25+'lam 4'!AA25+'lam 5'!AA25+'lam 6'!AA25</f>
        <v>516.45933829312355</v>
      </c>
      <c r="AC25" s="171">
        <f>'lam 1'!AB25+'lam 2'!AB25+'lam 3'!AB25+'lam 4'!AB25+'lam 5'!AB25+'lam 6'!AB25</f>
        <v>524.52320635840749</v>
      </c>
      <c r="AD25" s="171">
        <f>'lam 1'!AC25+'lam 2'!AC25+'lam 3'!AC25+'lam 4'!AC25+'lam 5'!AC25+'lam 6'!AC25</f>
        <v>529.53527407563138</v>
      </c>
      <c r="AE25" s="171">
        <f>'lam 1'!AD25+'lam 2'!AD25+'lam 3'!AD25+'lam 4'!AD25+'lam 5'!AD25+'lam 6'!AD25</f>
        <v>531.13563647693127</v>
      </c>
      <c r="AF25" s="171">
        <f>'lam 1'!AE25+'lam 2'!AE25+'lam 3'!AE25+'lam 4'!AE25+'lam 5'!AE25+'lam 6'!AE25</f>
        <v>529.76463038772806</v>
      </c>
      <c r="AG25" s="171">
        <f>'lam 1'!AF25+'lam 2'!AF25+'lam 3'!AF25+'lam 4'!AF25+'lam 5'!AF25+'lam 6'!AF25</f>
        <v>526.49399689942118</v>
      </c>
      <c r="AH25" s="171">
        <f>'lam 1'!AG25+'lam 2'!AG25+'lam 3'!AG25+'lam 4'!AG25+'lam 5'!AG25+'lam 6'!AG25</f>
        <v>522.59641603119792</v>
      </c>
      <c r="AI25" s="171">
        <f>'lam 1'!AH25+'lam 2'!AH25+'lam 3'!AH25+'lam 4'!AH25+'lam 5'!AH25+'lam 6'!AH25</f>
        <v>519.05290438736483</v>
      </c>
      <c r="AJ25" s="171">
        <f>'lam 1'!AI25+'lam 2'!AI25+'lam 3'!AI25+'lam 4'!AI25+'lam 5'!AI25+'lam 6'!AI25</f>
        <v>516.21340407911543</v>
      </c>
      <c r="AK25" s="171">
        <f>'lam 1'!AJ25+'lam 2'!AJ25+'lam 3'!AJ25+'lam 4'!AJ25+'lam 5'!AJ25+'lam 6'!AJ25</f>
        <v>513.74067934344521</v>
      </c>
      <c r="AL25" s="171">
        <f>'lam 1'!AK25+'lam 2'!AK25+'lam 3'!AK25+'lam 4'!AK25+'lam 5'!AK25+'lam 6'!AK25</f>
        <v>510.83636680683571</v>
      </c>
      <c r="AM25" s="171">
        <f>'lam 1'!AL25+'lam 2'!AL25+'lam 3'!AL25+'lam 4'!AL25+'lam 5'!AL25+'lam 6'!AL25</f>
        <v>540.95466025418875</v>
      </c>
      <c r="AN25" s="171">
        <f>'lam 1'!AM25+'lam 2'!AM25+'lam 3'!AM25+'lam 4'!AM25+'lam 5'!AM25+'lam 6'!AM25</f>
        <v>535.76864610216865</v>
      </c>
      <c r="AO25" s="171">
        <f>'lam 1'!AN25+'lam 2'!AN25+'lam 3'!AN25+'lam 4'!AN25+'lam 5'!AN25+'lam 6'!AN25</f>
        <v>530.36496845694194</v>
      </c>
      <c r="AP25" s="171">
        <f>'lam 1'!AO25+'lam 2'!AO25+'lam 3'!AO25+'lam 4'!AO25+'lam 5'!AO25+'lam 6'!AO25</f>
        <v>525.07067856367621</v>
      </c>
      <c r="AQ25" s="171">
        <f>'lam 1'!AP25+'lam 2'!AP25+'lam 3'!AP25+'lam 4'!AP25+'lam 5'!AP25+'lam 6'!AP25</f>
        <v>520.51795061007522</v>
      </c>
      <c r="AR25" s="171">
        <f>'lam 1'!AQ25+'lam 2'!AQ25+'lam 3'!AQ25+'lam 4'!AQ25+'lam 5'!AQ25+'lam 6'!AQ25</f>
        <v>517.41719527827354</v>
      </c>
      <c r="AS25" s="171">
        <f>'lam 1'!AR25+'lam 2'!AR25+'lam 3'!AR25+'lam 4'!AR25+'lam 5'!AR25+'lam 6'!AR25</f>
        <v>516.31550848624988</v>
      </c>
      <c r="AT25" s="171">
        <f>'lam 1'!AS25+'lam 2'!AS25+'lam 3'!AS25+'lam 4'!AS25+'lam 5'!AS25+'lam 6'!AS25</f>
        <v>517.41719527827388</v>
      </c>
      <c r="AU25" s="171">
        <f>'lam 1'!AT25+'lam 2'!AT25+'lam 3'!AT25+'lam 4'!AT25+'lam 5'!AT25+'lam 6'!AT25</f>
        <v>520.51795061007545</v>
      </c>
      <c r="AV25" s="171">
        <f>'lam 1'!AU25+'lam 2'!AU25+'lam 3'!AU25+'lam 4'!AU25+'lam 5'!AU25+'lam 6'!AU25</f>
        <v>525.07067856367655</v>
      </c>
      <c r="AW25" s="171">
        <f>'lam 1'!AV25+'lam 2'!AV25+'lam 3'!AV25+'lam 4'!AV25+'lam 5'!AV25+'lam 6'!AV25</f>
        <v>530.36496845694217</v>
      </c>
      <c r="AX25" s="171">
        <f>'lam 1'!AW25+'lam 2'!AW25+'lam 3'!AW25+'lam 4'!AW25+'lam 5'!AW25+'lam 6'!AW25</f>
        <v>535.7686461021691</v>
      </c>
      <c r="AY25" s="171">
        <f>'lam 1'!AX25+'lam 2'!AX25+'lam 3'!AX25+'lam 4'!AX25+'lam 5'!AX25+'lam 6'!AX25</f>
        <v>540.95466025418864</v>
      </c>
      <c r="AZ25" s="171">
        <f>'lam 1'!AY25+'lam 2'!AY25+'lam 3'!AY25+'lam 4'!AY25+'lam 5'!AY25+'lam 6'!AY25</f>
        <v>510.8363668068356</v>
      </c>
      <c r="BA25" s="171">
        <f>'lam 1'!AZ25+'lam 2'!AZ25+'lam 3'!AZ25+'lam 4'!AZ25+'lam 5'!AZ25+'lam 6'!AZ25</f>
        <v>513.74067934344532</v>
      </c>
      <c r="BB25" s="171">
        <f>'lam 1'!BA25+'lam 2'!BA25+'lam 3'!BA25+'lam 4'!BA25+'lam 5'!BA25+'lam 6'!BA25</f>
        <v>516.21340407911543</v>
      </c>
      <c r="BC25" s="171">
        <f>'lam 1'!BB25+'lam 2'!BB25+'lam 3'!BB25+'lam 4'!BB25+'lam 5'!BB25+'lam 6'!BB25</f>
        <v>519.05290438736506</v>
      </c>
      <c r="BD25" s="171">
        <f>'lam 1'!BC25+'lam 2'!BC25+'lam 3'!BC25+'lam 4'!BC25+'lam 5'!BC25+'lam 6'!BC25</f>
        <v>522.59641603119792</v>
      </c>
      <c r="BE25" s="171">
        <f>'lam 1'!BD25+'lam 2'!BD25+'lam 3'!BD25+'lam 4'!BD25+'lam 5'!BD25+'lam 6'!BD25</f>
        <v>526.49399689942118</v>
      </c>
      <c r="BF25" s="171">
        <f>'lam 1'!BE25+'lam 2'!BE25+'lam 3'!BE25+'lam 4'!BE25+'lam 5'!BE25+'lam 6'!BE25</f>
        <v>529.76463038772806</v>
      </c>
      <c r="BG25" s="171">
        <f>'lam 1'!BF25+'lam 2'!BF25+'lam 3'!BF25+'lam 4'!BF25+'lam 5'!BF25+'lam 6'!BF25</f>
        <v>531.13563647693127</v>
      </c>
      <c r="BH25" s="171">
        <f>'lam 1'!BG25+'lam 2'!BG25+'lam 3'!BG25+'lam 4'!BG25+'lam 5'!BG25+'lam 6'!BG25</f>
        <v>529.53527407563126</v>
      </c>
      <c r="BI25" s="171">
        <f>'lam 1'!BH25+'lam 2'!BH25+'lam 3'!BH25+'lam 4'!BH25+'lam 5'!BH25+'lam 6'!BH25</f>
        <v>524.52320635840715</v>
      </c>
      <c r="BJ25" s="171">
        <f>'lam 1'!BI25+'lam 2'!BI25+'lam 3'!BI25+'lam 4'!BI25+'lam 5'!BI25+'lam 6'!BI25</f>
        <v>516.45933829312321</v>
      </c>
      <c r="BK25" s="171">
        <f>'lam 1'!BJ25+'lam 2'!BJ25+'lam 3'!BJ25+'lam 4'!BJ25+'lam 5'!BJ25+'lam 6'!BJ25</f>
        <v>506.32997381436263</v>
      </c>
      <c r="BL25" s="171">
        <f>'lam 1'!BK25+'lam 2'!BK25+'lam 3'!BK25+'lam 4'!BK25+'lam 5'!BK25+'lam 6'!BK25</f>
        <v>495.31178307667045</v>
      </c>
      <c r="BM25" s="171">
        <f>'lam 1'!BL25+'lam 2'!BL25+'lam 3'!BL25+'lam 4'!BL25+'lam 5'!BL25+'lam 6'!BL25</f>
        <v>484.27244252923629</v>
      </c>
      <c r="BN25" s="171">
        <f>'lam 1'!BM25+'lam 2'!BM25+'lam 3'!BM25+'lam 4'!BM25+'lam 5'!BM25+'lam 6'!BM25</f>
        <v>473.42250946552815</v>
      </c>
      <c r="BO25" s="171">
        <f>'lam 1'!BN25+'lam 2'!BN25+'lam 3'!BN25+'lam 4'!BN25+'lam 5'!BN25+'lam 6'!BN25</f>
        <v>462.24765620463307</v>
      </c>
      <c r="BP25" s="171">
        <f>'lam 1'!BO25+'lam 2'!BO25+'lam 3'!BO25+'lam 4'!BO25+'lam 5'!BO25+'lam 6'!BO25</f>
        <v>449.71878708551804</v>
      </c>
      <c r="BQ25" s="171">
        <f>'lam 1'!BP25+'lam 2'!BP25+'lam 3'!BP25+'lam 4'!BP25+'lam 5'!BP25+'lam 6'!BP25</f>
        <v>434.66899218842485</v>
      </c>
      <c r="BR25" s="171">
        <f>'lam 1'!BQ25+'lam 2'!BQ25+'lam 3'!BQ25+'lam 4'!BQ25+'lam 5'!BQ25+'lam 6'!BQ25</f>
        <v>416.18422778039678</v>
      </c>
      <c r="BS25" s="171">
        <f>'lam 1'!BR25+'lam 2'!BR25+'lam 3'!BR25+'lam 4'!BR25+'lam 5'!BR25+'lam 6'!BR25</f>
        <v>368.1615962127932</v>
      </c>
      <c r="BT25" s="171">
        <f>'lam 1'!BS25+'lam 2'!BS25+'lam 3'!BS25+'lam 4'!BS25+'lam 5'!BS25+'lam 6'!BS25</f>
        <v>343.6604163004688</v>
      </c>
      <c r="BU25" s="171">
        <f>'lam 1'!BT25+'lam 2'!BT25+'lam 3'!BT25+'lam 4'!BT25+'lam 5'!BT25+'lam 6'!BT25</f>
        <v>316.31986732462377</v>
      </c>
      <c r="BV25" s="171">
        <f>'lam 1'!BU25+'lam 2'!BU25+'lam 3'!BU25+'lam 4'!BU25+'lam 5'!BU25+'lam 6'!BU25</f>
        <v>287.3576553271609</v>
      </c>
      <c r="BW25" s="171">
        <f>'lam 1'!BV25+'lam 2'!BV25+'lam 3'!BV25+'lam 4'!BV25+'lam 5'!BV25+'lam 6'!BV25</f>
        <v>258.1577542431242</v>
      </c>
      <c r="BX25" s="171">
        <f>'lam 1'!BW25+'lam 2'!BW25+'lam 3'!BW25+'lam 4'!BW25+'lam 5'!BW25+'lam 6'!BW25</f>
        <v>230.05953995111122</v>
      </c>
      <c r="BY25" s="171">
        <f>'lam 1'!BX25+'lam 2'!BX25+'lam 3'!BX25+'lam 4'!BX25+'lam 5'!BX25+'lam 6'!BX25</f>
        <v>204.1980832854502</v>
      </c>
      <c r="BZ25" s="171">
        <f>'lam 1'!BY25+'lam 2'!BY25+'lam 3'!BY25+'lam 4'!BY25+'lam 5'!BY25+'lam 6'!BY25</f>
        <v>181.41026226320648</v>
      </c>
      <c r="CA25" s="171">
        <f>'lam 1'!BZ25+'lam 2'!BZ25+'lam 3'!BZ25+'lam 4'!BZ25+'lam 5'!BZ25+'lam 6'!BZ25</f>
        <v>162.20337224414791</v>
      </c>
      <c r="CB25" s="171">
        <f>'lam 1'!CA25+'lam 2'!CA25+'lam 3'!CA25+'lam 4'!CA25+'lam 5'!CA25+'lam 6'!CA25</f>
        <v>146.77245762879937</v>
      </c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</row>
    <row r="26" spans="5:165" ht="17.100000000000001" customHeight="1" x14ac:dyDescent="0.2">
      <c r="E26" s="53">
        <f t="shared" si="6"/>
        <v>545.91595866998796</v>
      </c>
      <c r="F26" s="172"/>
      <c r="G26" s="172">
        <f t="shared" si="7"/>
        <v>4.8999999999999986</v>
      </c>
      <c r="H26" s="172"/>
      <c r="I26" s="175">
        <f t="shared" si="8"/>
        <v>1.3999999999999981</v>
      </c>
      <c r="J26" s="171">
        <f>'lam 1'!I26+'lam 2'!I26+'lam 3'!I26+'lam 4'!I26+'lam 5'!I26+'lam 6'!I26</f>
        <v>148.85809851970629</v>
      </c>
      <c r="K26" s="171">
        <f>'lam 1'!J26+'lam 2'!J26+'lam 3'!J26+'lam 4'!J26+'lam 5'!J26+'lam 6'!J26</f>
        <v>164.4095946732908</v>
      </c>
      <c r="L26" s="171">
        <f>'lam 1'!K26+'lam 2'!K26+'lam 3'!K26+'lam 4'!K26+'lam 5'!K26+'lam 6'!K26</f>
        <v>183.75631616533423</v>
      </c>
      <c r="M26" s="171">
        <f>'lam 1'!L26+'lam 2'!L26+'lam 3'!L26+'lam 4'!L26+'lam 5'!L26+'lam 6'!L26</f>
        <v>206.69712748684663</v>
      </c>
      <c r="N26" s="171">
        <f>'lam 1'!M26+'lam 2'!M26+'lam 3'!M26+'lam 4'!M26+'lam 5'!M26+'lam 6'!M26</f>
        <v>232.71577970318077</v>
      </c>
      <c r="O26" s="171">
        <f>'lam 1'!N26+'lam 2'!N26+'lam 3'!N26+'lam 4'!N26+'lam 5'!N26+'lam 6'!N26</f>
        <v>260.96406530047341</v>
      </c>
      <c r="P26" s="171">
        <f>'lam 1'!O26+'lam 2'!O26+'lam 3'!O26+'lam 4'!O26+'lam 5'!O26+'lam 6'!O26</f>
        <v>290.29426907838706</v>
      </c>
      <c r="Q26" s="171">
        <f>'lam 1'!P26+'lam 2'!P26+'lam 3'!P26+'lam 4'!P26+'lam 5'!P26+'lam 6'!P26</f>
        <v>319.35466120212101</v>
      </c>
      <c r="R26" s="171">
        <f>'lam 1'!Q26+'lam 2'!Q26+'lam 3'!Q26+'lam 4'!Q26+'lam 5'!Q26+'lam 6'!Q26</f>
        <v>346.75115520300085</v>
      </c>
      <c r="S26" s="171">
        <f>'lam 1'!R26+'lam 2'!R26+'lam 3'!R26+'lam 4'!R26+'lam 5'!R26+'lam 6'!R26</f>
        <v>371.26009243366508</v>
      </c>
      <c r="T26" s="171">
        <f>'lam 1'!S26+'lam 2'!S26+'lam 3'!S26+'lam 4'!S26+'lam 5'!S26+'lam 6'!S26</f>
        <v>419.87525560299491</v>
      </c>
      <c r="U26" s="171">
        <f>'lam 1'!T26+'lam 2'!T26+'lam 3'!T26+'lam 4'!T26+'lam 5'!T26+'lam 6'!T26</f>
        <v>438.30865034750929</v>
      </c>
      <c r="V26" s="171">
        <f>'lam 1'!U26+'lam 2'!U26+'lam 3'!U26+'lam 4'!U26+'lam 5'!U26+'lam 6'!U26</f>
        <v>453.27644522558734</v>
      </c>
      <c r="W26" s="171">
        <f>'lam 1'!V26+'lam 2'!V26+'lam 3'!V26+'lam 4'!V26+'lam 5'!V26+'lam 6'!V26</f>
        <v>465.70642100328502</v>
      </c>
      <c r="X26" s="171">
        <f>'lam 1'!W26+'lam 2'!W26+'lam 3'!W26+'lam 4'!W26+'lam 5'!W26+'lam 6'!W26</f>
        <v>476.77973435883223</v>
      </c>
      <c r="Y26" s="171">
        <f>'lam 1'!X26+'lam 2'!X26+'lam 3'!X26+'lam 4'!X26+'lam 5'!X26+'lam 6'!X26</f>
        <v>487.53791408166154</v>
      </c>
      <c r="Z26" s="171">
        <f>'lam 1'!Y26+'lam 2'!Y26+'lam 3'!Y26+'lam 4'!Y26+'lam 5'!Y26+'lam 6'!Y26</f>
        <v>498.50450554106618</v>
      </c>
      <c r="AA26" s="171">
        <f>'lam 1'!Z26+'lam 2'!Z26+'lam 3'!Z26+'lam 4'!Z26+'lam 5'!Z26+'lam 6'!Z26</f>
        <v>509.47473304243312</v>
      </c>
      <c r="AB26" s="171">
        <f>'lam 1'!AA26+'lam 2'!AA26+'lam 3'!AA26+'lam 4'!AA26+'lam 5'!AA26+'lam 6'!AA26</f>
        <v>519.58396213152412</v>
      </c>
      <c r="AC26" s="171">
        <f>'lam 1'!AB26+'lam 2'!AB26+'lam 3'!AB26+'lam 4'!AB26+'lam 5'!AB26+'lam 6'!AB26</f>
        <v>527.65686624699322</v>
      </c>
      <c r="AD26" s="171">
        <f>'lam 1'!AC26+'lam 2'!AC26+'lam 3'!AC26+'lam 4'!AC26+'lam 5'!AC26+'lam 6'!AC26</f>
        <v>532.70766116436926</v>
      </c>
      <c r="AE26" s="171">
        <f>'lam 1'!AD26+'lam 2'!AD26+'lam 3'!AD26+'lam 4'!AD26+'lam 5'!AD26+'lam 6'!AD26</f>
        <v>534.37663461120906</v>
      </c>
      <c r="AF26" s="171">
        <f>'lam 1'!AE26+'lam 2'!AE26+'lam 3'!AE26+'lam 4'!AE26+'lam 5'!AE26+'lam 6'!AE26</f>
        <v>533.10414438784119</v>
      </c>
      <c r="AG26" s="171">
        <f>'lam 1'!AF26+'lam 2'!AF26+'lam 3'!AF26+'lam 4'!AF26+'lam 5'!AF26+'lam 6'!AF26</f>
        <v>529.96164931246642</v>
      </c>
      <c r="AH26" s="171">
        <f>'lam 1'!AG26+'lam 2'!AG26+'lam 3'!AG26+'lam 4'!AG26+'lam 5'!AG26+'lam 6'!AG26</f>
        <v>526.22077459671243</v>
      </c>
      <c r="AI26" s="171">
        <f>'lam 1'!AH26+'lam 2'!AH26+'lam 3'!AH26+'lam 4'!AH26+'lam 5'!AH26+'lam 6'!AH26</f>
        <v>522.85987046791126</v>
      </c>
      <c r="AJ26" s="171">
        <f>'lam 1'!AI26+'lam 2'!AI26+'lam 3'!AI26+'lam 4'!AI26+'lam 5'!AI26+'lam 6'!AI26</f>
        <v>520.22360788398521</v>
      </c>
      <c r="AK26" s="171">
        <f>'lam 1'!AJ26+'lam 2'!AJ26+'lam 3'!AJ26+'lam 4'!AJ26+'lam 5'!AJ26+'lam 6'!AJ26</f>
        <v>517.9662445207781</v>
      </c>
      <c r="AL26" s="171">
        <f>'lam 1'!AK26+'lam 2'!AK26+'lam 3'!AK26+'lam 4'!AK26+'lam 5'!AK26+'lam 6'!AK26</f>
        <v>515.2779856121648</v>
      </c>
      <c r="AM26" s="171">
        <f>'lam 1'!AL26+'lam 2'!AL26+'lam 3'!AL26+'lam 4'!AL26+'lam 5'!AL26+'lam 6'!AL26</f>
        <v>545.91595866998762</v>
      </c>
      <c r="AN26" s="171">
        <f>'lam 1'!AM26+'lam 2'!AM26+'lam 3'!AM26+'lam 4'!AM26+'lam 5'!AM26+'lam 6'!AM26</f>
        <v>540.91194800410574</v>
      </c>
      <c r="AO26" s="171">
        <f>'lam 1'!AN26+'lam 2'!AN26+'lam 3'!AN26+'lam 4'!AN26+'lam 5'!AN26+'lam 6'!AN26</f>
        <v>535.66968710695471</v>
      </c>
      <c r="AP26" s="171">
        <f>'lam 1'!AO26+'lam 2'!AO26+'lam 3'!AO26+'lam 4'!AO26+'lam 5'!AO26+'lam 6'!AO26</f>
        <v>530.50747136833388</v>
      </c>
      <c r="AQ26" s="171">
        <f>'lam 1'!AP26+'lam 2'!AP26+'lam 3'!AP26+'lam 4'!AP26+'lam 5'!AP26+'lam 6'!AP26</f>
        <v>526.05178868896621</v>
      </c>
      <c r="AR26" s="171">
        <f>'lam 1'!AQ26+'lam 2'!AQ26+'lam 3'!AQ26+'lam 4'!AQ26+'lam 5'!AQ26+'lam 6'!AQ26</f>
        <v>523.01004878156607</v>
      </c>
      <c r="AS26" s="171">
        <f>'lam 1'!AR26+'lam 2'!AR26+'lam 3'!AR26+'lam 4'!AR26+'lam 5'!AR26+'lam 6'!AR26</f>
        <v>521.92813060094534</v>
      </c>
      <c r="AT26" s="171">
        <f>'lam 1'!AS26+'lam 2'!AS26+'lam 3'!AS26+'lam 4'!AS26+'lam 5'!AS26+'lam 6'!AS26</f>
        <v>523.01004878156652</v>
      </c>
      <c r="AU26" s="171">
        <f>'lam 1'!AT26+'lam 2'!AT26+'lam 3'!AT26+'lam 4'!AT26+'lam 5'!AT26+'lam 6'!AT26</f>
        <v>526.05178868896633</v>
      </c>
      <c r="AV26" s="171">
        <f>'lam 1'!AU26+'lam 2'!AU26+'lam 3'!AU26+'lam 4'!AU26+'lam 5'!AU26+'lam 6'!AU26</f>
        <v>530.50747136833422</v>
      </c>
      <c r="AW26" s="171">
        <f>'lam 1'!AV26+'lam 2'!AV26+'lam 3'!AV26+'lam 4'!AV26+'lam 5'!AV26+'lam 6'!AV26</f>
        <v>535.66968710695483</v>
      </c>
      <c r="AX26" s="171">
        <f>'lam 1'!AW26+'lam 2'!AW26+'lam 3'!AW26+'lam 4'!AW26+'lam 5'!AW26+'lam 6'!AW26</f>
        <v>540.91194800410608</v>
      </c>
      <c r="AY26" s="171">
        <f>'lam 1'!AX26+'lam 2'!AX26+'lam 3'!AX26+'lam 4'!AX26+'lam 5'!AX26+'lam 6'!AX26</f>
        <v>545.91595866998796</v>
      </c>
      <c r="AZ26" s="171">
        <f>'lam 1'!AY26+'lam 2'!AY26+'lam 3'!AY26+'lam 4'!AY26+'lam 5'!AY26+'lam 6'!AY26</f>
        <v>515.27798561216468</v>
      </c>
      <c r="BA26" s="171">
        <f>'lam 1'!AZ26+'lam 2'!AZ26+'lam 3'!AZ26+'lam 4'!AZ26+'lam 5'!AZ26+'lam 6'!AZ26</f>
        <v>517.96624452077845</v>
      </c>
      <c r="BB26" s="171">
        <f>'lam 1'!BA26+'lam 2'!BA26+'lam 3'!BA26+'lam 4'!BA26+'lam 5'!BA26+'lam 6'!BA26</f>
        <v>520.22360788398532</v>
      </c>
      <c r="BC26" s="171">
        <f>'lam 1'!BB26+'lam 2'!BB26+'lam 3'!BB26+'lam 4'!BB26+'lam 5'!BB26+'lam 6'!BB26</f>
        <v>522.85987046791149</v>
      </c>
      <c r="BD26" s="171">
        <f>'lam 1'!BC26+'lam 2'!BC26+'lam 3'!BC26+'lam 4'!BC26+'lam 5'!BC26+'lam 6'!BC26</f>
        <v>526.22077459671277</v>
      </c>
      <c r="BE26" s="171">
        <f>'lam 1'!BD26+'lam 2'!BD26+'lam 3'!BD26+'lam 4'!BD26+'lam 5'!BD26+'lam 6'!BD26</f>
        <v>529.96164931246631</v>
      </c>
      <c r="BF26" s="171">
        <f>'lam 1'!BE26+'lam 2'!BE26+'lam 3'!BE26+'lam 4'!BE26+'lam 5'!BE26+'lam 6'!BE26</f>
        <v>533.10414438784107</v>
      </c>
      <c r="BG26" s="171">
        <f>'lam 1'!BF26+'lam 2'!BF26+'lam 3'!BF26+'lam 4'!BF26+'lam 5'!BF26+'lam 6'!BF26</f>
        <v>534.37663461120894</v>
      </c>
      <c r="BH26" s="171">
        <f>'lam 1'!BG26+'lam 2'!BG26+'lam 3'!BG26+'lam 4'!BG26+'lam 5'!BG26+'lam 6'!BG26</f>
        <v>532.70766116436914</v>
      </c>
      <c r="BI26" s="171">
        <f>'lam 1'!BH26+'lam 2'!BH26+'lam 3'!BH26+'lam 4'!BH26+'lam 5'!BH26+'lam 6'!BH26</f>
        <v>527.65686624699299</v>
      </c>
      <c r="BJ26" s="171">
        <f>'lam 1'!BI26+'lam 2'!BI26+'lam 3'!BI26+'lam 4'!BI26+'lam 5'!BI26+'lam 6'!BI26</f>
        <v>519.583962131524</v>
      </c>
      <c r="BK26" s="171">
        <f>'lam 1'!BJ26+'lam 2'!BJ26+'lam 3'!BJ26+'lam 4'!BJ26+'lam 5'!BJ26+'lam 6'!BJ26</f>
        <v>509.47473304243277</v>
      </c>
      <c r="BL26" s="171">
        <f>'lam 1'!BK26+'lam 2'!BK26+'lam 3'!BK26+'lam 4'!BK26+'lam 5'!BK26+'lam 6'!BK26</f>
        <v>498.50450554106556</v>
      </c>
      <c r="BM26" s="171">
        <f>'lam 1'!BL26+'lam 2'!BL26+'lam 3'!BL26+'lam 4'!BL26+'lam 5'!BL26+'lam 6'!BL26</f>
        <v>487.53791408166092</v>
      </c>
      <c r="BN26" s="171">
        <f>'lam 1'!BM26+'lam 2'!BM26+'lam 3'!BM26+'lam 4'!BM26+'lam 5'!BM26+'lam 6'!BM26</f>
        <v>476.77973435883166</v>
      </c>
      <c r="BO26" s="171">
        <f>'lam 1'!BN26+'lam 2'!BN26+'lam 3'!BN26+'lam 4'!BN26+'lam 5'!BN26+'lam 6'!BN26</f>
        <v>465.70642100328433</v>
      </c>
      <c r="BP26" s="171">
        <f>'lam 1'!BO26+'lam 2'!BO26+'lam 3'!BO26+'lam 4'!BO26+'lam 5'!BO26+'lam 6'!BO26</f>
        <v>453.27644522558688</v>
      </c>
      <c r="BQ26" s="171">
        <f>'lam 1'!BP26+'lam 2'!BP26+'lam 3'!BP26+'lam 4'!BP26+'lam 5'!BP26+'lam 6'!BP26</f>
        <v>438.30865034750843</v>
      </c>
      <c r="BR26" s="171">
        <f>'lam 1'!BQ26+'lam 2'!BQ26+'lam 3'!BQ26+'lam 4'!BQ26+'lam 5'!BQ26+'lam 6'!BQ26</f>
        <v>419.87525560299383</v>
      </c>
      <c r="BS26" s="171">
        <f>'lam 1'!BR26+'lam 2'!BR26+'lam 3'!BR26+'lam 4'!BR26+'lam 5'!BR26+'lam 6'!BR26</f>
        <v>371.260092433664</v>
      </c>
      <c r="BT26" s="171">
        <f>'lam 1'!BS26+'lam 2'!BS26+'lam 3'!BS26+'lam 4'!BS26+'lam 5'!BS26+'lam 6'!BS26</f>
        <v>346.75115520299954</v>
      </c>
      <c r="BU26" s="171">
        <f>'lam 1'!BT26+'lam 2'!BT26+'lam 3'!BT26+'lam 4'!BT26+'lam 5'!BT26+'lam 6'!BT26</f>
        <v>319.35466120211959</v>
      </c>
      <c r="BV26" s="171">
        <f>'lam 1'!BU26+'lam 2'!BU26+'lam 3'!BU26+'lam 4'!BU26+'lam 5'!BU26+'lam 6'!BU26</f>
        <v>290.29426907838535</v>
      </c>
      <c r="BW26" s="171">
        <f>'lam 1'!BV26+'lam 2'!BV26+'lam 3'!BV26+'lam 4'!BV26+'lam 5'!BV26+'lam 6'!BV26</f>
        <v>260.96406530047193</v>
      </c>
      <c r="BX26" s="171">
        <f>'lam 1'!BW26+'lam 2'!BW26+'lam 3'!BW26+'lam 4'!BW26+'lam 5'!BW26+'lam 6'!BW26</f>
        <v>232.71577970317941</v>
      </c>
      <c r="BY26" s="171">
        <f>'lam 1'!BX26+'lam 2'!BX26+'lam 3'!BX26+'lam 4'!BX26+'lam 5'!BX26+'lam 6'!BX26</f>
        <v>206.69712748684535</v>
      </c>
      <c r="BZ26" s="171">
        <f>'lam 1'!BY26+'lam 2'!BY26+'lam 3'!BY26+'lam 4'!BY26+'lam 5'!BY26+'lam 6'!BY26</f>
        <v>183.75631616533332</v>
      </c>
      <c r="CA26" s="171">
        <f>'lam 1'!BZ26+'lam 2'!BZ26+'lam 3'!BZ26+'lam 4'!BZ26+'lam 5'!BZ26+'lam 6'!BZ26</f>
        <v>164.4095946732898</v>
      </c>
      <c r="CB26" s="171">
        <f>'lam 1'!CA26+'lam 2'!CA26+'lam 3'!CA26+'lam 4'!CA26+'lam 5'!CA26+'lam 6'!CA26</f>
        <v>148.85809851970575</v>
      </c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</row>
    <row r="27" spans="5:165" ht="17.100000000000001" customHeight="1" x14ac:dyDescent="0.2">
      <c r="E27" s="53">
        <f t="shared" si="6"/>
        <v>550.26769187513355</v>
      </c>
      <c r="F27" s="172"/>
      <c r="G27" s="172">
        <f t="shared" si="7"/>
        <v>4.7999999999999989</v>
      </c>
      <c r="H27" s="172"/>
      <c r="I27" s="175">
        <f t="shared" si="8"/>
        <v>1.299999999999998</v>
      </c>
      <c r="J27" s="171">
        <f>'lam 1'!I27+'lam 2'!I27+'lam 3'!I27+'lam 4'!I27+'lam 5'!I27+'lam 6'!I27</f>
        <v>150.57164402123715</v>
      </c>
      <c r="K27" s="171">
        <f>'lam 1'!J27+'lam 2'!J27+'lam 3'!J27+'lam 4'!J27+'lam 5'!J27+'lam 6'!J27</f>
        <v>166.23354440328046</v>
      </c>
      <c r="L27" s="171">
        <f>'lam 1'!K27+'lam 2'!K27+'lam 3'!K27+'lam 4'!K27+'lam 5'!K27+'lam 6'!K27</f>
        <v>185.71094371682292</v>
      </c>
      <c r="M27" s="171">
        <f>'lam 1'!L27+'lam 2'!L27+'lam 3'!L27+'lam 4'!L27+'lam 5'!L27+'lam 6'!L27</f>
        <v>208.79769649939317</v>
      </c>
      <c r="N27" s="171">
        <f>'lam 1'!M27+'lam 2'!M27+'lam 3'!M27+'lam 4'!M27+'lam 5'!M27+'lam 6'!M27</f>
        <v>234.9699126392685</v>
      </c>
      <c r="O27" s="171">
        <f>'lam 1'!N27+'lam 2'!N27+'lam 3'!N27+'lam 4'!N27+'lam 5'!N27+'lam 6'!N27</f>
        <v>263.36948182705464</v>
      </c>
      <c r="P27" s="171">
        <f>'lam 1'!O27+'lam 2'!O27+'lam 3'!O27+'lam 4'!O27+'lam 5'!O27+'lam 6'!O27</f>
        <v>292.83740073736323</v>
      </c>
      <c r="Q27" s="171">
        <f>'lam 1'!P27+'lam 2'!P27+'lam 3'!P27+'lam 4'!P27+'lam 5'!P27+'lam 6'!P27</f>
        <v>322.01063929429182</v>
      </c>
      <c r="R27" s="171">
        <f>'lam 1'!Q27+'lam 2'!Q27+'lam 3'!Q27+'lam 4'!Q27+'lam 5'!Q27+'lam 6'!Q27</f>
        <v>349.48551642897758</v>
      </c>
      <c r="S27" s="171">
        <f>'lam 1'!R27+'lam 2'!R27+'lam 3'!R27+'lam 4'!R27+'lam 5'!R27+'lam 6'!R27</f>
        <v>374.03223468755812</v>
      </c>
      <c r="T27" s="171">
        <f>'lam 1'!S27+'lam 2'!S27+'lam 3'!S27+'lam 4'!S27+'lam 5'!S27+'lam 6'!S27</f>
        <v>423.13174759385669</v>
      </c>
      <c r="U27" s="171">
        <f>'lam 1'!T27+'lam 2'!T27+'lam 3'!T27+'lam 4'!T27+'lam 5'!T27+'lam 6'!T27</f>
        <v>441.54831160159745</v>
      </c>
      <c r="V27" s="171">
        <f>'lam 1'!U27+'lam 2'!U27+'lam 3'!U27+'lam 4'!U27+'lam 5'!U27+'lam 6'!U27</f>
        <v>456.47149947916063</v>
      </c>
      <c r="W27" s="171">
        <f>'lam 1'!V27+'lam 2'!V27+'lam 3'!V27+'lam 4'!V27+'lam 5'!V27+'lam 6'!V27</f>
        <v>468.84089866469856</v>
      </c>
      <c r="X27" s="171">
        <f>'lam 1'!W27+'lam 2'!W27+'lam 3'!W27+'lam 4'!W27+'lam 5'!W27+'lam 6'!W27</f>
        <v>479.85015475655348</v>
      </c>
      <c r="Y27" s="171">
        <f>'lam 1'!X27+'lam 2'!X27+'lam 3'!X27+'lam 4'!X27+'lam 5'!X27+'lam 6'!X27</f>
        <v>490.55164676137088</v>
      </c>
      <c r="Z27" s="171">
        <f>'lam 1'!Y27+'lam 2'!Y27+'lam 3'!Y27+'lam 4'!Y27+'lam 5'!Y27+'lam 6'!Y27</f>
        <v>501.47653852153348</v>
      </c>
      <c r="AA27" s="171">
        <f>'lam 1'!Z27+'lam 2'!Z27+'lam 3'!Z27+'lam 4'!Z27+'lam 5'!Z27+'lam 6'!Z27</f>
        <v>512.42398894537223</v>
      </c>
      <c r="AB27" s="171">
        <f>'lam 1'!AA27+'lam 2'!AA27+'lam 3'!AA27+'lam 4'!AA27+'lam 5'!AA27+'lam 6'!AA27</f>
        <v>522.53026180833149</v>
      </c>
      <c r="AC27" s="171">
        <f>'lam 1'!AB27+'lam 2'!AB27+'lam 3'!AB27+'lam 4'!AB27+'lam 5'!AB27+'lam 6'!AB27</f>
        <v>530.6192097479252</v>
      </c>
      <c r="AD27" s="171">
        <f>'lam 1'!AC27+'lam 2'!AC27+'lam 3'!AC27+'lam 4'!AC27+'lam 5'!AC27+'lam 6'!AC27</f>
        <v>535.70391995291629</v>
      </c>
      <c r="AE27" s="171">
        <f>'lam 1'!AD27+'lam 2'!AD27+'lam 3'!AD27+'lam 4'!AD27+'lam 5'!AD27+'lam 6'!AD27</f>
        <v>537.42427248883814</v>
      </c>
      <c r="AF27" s="171">
        <f>'lam 1'!AE27+'lam 2'!AE27+'lam 3'!AE27+'lam 4'!AE27+'lam 5'!AE27+'lam 6'!AE27</f>
        <v>536.22131632927631</v>
      </c>
      <c r="AG27" s="171">
        <f>'lam 1'!AF27+'lam 2'!AF27+'lam 3'!AF27+'lam 4'!AF27+'lam 5'!AF27+'lam 6'!AF27</f>
        <v>533.16794879232918</v>
      </c>
      <c r="AH27" s="171">
        <f>'lam 1'!AG27+'lam 2'!AG27+'lam 3'!AG27+'lam 4'!AG27+'lam 5'!AG27+'lam 6'!AG27</f>
        <v>529.53698231268891</v>
      </c>
      <c r="AI27" s="171">
        <f>'lam 1'!AH27+'lam 2'!AH27+'lam 3'!AH27+'lam 4'!AH27+'lam 5'!AH27+'lam 6'!AH27</f>
        <v>526.30632962991456</v>
      </c>
      <c r="AJ27" s="171">
        <f>'lam 1'!AI27+'lam 2'!AI27+'lam 3'!AI27+'lam 4'!AI27+'lam 5'!AI27+'lam 6'!AI27</f>
        <v>523.81733226119684</v>
      </c>
      <c r="AK27" s="171">
        <f>'lam 1'!AJ27+'lam 2'!AJ27+'lam 3'!AJ27+'lam 4'!AJ27+'lam 5'!AJ27+'lam 6'!AJ27</f>
        <v>521.71744683095483</v>
      </c>
      <c r="AL27" s="171">
        <f>'lam 1'!AK27+'lam 2'!AK27+'lam 3'!AK27+'lam 4'!AK27+'lam 5'!AK27+'lam 6'!AK27</f>
        <v>519.18715017665511</v>
      </c>
      <c r="AM27" s="171">
        <f>'lam 1'!AL27+'lam 2'!AL27+'lam 3'!AL27+'lam 4'!AL27+'lam 5'!AL27+'lam 6'!AL27</f>
        <v>550.26769187513332</v>
      </c>
      <c r="AN27" s="171">
        <f>'lam 1'!AM27+'lam 2'!AM27+'lam 3'!AM27+'lam 4'!AM27+'lam 5'!AM27+'lam 6'!AM27</f>
        <v>545.39348251478668</v>
      </c>
      <c r="AO27" s="171">
        <f>'lam 1'!AN27+'lam 2'!AN27+'lam 3'!AN27+'lam 4'!AN27+'lam 5'!AN27+'lam 6'!AN27</f>
        <v>540.26577909083733</v>
      </c>
      <c r="AP27" s="171">
        <f>'lam 1'!AO27+'lam 2'!AO27+'lam 3'!AO27+'lam 4'!AO27+'lam 5'!AO27+'lam 6'!AO27</f>
        <v>535.19646014579916</v>
      </c>
      <c r="AQ27" s="171">
        <f>'lam 1'!AP27+'lam 2'!AP27+'lam 3'!AP27+'lam 4'!AP27+'lam 5'!AP27+'lam 6'!AP27</f>
        <v>530.80833579368345</v>
      </c>
      <c r="AR27" s="171">
        <f>'lam 1'!AQ27+'lam 2'!AQ27+'lam 3'!AQ27+'lam 4'!AQ27+'lam 5'!AQ27+'lam 6'!AQ27</f>
        <v>527.80731337662985</v>
      </c>
      <c r="AS27" s="171">
        <f>'lam 1'!AR27+'lam 2'!AR27+'lam 3'!AR27+'lam 4'!AR27+'lam 5'!AR27+'lam 6'!AR27</f>
        <v>526.73896365410792</v>
      </c>
      <c r="AT27" s="171">
        <f>'lam 1'!AS27+'lam 2'!AS27+'lam 3'!AS27+'lam 4'!AS27+'lam 5'!AS27+'lam 6'!AS27</f>
        <v>527.8073133766303</v>
      </c>
      <c r="AU27" s="171">
        <f>'lam 1'!AT27+'lam 2'!AT27+'lam 3'!AT27+'lam 4'!AT27+'lam 5'!AT27+'lam 6'!AT27</f>
        <v>530.8083357936838</v>
      </c>
      <c r="AV27" s="171">
        <f>'lam 1'!AU27+'lam 2'!AU27+'lam 3'!AU27+'lam 4'!AU27+'lam 5'!AU27+'lam 6'!AU27</f>
        <v>535.19646014579939</v>
      </c>
      <c r="AW27" s="171">
        <f>'lam 1'!AV27+'lam 2'!AV27+'lam 3'!AV27+'lam 4'!AV27+'lam 5'!AV27+'lam 6'!AV27</f>
        <v>540.26577909083755</v>
      </c>
      <c r="AX27" s="171">
        <f>'lam 1'!AW27+'lam 2'!AW27+'lam 3'!AW27+'lam 4'!AW27+'lam 5'!AW27+'lam 6'!AW27</f>
        <v>545.39348251478725</v>
      </c>
      <c r="AY27" s="171">
        <f>'lam 1'!AX27+'lam 2'!AX27+'lam 3'!AX27+'lam 4'!AX27+'lam 5'!AX27+'lam 6'!AX27</f>
        <v>550.26769187513355</v>
      </c>
      <c r="AZ27" s="171">
        <f>'lam 1'!AY27+'lam 2'!AY27+'lam 3'!AY27+'lam 4'!AY27+'lam 5'!AY27+'lam 6'!AY27</f>
        <v>519.18715017665522</v>
      </c>
      <c r="BA27" s="171">
        <f>'lam 1'!AZ27+'lam 2'!AZ27+'lam 3'!AZ27+'lam 4'!AZ27+'lam 5'!AZ27+'lam 6'!AZ27</f>
        <v>521.71744683095517</v>
      </c>
      <c r="BB27" s="171">
        <f>'lam 1'!BA27+'lam 2'!BA27+'lam 3'!BA27+'lam 4'!BA27+'lam 5'!BA27+'lam 6'!BA27</f>
        <v>523.81733226119684</v>
      </c>
      <c r="BC27" s="171">
        <f>'lam 1'!BB27+'lam 2'!BB27+'lam 3'!BB27+'lam 4'!BB27+'lam 5'!BB27+'lam 6'!BB27</f>
        <v>526.3063296299149</v>
      </c>
      <c r="BD27" s="171">
        <f>'lam 1'!BC27+'lam 2'!BC27+'lam 3'!BC27+'lam 4'!BC27+'lam 5'!BC27+'lam 6'!BC27</f>
        <v>529.53698231268902</v>
      </c>
      <c r="BE27" s="171">
        <f>'lam 1'!BD27+'lam 2'!BD27+'lam 3'!BD27+'lam 4'!BD27+'lam 5'!BD27+'lam 6'!BD27</f>
        <v>533.16794879232964</v>
      </c>
      <c r="BF27" s="171">
        <f>'lam 1'!BE27+'lam 2'!BE27+'lam 3'!BE27+'lam 4'!BE27+'lam 5'!BE27+'lam 6'!BE27</f>
        <v>536.22131632927642</v>
      </c>
      <c r="BG27" s="171">
        <f>'lam 1'!BF27+'lam 2'!BF27+'lam 3'!BF27+'lam 4'!BF27+'lam 5'!BF27+'lam 6'!BF27</f>
        <v>537.42427248883803</v>
      </c>
      <c r="BH27" s="171">
        <f>'lam 1'!BG27+'lam 2'!BG27+'lam 3'!BG27+'lam 4'!BG27+'lam 5'!BG27+'lam 6'!BG27</f>
        <v>535.70391995291607</v>
      </c>
      <c r="BI27" s="171">
        <f>'lam 1'!BH27+'lam 2'!BH27+'lam 3'!BH27+'lam 4'!BH27+'lam 5'!BH27+'lam 6'!BH27</f>
        <v>530.61920974792497</v>
      </c>
      <c r="BJ27" s="171">
        <f>'lam 1'!BI27+'lam 2'!BI27+'lam 3'!BI27+'lam 4'!BI27+'lam 5'!BI27+'lam 6'!BI27</f>
        <v>522.53026180833115</v>
      </c>
      <c r="BK27" s="171">
        <f>'lam 1'!BJ27+'lam 2'!BJ27+'lam 3'!BJ27+'lam 4'!BJ27+'lam 5'!BJ27+'lam 6'!BJ27</f>
        <v>512.42398894537143</v>
      </c>
      <c r="BL27" s="171">
        <f>'lam 1'!BK27+'lam 2'!BK27+'lam 3'!BK27+'lam 4'!BK27+'lam 5'!BK27+'lam 6'!BK27</f>
        <v>501.47653852153297</v>
      </c>
      <c r="BM27" s="171">
        <f>'lam 1'!BL27+'lam 2'!BL27+'lam 3'!BL27+'lam 4'!BL27+'lam 5'!BL27+'lam 6'!BL27</f>
        <v>490.55164676137019</v>
      </c>
      <c r="BN27" s="171">
        <f>'lam 1'!BM27+'lam 2'!BM27+'lam 3'!BM27+'lam 4'!BM27+'lam 5'!BM27+'lam 6'!BM27</f>
        <v>479.85015475655308</v>
      </c>
      <c r="BO27" s="171">
        <f>'lam 1'!BN27+'lam 2'!BN27+'lam 3'!BN27+'lam 4'!BN27+'lam 5'!BN27+'lam 6'!BN27</f>
        <v>468.84089866469782</v>
      </c>
      <c r="BP27" s="171">
        <f>'lam 1'!BO27+'lam 2'!BO27+'lam 3'!BO27+'lam 4'!BO27+'lam 5'!BO27+'lam 6'!BO27</f>
        <v>456.47149947916012</v>
      </c>
      <c r="BQ27" s="171">
        <f>'lam 1'!BP27+'lam 2'!BP27+'lam 3'!BP27+'lam 4'!BP27+'lam 5'!BP27+'lam 6'!BP27</f>
        <v>441.54831160159659</v>
      </c>
      <c r="BR27" s="171">
        <f>'lam 1'!BQ27+'lam 2'!BQ27+'lam 3'!BQ27+'lam 4'!BQ27+'lam 5'!BQ27+'lam 6'!BQ27</f>
        <v>423.13174759385544</v>
      </c>
      <c r="BS27" s="171">
        <f>'lam 1'!BR27+'lam 2'!BR27+'lam 3'!BR27+'lam 4'!BR27+'lam 5'!BR27+'lam 6'!BR27</f>
        <v>374.03223468755698</v>
      </c>
      <c r="BT27" s="171">
        <f>'lam 1'!BS27+'lam 2'!BS27+'lam 3'!BS27+'lam 4'!BS27+'lam 5'!BS27+'lam 6'!BS27</f>
        <v>349.48551642897627</v>
      </c>
      <c r="BU27" s="171">
        <f>'lam 1'!BT27+'lam 2'!BT27+'lam 3'!BT27+'lam 4'!BT27+'lam 5'!BT27+'lam 6'!BT27</f>
        <v>322.01063929429023</v>
      </c>
      <c r="BV27" s="171">
        <f>'lam 1'!BU27+'lam 2'!BU27+'lam 3'!BU27+'lam 4'!BU27+'lam 5'!BU27+'lam 6'!BU27</f>
        <v>292.83740073736141</v>
      </c>
      <c r="BW27" s="171">
        <f>'lam 1'!BV27+'lam 2'!BV27+'lam 3'!BV27+'lam 4'!BV27+'lam 5'!BV27+'lam 6'!BV27</f>
        <v>263.36948182705322</v>
      </c>
      <c r="BX27" s="171">
        <f>'lam 1'!BW27+'lam 2'!BW27+'lam 3'!BW27+'lam 4'!BW27+'lam 5'!BW27+'lam 6'!BW27</f>
        <v>234.96991263926714</v>
      </c>
      <c r="BY27" s="171">
        <f>'lam 1'!BX27+'lam 2'!BX27+'lam 3'!BX27+'lam 4'!BX27+'lam 5'!BX27+'lam 6'!BX27</f>
        <v>208.797696499392</v>
      </c>
      <c r="BZ27" s="171">
        <f>'lam 1'!BY27+'lam 2'!BY27+'lam 3'!BY27+'lam 4'!BY27+'lam 5'!BY27+'lam 6'!BY27</f>
        <v>185.71094371682187</v>
      </c>
      <c r="CA27" s="171">
        <f>'lam 1'!BZ27+'lam 2'!BZ27+'lam 3'!BZ27+'lam 4'!BZ27+'lam 5'!BZ27+'lam 6'!BZ27</f>
        <v>166.23354440327952</v>
      </c>
      <c r="CB27" s="171">
        <f>'lam 1'!CA27+'lam 2'!CA27+'lam 3'!CA27+'lam 4'!CA27+'lam 5'!CA27+'lam 6'!CA27</f>
        <v>150.57164402123661</v>
      </c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</row>
    <row r="28" spans="5:165" ht="17.100000000000001" customHeight="1" x14ac:dyDescent="0.2">
      <c r="E28" s="53">
        <f t="shared" si="6"/>
        <v>553.57152572783264</v>
      </c>
      <c r="F28" s="172"/>
      <c r="G28" s="172">
        <f t="shared" si="7"/>
        <v>4.6999999999999993</v>
      </c>
      <c r="H28" s="172"/>
      <c r="I28" s="175">
        <f t="shared" si="8"/>
        <v>1.199999999999998</v>
      </c>
      <c r="J28" s="171">
        <f>'lam 1'!I28+'lam 2'!I28+'lam 3'!I28+'lam 4'!I28+'lam 5'!I28+'lam 6'!I28</f>
        <v>151.7092210625743</v>
      </c>
      <c r="K28" s="171">
        <f>'lam 1'!J28+'lam 2'!J28+'lam 3'!J28+'lam 4'!J28+'lam 5'!J28+'lam 6'!J28</f>
        <v>167.46298472698516</v>
      </c>
      <c r="L28" s="171">
        <f>'lam 1'!K28+'lam 2'!K28+'lam 3'!K28+'lam 4'!K28+'lam 5'!K28+'lam 6'!K28</f>
        <v>187.05409299189731</v>
      </c>
      <c r="M28" s="171">
        <f>'lam 1'!L28+'lam 2'!L28+'lam 3'!L28+'lam 4'!L28+'lam 5'!L28+'lam 6'!L28</f>
        <v>210.27269630667647</v>
      </c>
      <c r="N28" s="171">
        <f>'lam 1'!M28+'lam 2'!M28+'lam 3'!M28+'lam 4'!M28+'lam 5'!M28+'lam 6'!M28</f>
        <v>236.58879075122331</v>
      </c>
      <c r="O28" s="171">
        <f>'lam 1'!N28+'lam 2'!N28+'lam 3'!N28+'lam 4'!N28+'lam 5'!N28+'lam 6'!N28</f>
        <v>265.135967571072</v>
      </c>
      <c r="P28" s="171">
        <f>'lam 1'!O28+'lam 2'!O28+'lam 3'!O28+'lam 4'!O28+'lam 5'!O28+'lam 6'!O28</f>
        <v>294.74540183494491</v>
      </c>
      <c r="Q28" s="171">
        <f>'lam 1'!P28+'lam 2'!P28+'lam 3'!P28+'lam 4'!P28+'lam 5'!P28+'lam 6'!P28</f>
        <v>324.04383446765115</v>
      </c>
      <c r="R28" s="171">
        <f>'lam 1'!Q28+'lam 2'!Q28+'lam 3'!Q28+'lam 4'!Q28+'lam 5'!Q28+'lam 6'!Q28</f>
        <v>351.61842128339379</v>
      </c>
      <c r="S28" s="171">
        <f>'lam 1'!R28+'lam 2'!R28+'lam 3'!R28+'lam 4'!R28+'lam 5'!R28+'lam 6'!R28</f>
        <v>376.23286137689905</v>
      </c>
      <c r="T28" s="171">
        <f>'lam 1'!S28+'lam 2'!S28+'lam 3'!S28+'lam 4'!S28+'lam 5'!S28+'lam 6'!S28</f>
        <v>425.6372695098799</v>
      </c>
      <c r="U28" s="171">
        <f>'lam 1'!T28+'lam 2'!T28+'lam 3'!T28+'lam 4'!T28+'lam 5'!T28+'lam 6'!T28</f>
        <v>444.06893291887752</v>
      </c>
      <c r="V28" s="171">
        <f>'lam 1'!U28+'lam 2'!U28+'lam 3'!U28+'lam 4'!U28+'lam 5'!U28+'lam 6'!U28</f>
        <v>458.9824712863682</v>
      </c>
      <c r="W28" s="171">
        <f>'lam 1'!V28+'lam 2'!V28+'lam 3'!V28+'lam 4'!V28+'lam 5'!V28+'lam 6'!V28</f>
        <v>471.32727940752892</v>
      </c>
      <c r="X28" s="171">
        <f>'lam 1'!W28+'lam 2'!W28+'lam 3'!W28+'lam 4'!W28+'lam 5'!W28+'lam 6'!W28</f>
        <v>482.30774712867935</v>
      </c>
      <c r="Y28" s="171">
        <f>'lam 1'!X28+'lam 2'!X28+'lam 3'!X28+'lam 4'!X28+'lam 5'!X28+'lam 6'!X28</f>
        <v>492.98553853047071</v>
      </c>
      <c r="Z28" s="171">
        <f>'lam 1'!Y28+'lam 2'!Y28+'lam 3'!Y28+'lam 4'!Y28+'lam 5'!Y28+'lam 6'!Y28</f>
        <v>503.8977506241128</v>
      </c>
      <c r="AA28" s="171">
        <f>'lam 1'!Z28+'lam 2'!Z28+'lam 3'!Z28+'lam 4'!Z28+'lam 5'!Z28+'lam 6'!Z28</f>
        <v>514.84535658085701</v>
      </c>
      <c r="AB28" s="171">
        <f>'lam 1'!AA28+'lam 2'!AA28+'lam 3'!AA28+'lam 4'!AA28+'lam 5'!AA28+'lam 6'!AA28</f>
        <v>524.9629142687354</v>
      </c>
      <c r="AC28" s="171">
        <f>'lam 1'!AB28+'lam 2'!AB28+'lam 3'!AB28+'lam 4'!AB28+'lam 5'!AB28+'lam 6'!AB28</f>
        <v>533.07075136317962</v>
      </c>
      <c r="AD28" s="171">
        <f>'lam 1'!AC28+'lam 2'!AC28+'lam 3'!AC28+'lam 4'!AC28+'lam 5'!AC28+'lam 6'!AC28</f>
        <v>538.17873863322393</v>
      </c>
      <c r="AE28" s="171">
        <f>'lam 1'!AD28+'lam 2'!AD28+'lam 3'!AD28+'lam 4'!AD28+'lam 5'!AD28+'lam 6'!AD28</f>
        <v>539.92557648054299</v>
      </c>
      <c r="AF28" s="171">
        <f>'lam 1'!AE28+'lam 2'!AE28+'lam 3'!AE28+'lam 4'!AE28+'lam 5'!AE28+'lam 6'!AE28</f>
        <v>538.75384036838182</v>
      </c>
      <c r="AG28" s="171">
        <f>'lam 1'!AF28+'lam 2'!AF28+'lam 3'!AF28+'lam 4'!AF28+'lam 5'!AF28+'lam 6'!AF28</f>
        <v>535.74002215755104</v>
      </c>
      <c r="AH28" s="171">
        <f>'lam 1'!AG28+'lam 2'!AG28+'lam 3'!AG28+'lam 4'!AG28+'lam 5'!AG28+'lam 6'!AG28</f>
        <v>532.1609036651862</v>
      </c>
      <c r="AI28" s="171">
        <f>'lam 1'!AH28+'lam 2'!AH28+'lam 3'!AH28+'lam 4'!AH28+'lam 5'!AH28+'lam 6'!AH28</f>
        <v>528.99665699540469</v>
      </c>
      <c r="AJ28" s="171">
        <f>'lam 1'!AI28+'lam 2'!AI28+'lam 3'!AI28+'lam 4'!AI28+'lam 5'!AI28+'lam 6'!AI28</f>
        <v>526.58752709139753</v>
      </c>
      <c r="AK28" s="171">
        <f>'lam 1'!AJ28+'lam 2'!AJ28+'lam 3'!AJ28+'lam 4'!AJ28+'lam 5'!AJ28+'lam 6'!AJ28</f>
        <v>524.57599274850293</v>
      </c>
      <c r="AL28" s="171">
        <f>'lam 1'!AK28+'lam 2'!AK28+'lam 3'!AK28+'lam 4'!AK28+'lam 5'!AK28+'lam 6'!AK28</f>
        <v>522.13453758670312</v>
      </c>
      <c r="AM28" s="171">
        <f>'lam 1'!AL28+'lam 2'!AL28+'lam 3'!AL28+'lam 4'!AL28+'lam 5'!AL28+'lam 6'!AL28</f>
        <v>553.57152572783241</v>
      </c>
      <c r="AN28" s="171">
        <f>'lam 1'!AM28+'lam 2'!AM28+'lam 3'!AM28+'lam 4'!AM28+'lam 5'!AM28+'lam 6'!AM28</f>
        <v>548.76492939063087</v>
      </c>
      <c r="AO28" s="171">
        <f>'lam 1'!AN28+'lam 2'!AN28+'lam 3'!AN28+'lam 4'!AN28+'lam 5'!AN28+'lam 6'!AN28</f>
        <v>543.69584610388324</v>
      </c>
      <c r="AP28" s="171">
        <f>'lam 1'!AO28+'lam 2'!AO28+'lam 3'!AO28+'lam 4'!AO28+'lam 5'!AO28+'lam 6'!AO28</f>
        <v>538.67251427528981</v>
      </c>
      <c r="AQ28" s="171">
        <f>'lam 1'!AP28+'lam 2'!AP28+'lam 3'!AP28+'lam 4'!AP28+'lam 5'!AP28+'lam 6'!AP28</f>
        <v>534.31653077432611</v>
      </c>
      <c r="AR28" s="171">
        <f>'lam 1'!AQ28+'lam 2'!AQ28+'lam 3'!AQ28+'lam 4'!AQ28+'lam 5'!AQ28+'lam 6'!AQ28</f>
        <v>531.33419258616641</v>
      </c>
      <c r="AS28" s="171">
        <f>'lam 1'!AR28+'lam 2'!AR28+'lam 3'!AR28+'lam 4'!AR28+'lam 5'!AR28+'lam 6'!AR28</f>
        <v>530.27193514214252</v>
      </c>
      <c r="AT28" s="171">
        <f>'lam 1'!AS28+'lam 2'!AS28+'lam 3'!AS28+'lam 4'!AS28+'lam 5'!AS28+'lam 6'!AS28</f>
        <v>531.33419258616686</v>
      </c>
      <c r="AU28" s="171">
        <f>'lam 1'!AT28+'lam 2'!AT28+'lam 3'!AT28+'lam 4'!AT28+'lam 5'!AT28+'lam 6'!AT28</f>
        <v>534.31653077432657</v>
      </c>
      <c r="AV28" s="171">
        <f>'lam 1'!AU28+'lam 2'!AU28+'lam 3'!AU28+'lam 4'!AU28+'lam 5'!AU28+'lam 6'!AU28</f>
        <v>538.67251427529015</v>
      </c>
      <c r="AW28" s="171">
        <f>'lam 1'!AV28+'lam 2'!AV28+'lam 3'!AV28+'lam 4'!AV28+'lam 5'!AV28+'lam 6'!AV28</f>
        <v>543.69584610388324</v>
      </c>
      <c r="AX28" s="171">
        <f>'lam 1'!AW28+'lam 2'!AW28+'lam 3'!AW28+'lam 4'!AW28+'lam 5'!AW28+'lam 6'!AW28</f>
        <v>548.76492939063155</v>
      </c>
      <c r="AY28" s="171">
        <f>'lam 1'!AX28+'lam 2'!AX28+'lam 3'!AX28+'lam 4'!AX28+'lam 5'!AX28+'lam 6'!AX28</f>
        <v>553.57152572783264</v>
      </c>
      <c r="AZ28" s="171">
        <f>'lam 1'!AY28+'lam 2'!AY28+'lam 3'!AY28+'lam 4'!AY28+'lam 5'!AY28+'lam 6'!AY28</f>
        <v>522.13453758670335</v>
      </c>
      <c r="BA28" s="171">
        <f>'lam 1'!AZ28+'lam 2'!AZ28+'lam 3'!AZ28+'lam 4'!AZ28+'lam 5'!AZ28+'lam 6'!AZ28</f>
        <v>524.57599274850327</v>
      </c>
      <c r="BB28" s="171">
        <f>'lam 1'!BA28+'lam 2'!BA28+'lam 3'!BA28+'lam 4'!BA28+'lam 5'!BA28+'lam 6'!BA28</f>
        <v>526.58752709139742</v>
      </c>
      <c r="BC28" s="171">
        <f>'lam 1'!BB28+'lam 2'!BB28+'lam 3'!BB28+'lam 4'!BB28+'lam 5'!BB28+'lam 6'!BB28</f>
        <v>528.99665699540503</v>
      </c>
      <c r="BD28" s="171">
        <f>'lam 1'!BC28+'lam 2'!BC28+'lam 3'!BC28+'lam 4'!BC28+'lam 5'!BC28+'lam 6'!BC28</f>
        <v>532.16090366518642</v>
      </c>
      <c r="BE28" s="171">
        <f>'lam 1'!BD28+'lam 2'!BD28+'lam 3'!BD28+'lam 4'!BD28+'lam 5'!BD28+'lam 6'!BD28</f>
        <v>535.74002215755127</v>
      </c>
      <c r="BF28" s="171">
        <f>'lam 1'!BE28+'lam 2'!BE28+'lam 3'!BE28+'lam 4'!BE28+'lam 5'!BE28+'lam 6'!BE28</f>
        <v>538.75384036838159</v>
      </c>
      <c r="BG28" s="171">
        <f>'lam 1'!BF28+'lam 2'!BF28+'lam 3'!BF28+'lam 4'!BF28+'lam 5'!BF28+'lam 6'!BF28</f>
        <v>539.92557648054287</v>
      </c>
      <c r="BH28" s="171">
        <f>'lam 1'!BG28+'lam 2'!BG28+'lam 3'!BG28+'lam 4'!BG28+'lam 5'!BG28+'lam 6'!BG28</f>
        <v>538.1787386332237</v>
      </c>
      <c r="BI28" s="171">
        <f>'lam 1'!BH28+'lam 2'!BH28+'lam 3'!BH28+'lam 4'!BH28+'lam 5'!BH28+'lam 6'!BH28</f>
        <v>533.07075136317928</v>
      </c>
      <c r="BJ28" s="171">
        <f>'lam 1'!BI28+'lam 2'!BI28+'lam 3'!BI28+'lam 4'!BI28+'lam 5'!BI28+'lam 6'!BI28</f>
        <v>524.96291426873506</v>
      </c>
      <c r="BK28" s="171">
        <f>'lam 1'!BJ28+'lam 2'!BJ28+'lam 3'!BJ28+'lam 4'!BJ28+'lam 5'!BJ28+'lam 6'!BJ28</f>
        <v>514.84535658085645</v>
      </c>
      <c r="BL28" s="171">
        <f>'lam 1'!BK28+'lam 2'!BK28+'lam 3'!BK28+'lam 4'!BK28+'lam 5'!BK28+'lam 6'!BK28</f>
        <v>503.89775062411212</v>
      </c>
      <c r="BM28" s="171">
        <f>'lam 1'!BL28+'lam 2'!BL28+'lam 3'!BL28+'lam 4'!BL28+'lam 5'!BL28+'lam 6'!BL28</f>
        <v>492.98553853047014</v>
      </c>
      <c r="BN28" s="171">
        <f>'lam 1'!BM28+'lam 2'!BM28+'lam 3'!BM28+'lam 4'!BM28+'lam 5'!BM28+'lam 6'!BM28</f>
        <v>482.30774712867895</v>
      </c>
      <c r="BO28" s="171">
        <f>'lam 1'!BN28+'lam 2'!BN28+'lam 3'!BN28+'lam 4'!BN28+'lam 5'!BN28+'lam 6'!BN28</f>
        <v>471.32727940752824</v>
      </c>
      <c r="BP28" s="171">
        <f>'lam 1'!BO28+'lam 2'!BO28+'lam 3'!BO28+'lam 4'!BO28+'lam 5'!BO28+'lam 6'!BO28</f>
        <v>458.98247128636746</v>
      </c>
      <c r="BQ28" s="171">
        <f>'lam 1'!BP28+'lam 2'!BP28+'lam 3'!BP28+'lam 4'!BP28+'lam 5'!BP28+'lam 6'!BP28</f>
        <v>444.06893291887678</v>
      </c>
      <c r="BR28" s="171">
        <f>'lam 1'!BQ28+'lam 2'!BQ28+'lam 3'!BQ28+'lam 4'!BQ28+'lam 5'!BQ28+'lam 6'!BQ28</f>
        <v>425.63726950987876</v>
      </c>
      <c r="BS28" s="171">
        <f>'lam 1'!BR28+'lam 2'!BR28+'lam 3'!BR28+'lam 4'!BR28+'lam 5'!BR28+'lam 6'!BR28</f>
        <v>376.23286137689809</v>
      </c>
      <c r="BT28" s="171">
        <f>'lam 1'!BS28+'lam 2'!BS28+'lam 3'!BS28+'lam 4'!BS28+'lam 5'!BS28+'lam 6'!BS28</f>
        <v>351.61842128339248</v>
      </c>
      <c r="BU28" s="171">
        <f>'lam 1'!BT28+'lam 2'!BT28+'lam 3'!BT28+'lam 4'!BT28+'lam 5'!BT28+'lam 6'!BT28</f>
        <v>324.04383446764956</v>
      </c>
      <c r="BV28" s="171">
        <f>'lam 1'!BU28+'lam 2'!BU28+'lam 3'!BU28+'lam 4'!BU28+'lam 5'!BU28+'lam 6'!BU28</f>
        <v>294.7454018349431</v>
      </c>
      <c r="BW28" s="171">
        <f>'lam 1'!BV28+'lam 2'!BV28+'lam 3'!BV28+'lam 4'!BV28+'lam 5'!BV28+'lam 6'!BV28</f>
        <v>265.13596757107052</v>
      </c>
      <c r="BX28" s="171">
        <f>'lam 1'!BW28+'lam 2'!BW28+'lam 3'!BW28+'lam 4'!BW28+'lam 5'!BW28+'lam 6'!BW28</f>
        <v>236.58879075122195</v>
      </c>
      <c r="BY28" s="171">
        <f>'lam 1'!BX28+'lam 2'!BX28+'lam 3'!BX28+'lam 4'!BX28+'lam 5'!BX28+'lam 6'!BX28</f>
        <v>210.27269630667536</v>
      </c>
      <c r="BZ28" s="171">
        <f>'lam 1'!BY28+'lam 2'!BY28+'lam 3'!BY28+'lam 4'!BY28+'lam 5'!BY28+'lam 6'!BY28</f>
        <v>187.0540929918964</v>
      </c>
      <c r="CA28" s="171">
        <f>'lam 1'!BZ28+'lam 2'!BZ28+'lam 3'!BZ28+'lam 4'!BZ28+'lam 5'!BZ28+'lam 6'!BZ28</f>
        <v>167.46298472698413</v>
      </c>
      <c r="CB28" s="171">
        <f>'lam 1'!CA28+'lam 2'!CA28+'lam 3'!CA28+'lam 4'!CA28+'lam 5'!CA28+'lam 6'!CA28</f>
        <v>151.70922106257373</v>
      </c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</row>
    <row r="29" spans="5:165" ht="17.100000000000001" customHeight="1" x14ac:dyDescent="0.2">
      <c r="E29" s="53">
        <f t="shared" si="6"/>
        <v>555.59243677611039</v>
      </c>
      <c r="F29" s="172"/>
      <c r="G29" s="172">
        <f t="shared" si="7"/>
        <v>4.5999999999999996</v>
      </c>
      <c r="H29" s="172"/>
      <c r="I29" s="175">
        <f t="shared" si="8"/>
        <v>1.0999999999999979</v>
      </c>
      <c r="J29" s="171">
        <f>'lam 1'!I29+'lam 2'!I29+'lam 3'!I29+'lam 4'!I29+'lam 5'!I29+'lam 6'!I29</f>
        <v>152.1602327956364</v>
      </c>
      <c r="K29" s="171">
        <f>'lam 1'!J29+'lam 2'!J29+'lam 3'!J29+'lam 4'!J29+'lam 5'!J29+'lam 6'!J29</f>
        <v>167.98289294958107</v>
      </c>
      <c r="L29" s="171">
        <f>'lam 1'!K29+'lam 2'!K29+'lam 3'!K29+'lam 4'!K29+'lam 5'!K29+'lam 6'!K29</f>
        <v>187.6666612858113</v>
      </c>
      <c r="M29" s="171">
        <f>'lam 1'!L29+'lam 2'!L29+'lam 3'!L29+'lam 4'!L29+'lam 5'!L29+'lam 6'!L29</f>
        <v>210.99941507034322</v>
      </c>
      <c r="N29" s="171">
        <f>'lam 1'!M29+'lam 2'!M29+'lam 3'!M29+'lam 4'!M29+'lam 5'!M29+'lam 6'!M29</f>
        <v>237.44667882128522</v>
      </c>
      <c r="O29" s="171">
        <f>'lam 1'!N29+'lam 2'!N29+'lam 3'!N29+'lam 4'!N29+'lam 5'!N29+'lam 6'!N29</f>
        <v>266.13543851439863</v>
      </c>
      <c r="P29" s="171">
        <f>'lam 1'!O29+'lam 2'!O29+'lam 3'!O29+'lam 4'!O29+'lam 5'!O29+'lam 6'!O29</f>
        <v>295.88856056101599</v>
      </c>
      <c r="Q29" s="171">
        <f>'lam 1'!P29+'lam 2'!P29+'lam 3'!P29+'lam 4'!P29+'lam 5'!P29+'lam 6'!P29</f>
        <v>325.3236195686261</v>
      </c>
      <c r="R29" s="171">
        <f>'lam 1'!Q29+'lam 2'!Q29+'lam 3'!Q29+'lam 4'!Q29+'lam 5'!Q29+'lam 6'!Q29</f>
        <v>353.0189725617185</v>
      </c>
      <c r="S29" s="171">
        <f>'lam 1'!R29+'lam 2'!R29+'lam 3'!R29+'lam 4'!R29+'lam 5'!R29+'lam 6'!R29</f>
        <v>377.73133478078012</v>
      </c>
      <c r="T29" s="171">
        <f>'lam 1'!S29+'lam 2'!S29+'lam 3'!S29+'lam 4'!S29+'lam 5'!S29+'lam 6'!S29</f>
        <v>427.2226967523502</v>
      </c>
      <c r="U29" s="171">
        <f>'lam 1'!T29+'lam 2'!T29+'lam 3'!T29+'lam 4'!T29+'lam 5'!T29+'lam 6'!T29</f>
        <v>445.70017745729757</v>
      </c>
      <c r="V29" s="171">
        <f>'lam 1'!U29+'lam 2'!U29+'lam 3'!U29+'lam 4'!U29+'lam 5'!U29+'lam 6'!U29</f>
        <v>460.63785927885408</v>
      </c>
      <c r="W29" s="171">
        <f>'lam 1'!V29+'lam 2'!V29+'lam 3'!V29+'lam 4'!V29+'lam 5'!V29+'lam 6'!V29</f>
        <v>472.99291801361153</v>
      </c>
      <c r="X29" s="171">
        <f>'lam 1'!W29+'lam 2'!W29+'lam 3'!W29+'lam 4'!W29+'lam 5'!W29+'lam 6'!W29</f>
        <v>483.97876399998643</v>
      </c>
      <c r="Y29" s="171">
        <f>'lam 1'!X29+'lam 2'!X29+'lam 3'!X29+'lam 4'!X29+'lam 5'!X29+'lam 6'!X29</f>
        <v>494.66480296220971</v>
      </c>
      <c r="Z29" s="171">
        <f>'lam 1'!Y29+'lam 2'!Y29+'lam 3'!Y29+'lam 4'!Y29+'lam 5'!Y29+'lam 6'!Y29</f>
        <v>505.59233904445074</v>
      </c>
      <c r="AA29" s="171">
        <f>'lam 1'!Z29+'lam 2'!Z29+'lam 3'!Z29+'lam 4'!Z29+'lam 5'!Z29+'lam 6'!Z29</f>
        <v>516.56188894097374</v>
      </c>
      <c r="AB29" s="171">
        <f>'lam 1'!AA29+'lam 2'!AA29+'lam 3'!AA29+'lam 4'!AA29+'lam 5'!AA29+'lam 6'!AA29</f>
        <v>526.70344176754668</v>
      </c>
      <c r="AC29" s="171">
        <f>'lam 1'!AB29+'lam 2'!AB29+'lam 3'!AB29+'lam 4'!AB29+'lam 5'!AB29+'lam 6'!AB29</f>
        <v>534.8307913873175</v>
      </c>
      <c r="AD29" s="171">
        <f>'lam 1'!AC29+'lam 2'!AC29+'lam 3'!AC29+'lam 4'!AC29+'lam 5'!AC29+'lam 6'!AC29</f>
        <v>539.94825611580177</v>
      </c>
      <c r="AE29" s="171">
        <f>'lam 1'!AD29+'lam 2'!AD29+'lam 3'!AD29+'lam 4'!AD29+'lam 5'!AD29+'lam 6'!AD29</f>
        <v>541.69248803958885</v>
      </c>
      <c r="AF29" s="171">
        <f>'lam 1'!AE29+'lam 2'!AE29+'lam 3'!AE29+'lam 4'!AE29+'lam 5'!AE29+'lam 6'!AE29</f>
        <v>540.50851829089208</v>
      </c>
      <c r="AG29" s="171">
        <f>'lam 1'!AF29+'lam 2'!AF29+'lam 3'!AF29+'lam 4'!AF29+'lam 5'!AF29+'lam 6'!AF29</f>
        <v>537.47883604860488</v>
      </c>
      <c r="AH29" s="171">
        <f>'lam 1'!AG29+'lam 2'!AG29+'lam 3'!AG29+'lam 4'!AG29+'lam 5'!AG29+'lam 6'!AG29</f>
        <v>533.88728059590187</v>
      </c>
      <c r="AI29" s="171">
        <f>'lam 1'!AH29+'lam 2'!AH29+'lam 3'!AH29+'lam 4'!AH29+'lam 5'!AH29+'lam 6'!AH29</f>
        <v>530.71924442719114</v>
      </c>
      <c r="AJ29" s="171">
        <f>'lam 1'!AI29+'lam 2'!AI29+'lam 3'!AI29+'lam 4'!AI29+'lam 5'!AI29+'lam 6'!AI29</f>
        <v>528.31627063976862</v>
      </c>
      <c r="AK29" s="171">
        <f>'lam 1'!AJ29+'lam 2'!AJ29+'lam 3'!AJ29+'lam 4'!AJ29+'lam 5'!AJ29+'lam 6'!AJ29</f>
        <v>526.31774374374118</v>
      </c>
      <c r="AL29" s="171">
        <f>'lam 1'!AK29+'lam 2'!AK29+'lam 3'!AK29+'lam 4'!AK29+'lam 5'!AK29+'lam 6'!AK29</f>
        <v>523.8898980119443</v>
      </c>
      <c r="AM29" s="171">
        <f>'lam 1'!AL29+'lam 2'!AL29+'lam 3'!AL29+'lam 4'!AL29+'lam 5'!AL29+'lam 6'!AL29</f>
        <v>555.59243677611016</v>
      </c>
      <c r="AN29" s="171">
        <f>'lam 1'!AM29+'lam 2'!AM29+'lam 3'!AM29+'lam 4'!AM29+'lam 5'!AM29+'lam 6'!AM29</f>
        <v>550.78570369075999</v>
      </c>
      <c r="AO29" s="171">
        <f>'lam 1'!AN29+'lam 2'!AN29+'lam 3'!AN29+'lam 4'!AN29+'lam 5'!AN29+'lam 6'!AN29</f>
        <v>545.71422773036011</v>
      </c>
      <c r="AP29" s="171">
        <f>'lam 1'!AO29+'lam 2'!AO29+'lam 3'!AO29+'lam 4'!AO29+'lam 5'!AO29+'lam 6'!AO29</f>
        <v>540.68563384752861</v>
      </c>
      <c r="AQ29" s="171">
        <f>'lam 1'!AP29+'lam 2'!AP29+'lam 3'!AP29+'lam 4'!AP29+'lam 5'!AP29+'lam 6'!AP29</f>
        <v>536.3230346389679</v>
      </c>
      <c r="AR29" s="171">
        <f>'lam 1'!AQ29+'lam 2'!AQ29+'lam 3'!AQ29+'lam 4'!AQ29+'lam 5'!AQ29+'lam 6'!AQ29</f>
        <v>533.33523938229951</v>
      </c>
      <c r="AS29" s="171">
        <f>'lam 1'!AR29+'lam 2'!AR29+'lam 3'!AR29+'lam 4'!AR29+'lam 5'!AR29+'lam 6'!AR29</f>
        <v>532.27087702879567</v>
      </c>
      <c r="AT29" s="171">
        <f>'lam 1'!AS29+'lam 2'!AS29+'lam 3'!AS29+'lam 4'!AS29+'lam 5'!AS29+'lam 6'!AS29</f>
        <v>533.33523938229985</v>
      </c>
      <c r="AU29" s="171">
        <f>'lam 1'!AT29+'lam 2'!AT29+'lam 3'!AT29+'lam 4'!AT29+'lam 5'!AT29+'lam 6'!AT29</f>
        <v>536.32303463896812</v>
      </c>
      <c r="AV29" s="171">
        <f>'lam 1'!AU29+'lam 2'!AU29+'lam 3'!AU29+'lam 4'!AU29+'lam 5'!AU29+'lam 6'!AU29</f>
        <v>540.68563384752883</v>
      </c>
      <c r="AW29" s="171">
        <f>'lam 1'!AV29+'lam 2'!AV29+'lam 3'!AV29+'lam 4'!AV29+'lam 5'!AV29+'lam 6'!AV29</f>
        <v>545.71422773036022</v>
      </c>
      <c r="AX29" s="171">
        <f>'lam 1'!AW29+'lam 2'!AW29+'lam 3'!AW29+'lam 4'!AW29+'lam 5'!AW29+'lam 6'!AW29</f>
        <v>550.78570369076033</v>
      </c>
      <c r="AY29" s="171">
        <f>'lam 1'!AX29+'lam 2'!AX29+'lam 3'!AX29+'lam 4'!AX29+'lam 5'!AX29+'lam 6'!AX29</f>
        <v>555.59243677611039</v>
      </c>
      <c r="AZ29" s="171">
        <f>'lam 1'!AY29+'lam 2'!AY29+'lam 3'!AY29+'lam 4'!AY29+'lam 5'!AY29+'lam 6'!AY29</f>
        <v>523.88989801194418</v>
      </c>
      <c r="BA29" s="171">
        <f>'lam 1'!AZ29+'lam 2'!AZ29+'lam 3'!AZ29+'lam 4'!AZ29+'lam 5'!AZ29+'lam 6'!AZ29</f>
        <v>526.3177437437414</v>
      </c>
      <c r="BB29" s="171">
        <f>'lam 1'!BA29+'lam 2'!BA29+'lam 3'!BA29+'lam 4'!BA29+'lam 5'!BA29+'lam 6'!BA29</f>
        <v>528.3162706397685</v>
      </c>
      <c r="BC29" s="171">
        <f>'lam 1'!BB29+'lam 2'!BB29+'lam 3'!BB29+'lam 4'!BB29+'lam 5'!BB29+'lam 6'!BB29</f>
        <v>530.71924442719148</v>
      </c>
      <c r="BD29" s="171">
        <f>'lam 1'!BC29+'lam 2'!BC29+'lam 3'!BC29+'lam 4'!BC29+'lam 5'!BC29+'lam 6'!BC29</f>
        <v>533.88728059590198</v>
      </c>
      <c r="BE29" s="171">
        <f>'lam 1'!BD29+'lam 2'!BD29+'lam 3'!BD29+'lam 4'!BD29+'lam 5'!BD29+'lam 6'!BD29</f>
        <v>537.47883604860488</v>
      </c>
      <c r="BF29" s="171">
        <f>'lam 1'!BE29+'lam 2'!BE29+'lam 3'!BE29+'lam 4'!BE29+'lam 5'!BE29+'lam 6'!BE29</f>
        <v>540.50851829089208</v>
      </c>
      <c r="BG29" s="171">
        <f>'lam 1'!BF29+'lam 2'!BF29+'lam 3'!BF29+'lam 4'!BF29+'lam 5'!BF29+'lam 6'!BF29</f>
        <v>541.69248803958897</v>
      </c>
      <c r="BH29" s="171">
        <f>'lam 1'!BG29+'lam 2'!BG29+'lam 3'!BG29+'lam 4'!BG29+'lam 5'!BG29+'lam 6'!BG29</f>
        <v>539.94825611580154</v>
      </c>
      <c r="BI29" s="171">
        <f>'lam 1'!BH29+'lam 2'!BH29+'lam 3'!BH29+'lam 4'!BH29+'lam 5'!BH29+'lam 6'!BH29</f>
        <v>534.83079138731705</v>
      </c>
      <c r="BJ29" s="171">
        <f>'lam 1'!BI29+'lam 2'!BI29+'lam 3'!BI29+'lam 4'!BI29+'lam 5'!BI29+'lam 6'!BI29</f>
        <v>526.70344176754634</v>
      </c>
      <c r="BK29" s="171">
        <f>'lam 1'!BJ29+'lam 2'!BJ29+'lam 3'!BJ29+'lam 4'!BJ29+'lam 5'!BJ29+'lam 6'!BJ29</f>
        <v>516.56188894097329</v>
      </c>
      <c r="BL29" s="171">
        <f>'lam 1'!BK29+'lam 2'!BK29+'lam 3'!BK29+'lam 4'!BK29+'lam 5'!BK29+'lam 6'!BK29</f>
        <v>505.59233904445023</v>
      </c>
      <c r="BM29" s="171">
        <f>'lam 1'!BL29+'lam 2'!BL29+'lam 3'!BL29+'lam 4'!BL29+'lam 5'!BL29+'lam 6'!BL29</f>
        <v>494.66480296220891</v>
      </c>
      <c r="BN29" s="171">
        <f>'lam 1'!BM29+'lam 2'!BM29+'lam 3'!BM29+'lam 4'!BM29+'lam 5'!BM29+'lam 6'!BM29</f>
        <v>483.97876399998614</v>
      </c>
      <c r="BO29" s="171">
        <f>'lam 1'!BN29+'lam 2'!BN29+'lam 3'!BN29+'lam 4'!BN29+'lam 5'!BN29+'lam 6'!BN29</f>
        <v>472.9929180136109</v>
      </c>
      <c r="BP29" s="171">
        <f>'lam 1'!BO29+'lam 2'!BO29+'lam 3'!BO29+'lam 4'!BO29+'lam 5'!BO29+'lam 6'!BO29</f>
        <v>460.63785927885368</v>
      </c>
      <c r="BQ29" s="171">
        <f>'lam 1'!BP29+'lam 2'!BP29+'lam 3'!BP29+'lam 4'!BP29+'lam 5'!BP29+'lam 6'!BP29</f>
        <v>445.70017745729672</v>
      </c>
      <c r="BR29" s="171">
        <f>'lam 1'!BQ29+'lam 2'!BQ29+'lam 3'!BQ29+'lam 4'!BQ29+'lam 5'!BQ29+'lam 6'!BQ29</f>
        <v>427.22269675234924</v>
      </c>
      <c r="BS29" s="171">
        <f>'lam 1'!BR29+'lam 2'!BR29+'lam 3'!BR29+'lam 4'!BR29+'lam 5'!BR29+'lam 6'!BR29</f>
        <v>377.73133478077898</v>
      </c>
      <c r="BT29" s="171">
        <f>'lam 1'!BS29+'lam 2'!BS29+'lam 3'!BS29+'lam 4'!BS29+'lam 5'!BS29+'lam 6'!BS29</f>
        <v>353.01897256171725</v>
      </c>
      <c r="BU29" s="171">
        <f>'lam 1'!BT29+'lam 2'!BT29+'lam 3'!BT29+'lam 4'!BT29+'lam 5'!BT29+'lam 6'!BT29</f>
        <v>325.32361956862462</v>
      </c>
      <c r="BV29" s="171">
        <f>'lam 1'!BU29+'lam 2'!BU29+'lam 3'!BU29+'lam 4'!BU29+'lam 5'!BU29+'lam 6'!BU29</f>
        <v>295.88856056101423</v>
      </c>
      <c r="BW29" s="171">
        <f>'lam 1'!BV29+'lam 2'!BV29+'lam 3'!BV29+'lam 4'!BV29+'lam 5'!BV29+'lam 6'!BV29</f>
        <v>266.13543851439715</v>
      </c>
      <c r="BX29" s="171">
        <f>'lam 1'!BW29+'lam 2'!BW29+'lam 3'!BW29+'lam 4'!BW29+'lam 5'!BW29+'lam 6'!BW29</f>
        <v>237.44667882128383</v>
      </c>
      <c r="BY29" s="171">
        <f>'lam 1'!BX29+'lam 2'!BX29+'lam 3'!BX29+'lam 4'!BX29+'lam 5'!BX29+'lam 6'!BX29</f>
        <v>210.99941507034197</v>
      </c>
      <c r="BZ29" s="171">
        <f>'lam 1'!BY29+'lam 2'!BY29+'lam 3'!BY29+'lam 4'!BY29+'lam 5'!BY29+'lam 6'!BY29</f>
        <v>187.66666128581033</v>
      </c>
      <c r="CA29" s="171">
        <f>'lam 1'!BZ29+'lam 2'!BZ29+'lam 3'!BZ29+'lam 4'!BZ29+'lam 5'!BZ29+'lam 6'!BZ29</f>
        <v>167.98289294958016</v>
      </c>
      <c r="CB29" s="171">
        <f>'lam 1'!CA29+'lam 2'!CA29+'lam 3'!CA29+'lam 4'!CA29+'lam 5'!CA29+'lam 6'!CA29</f>
        <v>152.16023279563584</v>
      </c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</row>
    <row r="30" spans="5:165" ht="17.100000000000001" customHeight="1" x14ac:dyDescent="0.2">
      <c r="E30" s="53">
        <f t="shared" si="6"/>
        <v>556.34511087246551</v>
      </c>
      <c r="F30" s="172"/>
      <c r="G30" s="172">
        <f t="shared" si="7"/>
        <v>4.5</v>
      </c>
      <c r="H30" s="172"/>
      <c r="I30" s="175">
        <f t="shared" si="8"/>
        <v>0.99999999999999789</v>
      </c>
      <c r="J30" s="171">
        <f>'lam 1'!I30+'lam 2'!I30+'lam 3'!I30+'lam 4'!I30+'lam 5'!I30+'lam 6'!I30</f>
        <v>151.92801388396657</v>
      </c>
      <c r="K30" s="171">
        <f>'lam 1'!J30+'lam 2'!J30+'lam 3'!J30+'lam 4'!J30+'lam 5'!J30+'lam 6'!J30</f>
        <v>167.79700082623597</v>
      </c>
      <c r="L30" s="171">
        <f>'lam 1'!K30+'lam 2'!K30+'lam 3'!K30+'lam 4'!K30+'lam 5'!K30+'lam 6'!K30</f>
        <v>187.5528900088907</v>
      </c>
      <c r="M30" s="171">
        <f>'lam 1'!L30+'lam 2'!L30+'lam 3'!L30+'lam 4'!L30+'lam 5'!L30+'lam 6'!L30</f>
        <v>210.98272646414762</v>
      </c>
      <c r="N30" s="171">
        <f>'lam 1'!M30+'lam 2'!M30+'lam 3'!M30+'lam 4'!M30+'lam 5'!M30+'lam 6'!M30</f>
        <v>237.54920460109662</v>
      </c>
      <c r="O30" s="171">
        <f>'lam 1'!N30+'lam 2'!N30+'lam 3'!N30+'lam 4'!N30+'lam 5'!N30+'lam 6'!N30</f>
        <v>266.37438366301456</v>
      </c>
      <c r="P30" s="171">
        <f>'lam 1'!O30+'lam 2'!O30+'lam 3'!O30+'lam 4'!O30+'lam 5'!O30+'lam 6'!O30</f>
        <v>296.27430462217217</v>
      </c>
      <c r="Q30" s="171">
        <f>'lam 1'!P30+'lam 2'!P30+'lam 3'!P30+'lam 4'!P30+'lam 5'!P30+'lam 6'!P30</f>
        <v>325.85839516407191</v>
      </c>
      <c r="R30" s="171">
        <f>'lam 1'!Q30+'lam 2'!Q30+'lam 3'!Q30+'lam 4'!Q30+'lam 5'!Q30+'lam 6'!Q30</f>
        <v>353.69652598964666</v>
      </c>
      <c r="S30" s="171">
        <f>'lam 1'!R30+'lam 2'!R30+'lam 3'!R30+'lam 4'!R30+'lam 5'!R30+'lam 6'!R30</f>
        <v>378.53789592838825</v>
      </c>
      <c r="T30" s="171">
        <f>'lam 1'!S30+'lam 2'!S30+'lam 3'!S30+'lam 4'!S30+'lam 5'!S30+'lam 6'!S30</f>
        <v>427.89991426947728</v>
      </c>
      <c r="U30" s="171">
        <f>'lam 1'!T30+'lam 2'!T30+'lam 3'!T30+'lam 4'!T30+'lam 5'!T30+'lam 6'!T30</f>
        <v>446.45461082695147</v>
      </c>
      <c r="V30" s="171">
        <f>'lam 1'!U30+'lam 2'!U30+'lam 3'!U30+'lam 4'!U30+'lam 5'!U30+'lam 6'!U30</f>
        <v>461.45077997008605</v>
      </c>
      <c r="W30" s="171">
        <f>'lam 1'!V30+'lam 2'!V30+'lam 3'!V30+'lam 4'!V30+'lam 5'!V30+'lam 6'!V30</f>
        <v>473.8513788500519</v>
      </c>
      <c r="X30" s="171">
        <f>'lam 1'!W30+'lam 2'!W30+'lam 3'!W30+'lam 4'!W30+'lam 5'!W30+'lam 6'!W30</f>
        <v>484.87715583306885</v>
      </c>
      <c r="Y30" s="171">
        <f>'lam 1'!X30+'lam 2'!X30+'lam 3'!X30+'lam 4'!X30+'lam 5'!X30+'lam 6'!X30</f>
        <v>495.60375527719003</v>
      </c>
      <c r="Z30" s="171">
        <f>'lam 1'!Y30+'lam 2'!Y30+'lam 3'!Y30+'lam 4'!Y30+'lam 5'!Y30+'lam 6'!Y30</f>
        <v>506.57498566122672</v>
      </c>
      <c r="AA30" s="171">
        <f>'lam 1'!Z30+'lam 2'!Z30+'lam 3'!Z30+'lam 4'!Z30+'lam 5'!Z30+'lam 6'!Z30</f>
        <v>517.58863215233839</v>
      </c>
      <c r="AB30" s="171">
        <f>'lam 1'!AA30+'lam 2'!AA30+'lam 3'!AA30+'lam 4'!AA30+'lam 5'!AA30+'lam 6'!AA30</f>
        <v>527.76722131557472</v>
      </c>
      <c r="AC30" s="171">
        <f>'lam 1'!AB30+'lam 2'!AB30+'lam 3'!AB30+'lam 4'!AB30+'lam 5'!AB30+'lam 6'!AB30</f>
        <v>535.91495965391641</v>
      </c>
      <c r="AD30" s="171">
        <f>'lam 1'!AC30+'lam 2'!AC30+'lam 3'!AC30+'lam 4'!AC30+'lam 5'!AC30+'lam 6'!AC30</f>
        <v>541.02823836071843</v>
      </c>
      <c r="AE30" s="171">
        <f>'lam 1'!AD30+'lam 2'!AD30+'lam 3'!AD30+'lam 4'!AD30+'lam 5'!AD30+'lam 6'!AD30</f>
        <v>542.74077769553605</v>
      </c>
      <c r="AF30" s="171">
        <f>'lam 1'!AE30+'lam 2'!AE30+'lam 3'!AE30+'lam 4'!AE30+'lam 5'!AE30+'lam 6'!AE30</f>
        <v>541.50100966327398</v>
      </c>
      <c r="AG30" s="171">
        <f>'lam 1'!AF30+'lam 2'!AF30+'lam 3'!AF30+'lam 4'!AF30+'lam 5'!AF30+'lam 6'!AF30</f>
        <v>538.39986349031983</v>
      </c>
      <c r="AH30" s="171">
        <f>'lam 1'!AG30+'lam 2'!AG30+'lam 3'!AG30+'lam 4'!AG30+'lam 5'!AG30+'lam 6'!AG30</f>
        <v>534.73137036001663</v>
      </c>
      <c r="AI30" s="171">
        <f>'lam 1'!AH30+'lam 2'!AH30+'lam 3'!AH30+'lam 4'!AH30+'lam 5'!AH30+'lam 6'!AH30</f>
        <v>531.48913734932057</v>
      </c>
      <c r="AJ30" s="171">
        <f>'lam 1'!AI30+'lam 2'!AI30+'lam 3'!AI30+'lam 4'!AI30+'lam 5'!AI30+'lam 6'!AI30</f>
        <v>529.01840782725776</v>
      </c>
      <c r="AK30" s="171">
        <f>'lam 1'!AJ30+'lam 2'!AJ30+'lam 3'!AJ30+'lam 4'!AJ30+'lam 5'!AJ30+'lam 6'!AJ30</f>
        <v>526.95733669849221</v>
      </c>
      <c r="AL30" s="171">
        <f>'lam 1'!AK30+'lam 2'!AK30+'lam 3'!AK30+'lam 4'!AK30+'lam 5'!AK30+'lam 6'!AK30</f>
        <v>524.46761861142966</v>
      </c>
      <c r="AM30" s="171">
        <f>'lam 1'!AL30+'lam 2'!AL30+'lam 3'!AL30+'lam 4'!AL30+'lam 5'!AL30+'lam 6'!AL30</f>
        <v>556.34511087246528</v>
      </c>
      <c r="AN30" s="171">
        <f>'lam 1'!AM30+'lam 2'!AM30+'lam 3'!AM30+'lam 4'!AM30+'lam 5'!AM30+'lam 6'!AM30</f>
        <v>551.47015435794651</v>
      </c>
      <c r="AO30" s="171">
        <f>'lam 1'!AN30+'lam 2'!AN30+'lam 3'!AN30+'lam 4'!AN30+'lam 5'!AN30+'lam 6'!AN30</f>
        <v>546.33489675462329</v>
      </c>
      <c r="AP30" s="171">
        <f>'lam 1'!AO30+'lam 2'!AO30+'lam 3'!AO30+'lam 4'!AO30+'lam 5'!AO30+'lam 6'!AO30</f>
        <v>541.24941599853582</v>
      </c>
      <c r="AQ30" s="171">
        <f>'lam 1'!AP30+'lam 2'!AP30+'lam 3'!AP30+'lam 4'!AP30+'lam 5'!AP30+'lam 6'!AP30</f>
        <v>536.84112162821805</v>
      </c>
      <c r="AR30" s="171">
        <f>'lam 1'!AQ30+'lam 2'!AQ30+'lam 3'!AQ30+'lam 4'!AQ30+'lam 5'!AQ30+'lam 6'!AQ30</f>
        <v>533.82350922326691</v>
      </c>
      <c r="AS30" s="171">
        <f>'lam 1'!AR30+'lam 2'!AR30+'lam 3'!AR30+'lam 4'!AR30+'lam 5'!AR30+'lam 6'!AR30</f>
        <v>532.74876732602775</v>
      </c>
      <c r="AT30" s="171">
        <f>'lam 1'!AS30+'lam 2'!AS30+'lam 3'!AS30+'lam 4'!AS30+'lam 5'!AS30+'lam 6'!AS30</f>
        <v>533.82350922326737</v>
      </c>
      <c r="AU30" s="171">
        <f>'lam 1'!AT30+'lam 2'!AT30+'lam 3'!AT30+'lam 4'!AT30+'lam 5'!AT30+'lam 6'!AT30</f>
        <v>536.84112162821827</v>
      </c>
      <c r="AV30" s="171">
        <f>'lam 1'!AU30+'lam 2'!AU30+'lam 3'!AU30+'lam 4'!AU30+'lam 5'!AU30+'lam 6'!AU30</f>
        <v>541.24941599853651</v>
      </c>
      <c r="AW30" s="171">
        <f>'lam 1'!AV30+'lam 2'!AV30+'lam 3'!AV30+'lam 4'!AV30+'lam 5'!AV30+'lam 6'!AV30</f>
        <v>546.33489675462329</v>
      </c>
      <c r="AX30" s="171">
        <f>'lam 1'!AW30+'lam 2'!AW30+'lam 3'!AW30+'lam 4'!AW30+'lam 5'!AW30+'lam 6'!AW30</f>
        <v>551.47015435794674</v>
      </c>
      <c r="AY30" s="171">
        <f>'lam 1'!AX30+'lam 2'!AX30+'lam 3'!AX30+'lam 4'!AX30+'lam 5'!AX30+'lam 6'!AX30</f>
        <v>556.34511087246551</v>
      </c>
      <c r="AZ30" s="171">
        <f>'lam 1'!AY30+'lam 2'!AY30+'lam 3'!AY30+'lam 4'!AY30+'lam 5'!AY30+'lam 6'!AY30</f>
        <v>524.46761861142954</v>
      </c>
      <c r="BA30" s="171">
        <f>'lam 1'!AZ30+'lam 2'!AZ30+'lam 3'!AZ30+'lam 4'!AZ30+'lam 5'!AZ30+'lam 6'!AZ30</f>
        <v>526.95733669849221</v>
      </c>
      <c r="BB30" s="171">
        <f>'lam 1'!BA30+'lam 2'!BA30+'lam 3'!BA30+'lam 4'!BA30+'lam 5'!BA30+'lam 6'!BA30</f>
        <v>529.01840782725776</v>
      </c>
      <c r="BC30" s="171">
        <f>'lam 1'!BB30+'lam 2'!BB30+'lam 3'!BB30+'lam 4'!BB30+'lam 5'!BB30+'lam 6'!BB30</f>
        <v>531.48913734932069</v>
      </c>
      <c r="BD30" s="171">
        <f>'lam 1'!BC30+'lam 2'!BC30+'lam 3'!BC30+'lam 4'!BC30+'lam 5'!BC30+'lam 6'!BC30</f>
        <v>534.73137036001674</v>
      </c>
      <c r="BE30" s="171">
        <f>'lam 1'!BD30+'lam 2'!BD30+'lam 3'!BD30+'lam 4'!BD30+'lam 5'!BD30+'lam 6'!BD30</f>
        <v>538.39986349032006</v>
      </c>
      <c r="BF30" s="171">
        <f>'lam 1'!BE30+'lam 2'!BE30+'lam 3'!BE30+'lam 4'!BE30+'lam 5'!BE30+'lam 6'!BE30</f>
        <v>541.50100966327386</v>
      </c>
      <c r="BG30" s="171">
        <f>'lam 1'!BF30+'lam 2'!BF30+'lam 3'!BF30+'lam 4'!BF30+'lam 5'!BF30+'lam 6'!BF30</f>
        <v>542.74077769553594</v>
      </c>
      <c r="BH30" s="171">
        <f>'lam 1'!BG30+'lam 2'!BG30+'lam 3'!BG30+'lam 4'!BG30+'lam 5'!BG30+'lam 6'!BG30</f>
        <v>541.02823836071832</v>
      </c>
      <c r="BI30" s="171">
        <f>'lam 1'!BH30+'lam 2'!BH30+'lam 3'!BH30+'lam 4'!BH30+'lam 5'!BH30+'lam 6'!BH30</f>
        <v>535.91495965391618</v>
      </c>
      <c r="BJ30" s="171">
        <f>'lam 1'!BI30+'lam 2'!BI30+'lam 3'!BI30+'lam 4'!BI30+'lam 5'!BI30+'lam 6'!BI30</f>
        <v>527.76722131557437</v>
      </c>
      <c r="BK30" s="171">
        <f>'lam 1'!BJ30+'lam 2'!BJ30+'lam 3'!BJ30+'lam 4'!BJ30+'lam 5'!BJ30+'lam 6'!BJ30</f>
        <v>517.58863215233782</v>
      </c>
      <c r="BL30" s="171">
        <f>'lam 1'!BK30+'lam 2'!BK30+'lam 3'!BK30+'lam 4'!BK30+'lam 5'!BK30+'lam 6'!BK30</f>
        <v>506.57498566122615</v>
      </c>
      <c r="BM30" s="171">
        <f>'lam 1'!BL30+'lam 2'!BL30+'lam 3'!BL30+'lam 4'!BL30+'lam 5'!BL30+'lam 6'!BL30</f>
        <v>495.60375527718952</v>
      </c>
      <c r="BN30" s="171">
        <f>'lam 1'!BM30+'lam 2'!BM30+'lam 3'!BM30+'lam 4'!BM30+'lam 5'!BM30+'lam 6'!BM30</f>
        <v>484.8771558330684</v>
      </c>
      <c r="BO30" s="171">
        <f>'lam 1'!BN30+'lam 2'!BN30+'lam 3'!BN30+'lam 4'!BN30+'lam 5'!BN30+'lam 6'!BN30</f>
        <v>473.85137885005133</v>
      </c>
      <c r="BP30" s="171">
        <f>'lam 1'!BO30+'lam 2'!BO30+'lam 3'!BO30+'lam 4'!BO30+'lam 5'!BO30+'lam 6'!BO30</f>
        <v>461.45077997008553</v>
      </c>
      <c r="BQ30" s="171">
        <f>'lam 1'!BP30+'lam 2'!BP30+'lam 3'!BP30+'lam 4'!BP30+'lam 5'!BP30+'lam 6'!BP30</f>
        <v>446.45461082695067</v>
      </c>
      <c r="BR30" s="171">
        <f>'lam 1'!BQ30+'lam 2'!BQ30+'lam 3'!BQ30+'lam 4'!BQ30+'lam 5'!BQ30+'lam 6'!BQ30</f>
        <v>427.89991426947631</v>
      </c>
      <c r="BS30" s="171">
        <f>'lam 1'!BR30+'lam 2'!BR30+'lam 3'!BR30+'lam 4'!BR30+'lam 5'!BR30+'lam 6'!BR30</f>
        <v>378.53789592838723</v>
      </c>
      <c r="BT30" s="171">
        <f>'lam 1'!BS30+'lam 2'!BS30+'lam 3'!BS30+'lam 4'!BS30+'lam 5'!BS30+'lam 6'!BS30</f>
        <v>353.69652598964518</v>
      </c>
      <c r="BU30" s="171">
        <f>'lam 1'!BT30+'lam 2'!BT30+'lam 3'!BT30+'lam 4'!BT30+'lam 5'!BT30+'lam 6'!BT30</f>
        <v>325.85839516407043</v>
      </c>
      <c r="BV30" s="171">
        <f>'lam 1'!BU30+'lam 2'!BU30+'lam 3'!BU30+'lam 4'!BU30+'lam 5'!BU30+'lam 6'!BU30</f>
        <v>296.27430462217029</v>
      </c>
      <c r="BW30" s="171">
        <f>'lam 1'!BV30+'lam 2'!BV30+'lam 3'!BV30+'lam 4'!BV30+'lam 5'!BV30+'lam 6'!BV30</f>
        <v>266.37438366301319</v>
      </c>
      <c r="BX30" s="171">
        <f>'lam 1'!BW30+'lam 2'!BW30+'lam 3'!BW30+'lam 4'!BW30+'lam 5'!BW30+'lam 6'!BW30</f>
        <v>237.54920460109525</v>
      </c>
      <c r="BY30" s="171">
        <f>'lam 1'!BX30+'lam 2'!BX30+'lam 3'!BX30+'lam 4'!BX30+'lam 5'!BX30+'lam 6'!BX30</f>
        <v>210.98272646414637</v>
      </c>
      <c r="BZ30" s="171">
        <f>'lam 1'!BY30+'lam 2'!BY30+'lam 3'!BY30+'lam 4'!BY30+'lam 5'!BY30+'lam 6'!BY30</f>
        <v>187.55289000888973</v>
      </c>
      <c r="CA30" s="171">
        <f>'lam 1'!BZ30+'lam 2'!BZ30+'lam 3'!BZ30+'lam 4'!BZ30+'lam 5'!BZ30+'lam 6'!BZ30</f>
        <v>167.79700082623503</v>
      </c>
      <c r="CB30" s="171">
        <f>'lam 1'!CA30+'lam 2'!CA30+'lam 3'!CA30+'lam 4'!CA30+'lam 5'!CA30+'lam 6'!CA30</f>
        <v>151.92801388396606</v>
      </c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</row>
    <row r="31" spans="5:165" ht="17.100000000000001" customHeight="1" x14ac:dyDescent="0.2">
      <c r="E31" s="53">
        <f t="shared" si="6"/>
        <v>556.09440743049424</v>
      </c>
      <c r="F31" s="172"/>
      <c r="G31" s="172">
        <f t="shared" si="7"/>
        <v>4.4000000000000004</v>
      </c>
      <c r="H31" s="172"/>
      <c r="I31" s="175">
        <f t="shared" si="8"/>
        <v>0.89999999999999791</v>
      </c>
      <c r="J31" s="171">
        <f>'lam 1'!I31+'lam 2'!I31+'lam 3'!I31+'lam 4'!I31+'lam 5'!I31+'lam 6'!I31</f>
        <v>151.13000359222482</v>
      </c>
      <c r="K31" s="171">
        <f>'lam 1'!J31+'lam 2'!J31+'lam 3'!J31+'lam 4'!J31+'lam 5'!J31+'lam 6'!J31</f>
        <v>167.02797587886502</v>
      </c>
      <c r="L31" s="171">
        <f>'lam 1'!K31+'lam 2'!K31+'lam 3'!K31+'lam 4'!K31+'lam 5'!K31+'lam 6'!K31</f>
        <v>186.84055420552721</v>
      </c>
      <c r="M31" s="171">
        <f>'lam 1'!L31+'lam 2'!L31+'lam 3'!L31+'lam 4'!L31+'lam 5'!L31+'lam 6'!L31</f>
        <v>210.35528761903731</v>
      </c>
      <c r="N31" s="171">
        <f>'lam 1'!M31+'lam 2'!M31+'lam 3'!M31+'lam 4'!M31+'lam 5'!M31+'lam 6'!M31</f>
        <v>237.03356572581916</v>
      </c>
      <c r="O31" s="171">
        <f>'lam 1'!N31+'lam 2'!N31+'lam 3'!N31+'lam 4'!N31+'lam 5'!N31+'lam 6'!N31</f>
        <v>265.99408181267131</v>
      </c>
      <c r="P31" s="171">
        <f>'lam 1'!O31+'lam 2'!O31+'lam 3'!O31+'lam 4'!O31+'lam 5'!O31+'lam 6'!O31</f>
        <v>296.04742903244664</v>
      </c>
      <c r="Q31" s="171">
        <f>'lam 1'!P31+'lam 2'!P31+'lam 3'!P31+'lam 4'!P31+'lam 5'!P31+'lam 6'!P31</f>
        <v>325.7958296971978</v>
      </c>
      <c r="R31" s="171">
        <f>'lam 1'!Q31+'lam 2'!Q31+'lam 3'!Q31+'lam 4'!Q31+'lam 5'!Q31+'lam 6'!Q31</f>
        <v>353.80094406382761</v>
      </c>
      <c r="S31" s="171">
        <f>'lam 1'!R31+'lam 2'!R31+'lam 3'!R31+'lam 4'!R31+'lam 5'!R31+'lam 6'!R31</f>
        <v>378.80393320856086</v>
      </c>
      <c r="T31" s="171">
        <f>'lam 1'!S31+'lam 2'!S31+'lam 3'!S31+'lam 4'!S31+'lam 5'!S31+'lam 6'!S31</f>
        <v>427.86216352518619</v>
      </c>
      <c r="U31" s="171">
        <f>'lam 1'!T31+'lam 2'!T31+'lam 3'!T31+'lam 4'!T31+'lam 5'!T31+'lam 6'!T31</f>
        <v>446.52806699640581</v>
      </c>
      <c r="V31" s="171">
        <f>'lam 1'!U31+'lam 2'!U31+'lam 3'!U31+'lam 4'!U31+'lam 5'!U31+'lam 6'!U31</f>
        <v>461.6193523702845</v>
      </c>
      <c r="W31" s="171">
        <f>'lam 1'!V31+'lam 2'!V31+'lam 3'!V31+'lam 4'!V31+'lam 5'!V31+'lam 6'!V31</f>
        <v>474.10283851328535</v>
      </c>
      <c r="X31" s="171">
        <f>'lam 1'!W31+'lam 2'!W31+'lam 3'!W31+'lam 4'!W31+'lam 5'!W31+'lam 6'!W31</f>
        <v>485.20499071627268</v>
      </c>
      <c r="Y31" s="171">
        <f>'lam 1'!X31+'lam 2'!X31+'lam 3'!X31+'lam 4'!X31+'lam 5'!X31+'lam 6'!X31</f>
        <v>496.00624791115621</v>
      </c>
      <c r="Z31" s="171">
        <f>'lam 1'!Y31+'lam 2'!Y31+'lam 3'!Y31+'lam 4'!Y31+'lam 5'!Y31+'lam 6'!Y31</f>
        <v>507.05130719069774</v>
      </c>
      <c r="AA31" s="171">
        <f>'lam 1'!Z31+'lam 2'!Z31+'lam 3'!Z31+'lam 4'!Z31+'lam 5'!Z31+'lam 6'!Z31</f>
        <v>518.13308875471216</v>
      </c>
      <c r="AB31" s="171">
        <f>'lam 1'!AA31+'lam 2'!AA31+'lam 3'!AA31+'lam 4'!AA31+'lam 5'!AA31+'lam 6'!AA31</f>
        <v>528.36395936495285</v>
      </c>
      <c r="AC31" s="171">
        <f>'lam 1'!AB31+'lam 2'!AB31+'lam 3'!AB31+'lam 4'!AB31+'lam 5'!AB31+'lam 6'!AB31</f>
        <v>536.53569960619063</v>
      </c>
      <c r="AD31" s="171">
        <f>'lam 1'!AC31+'lam 2'!AC31+'lam 3'!AC31+'lam 4'!AC31+'lam 5'!AC31+'lam 6'!AC31</f>
        <v>541.63456955921333</v>
      </c>
      <c r="AE31" s="171">
        <f>'lam 1'!AD31+'lam 2'!AD31+'lam 3'!AD31+'lam 4'!AD31+'lam 5'!AD31+'lam 6'!AD31</f>
        <v>543.29054097658423</v>
      </c>
      <c r="AF31" s="171">
        <f>'lam 1'!AE31+'lam 2'!AE31+'lam 3'!AE31+'lam 4'!AE31+'lam 5'!AE31+'lam 6'!AE31</f>
        <v>541.95633023080222</v>
      </c>
      <c r="AG31" s="171">
        <f>'lam 1'!AF31+'lam 2'!AF31+'lam 3'!AF31+'lam 4'!AF31+'lam 5'!AF31+'lam 6'!AF31</f>
        <v>538.73358276101828</v>
      </c>
      <c r="AH31" s="171">
        <f>'lam 1'!AG31+'lam 2'!AG31+'lam 3'!AG31+'lam 4'!AG31+'lam 5'!AG31+'lam 6'!AG31</f>
        <v>534.92944316950377</v>
      </c>
      <c r="AI31" s="171">
        <f>'lam 1'!AH31+'lam 2'!AH31+'lam 3'!AH31+'lam 4'!AH31+'lam 5'!AH31+'lam 6'!AH31</f>
        <v>531.54852972050128</v>
      </c>
      <c r="AJ31" s="171">
        <f>'lam 1'!AI31+'lam 2'!AI31+'lam 3'!AI31+'lam 4'!AI31+'lam 5'!AI31+'lam 6'!AI31</f>
        <v>528.94204125044928</v>
      </c>
      <c r="AK31" s="171">
        <f>'lam 1'!AJ31+'lam 2'!AJ31+'lam 3'!AJ31+'lam 4'!AJ31+'lam 5'!AJ31+'lam 6'!AJ31</f>
        <v>526.74866979963429</v>
      </c>
      <c r="AL31" s="171">
        <f>'lam 1'!AK31+'lam 2'!AK31+'lam 3'!AK31+'lam 4'!AK31+'lam 5'!AK31+'lam 6'!AK31</f>
        <v>524.12720327855652</v>
      </c>
      <c r="AM31" s="171">
        <f>'lam 1'!AL31+'lam 2'!AL31+'lam 3'!AL31+'lam 4'!AL31+'lam 5'!AL31+'lam 6'!AL31</f>
        <v>556.09440743049413</v>
      </c>
      <c r="AN31" s="171">
        <f>'lam 1'!AM31+'lam 2'!AM31+'lam 3'!AM31+'lam 4'!AM31+'lam 5'!AM31+'lam 6'!AM31</f>
        <v>551.08802134301777</v>
      </c>
      <c r="AO31" s="171">
        <f>'lam 1'!AN31+'lam 2'!AN31+'lam 3'!AN31+'lam 4'!AN31+'lam 5'!AN31+'lam 6'!AN31</f>
        <v>545.83190908742483</v>
      </c>
      <c r="AP31" s="171">
        <f>'lam 1'!AO31+'lam 2'!AO31+'lam 3'!AO31+'lam 4'!AO31+'lam 5'!AO31+'lam 6'!AO31</f>
        <v>540.64149826935352</v>
      </c>
      <c r="AQ31" s="171">
        <f>'lam 1'!AP31+'lam 2'!AP31+'lam 3'!AP31+'lam 4'!AP31+'lam 5'!AP31+'lam 6'!AP31</f>
        <v>536.15111731623358</v>
      </c>
      <c r="AR31" s="171">
        <f>'lam 1'!AQ31+'lam 2'!AQ31+'lam 3'!AQ31+'lam 4'!AQ31+'lam 5'!AQ31+'lam 6'!AQ31</f>
        <v>533.08099475826396</v>
      </c>
      <c r="AS31" s="171">
        <f>'lam 1'!AR31+'lam 2'!AR31+'lam 3'!AR31+'lam 4'!AR31+'lam 5'!AR31+'lam 6'!AR31</f>
        <v>531.98816362534114</v>
      </c>
      <c r="AT31" s="171">
        <f>'lam 1'!AS31+'lam 2'!AS31+'lam 3'!AS31+'lam 4'!AS31+'lam 5'!AS31+'lam 6'!AS31</f>
        <v>533.08099475826441</v>
      </c>
      <c r="AU31" s="171">
        <f>'lam 1'!AT31+'lam 2'!AT31+'lam 3'!AT31+'lam 4'!AT31+'lam 5'!AT31+'lam 6'!AT31</f>
        <v>536.15111731623392</v>
      </c>
      <c r="AV31" s="171">
        <f>'lam 1'!AU31+'lam 2'!AU31+'lam 3'!AU31+'lam 4'!AU31+'lam 5'!AU31+'lam 6'!AU31</f>
        <v>540.64149826935386</v>
      </c>
      <c r="AW31" s="171">
        <f>'lam 1'!AV31+'lam 2'!AV31+'lam 3'!AV31+'lam 4'!AV31+'lam 5'!AV31+'lam 6'!AV31</f>
        <v>545.83190908742495</v>
      </c>
      <c r="AX31" s="171">
        <f>'lam 1'!AW31+'lam 2'!AW31+'lam 3'!AW31+'lam 4'!AW31+'lam 5'!AW31+'lam 6'!AW31</f>
        <v>551.08802134301811</v>
      </c>
      <c r="AY31" s="171">
        <f>'lam 1'!AX31+'lam 2'!AX31+'lam 3'!AX31+'lam 4'!AX31+'lam 5'!AX31+'lam 6'!AX31</f>
        <v>556.09440743049424</v>
      </c>
      <c r="AZ31" s="171">
        <f>'lam 1'!AY31+'lam 2'!AY31+'lam 3'!AY31+'lam 4'!AY31+'lam 5'!AY31+'lam 6'!AY31</f>
        <v>524.12720327855652</v>
      </c>
      <c r="BA31" s="171">
        <f>'lam 1'!AZ31+'lam 2'!AZ31+'lam 3'!AZ31+'lam 4'!AZ31+'lam 5'!AZ31+'lam 6'!AZ31</f>
        <v>526.74866979963451</v>
      </c>
      <c r="BB31" s="171">
        <f>'lam 1'!BA31+'lam 2'!BA31+'lam 3'!BA31+'lam 4'!BA31+'lam 5'!BA31+'lam 6'!BA31</f>
        <v>528.94204125044951</v>
      </c>
      <c r="BC31" s="171">
        <f>'lam 1'!BB31+'lam 2'!BB31+'lam 3'!BB31+'lam 4'!BB31+'lam 5'!BB31+'lam 6'!BB31</f>
        <v>531.54852972050128</v>
      </c>
      <c r="BD31" s="171">
        <f>'lam 1'!BC31+'lam 2'!BC31+'lam 3'!BC31+'lam 4'!BC31+'lam 5'!BC31+'lam 6'!BC31</f>
        <v>534.92944316950388</v>
      </c>
      <c r="BE31" s="171">
        <f>'lam 1'!BD31+'lam 2'!BD31+'lam 3'!BD31+'lam 4'!BD31+'lam 5'!BD31+'lam 6'!BD31</f>
        <v>538.73358276101851</v>
      </c>
      <c r="BF31" s="171">
        <f>'lam 1'!BE31+'lam 2'!BE31+'lam 3'!BE31+'lam 4'!BE31+'lam 5'!BE31+'lam 6'!BE31</f>
        <v>541.95633023080234</v>
      </c>
      <c r="BG31" s="171">
        <f>'lam 1'!BF31+'lam 2'!BF31+'lam 3'!BF31+'lam 4'!BF31+'lam 5'!BF31+'lam 6'!BF31</f>
        <v>543.29054097658411</v>
      </c>
      <c r="BH31" s="171">
        <f>'lam 1'!BG31+'lam 2'!BG31+'lam 3'!BG31+'lam 4'!BG31+'lam 5'!BG31+'lam 6'!BG31</f>
        <v>541.63456955921311</v>
      </c>
      <c r="BI31" s="171">
        <f>'lam 1'!BH31+'lam 2'!BH31+'lam 3'!BH31+'lam 4'!BH31+'lam 5'!BH31+'lam 6'!BH31</f>
        <v>536.53569960619041</v>
      </c>
      <c r="BJ31" s="171">
        <f>'lam 1'!BI31+'lam 2'!BI31+'lam 3'!BI31+'lam 4'!BI31+'lam 5'!BI31+'lam 6'!BI31</f>
        <v>528.36395936495251</v>
      </c>
      <c r="BK31" s="171">
        <f>'lam 1'!BJ31+'lam 2'!BJ31+'lam 3'!BJ31+'lam 4'!BJ31+'lam 5'!BJ31+'lam 6'!BJ31</f>
        <v>518.13308875471159</v>
      </c>
      <c r="BL31" s="171">
        <f>'lam 1'!BK31+'lam 2'!BK31+'lam 3'!BK31+'lam 4'!BK31+'lam 5'!BK31+'lam 6'!BK31</f>
        <v>507.05130719069712</v>
      </c>
      <c r="BM31" s="171">
        <f>'lam 1'!BL31+'lam 2'!BL31+'lam 3'!BL31+'lam 4'!BL31+'lam 5'!BL31+'lam 6'!BL31</f>
        <v>496.0062479111557</v>
      </c>
      <c r="BN31" s="171">
        <f>'lam 1'!BM31+'lam 2'!BM31+'lam 3'!BM31+'lam 4'!BM31+'lam 5'!BM31+'lam 6'!BM31</f>
        <v>485.20499071627216</v>
      </c>
      <c r="BO31" s="171">
        <f>'lam 1'!BN31+'lam 2'!BN31+'lam 3'!BN31+'lam 4'!BN31+'lam 5'!BN31+'lam 6'!BN31</f>
        <v>474.10283851328478</v>
      </c>
      <c r="BP31" s="171">
        <f>'lam 1'!BO31+'lam 2'!BO31+'lam 3'!BO31+'lam 4'!BO31+'lam 5'!BO31+'lam 6'!BO31</f>
        <v>461.61935237028399</v>
      </c>
      <c r="BQ31" s="171">
        <f>'lam 1'!BP31+'lam 2'!BP31+'lam 3'!BP31+'lam 4'!BP31+'lam 5'!BP31+'lam 6'!BP31</f>
        <v>446.52806699640507</v>
      </c>
      <c r="BR31" s="171">
        <f>'lam 1'!BQ31+'lam 2'!BQ31+'lam 3'!BQ31+'lam 4'!BQ31+'lam 5'!BQ31+'lam 6'!BQ31</f>
        <v>427.86216352518511</v>
      </c>
      <c r="BS31" s="171">
        <f>'lam 1'!BR31+'lam 2'!BR31+'lam 3'!BR31+'lam 4'!BR31+'lam 5'!BR31+'lam 6'!BR31</f>
        <v>378.80393320855967</v>
      </c>
      <c r="BT31" s="171">
        <f>'lam 1'!BS31+'lam 2'!BS31+'lam 3'!BS31+'lam 4'!BS31+'lam 5'!BS31+'lam 6'!BS31</f>
        <v>353.80094406382619</v>
      </c>
      <c r="BU31" s="171">
        <f>'lam 1'!BT31+'lam 2'!BT31+'lam 3'!BT31+'lam 4'!BT31+'lam 5'!BT31+'lam 6'!BT31</f>
        <v>325.79582969719633</v>
      </c>
      <c r="BV31" s="171">
        <f>'lam 1'!BU31+'lam 2'!BU31+'lam 3'!BU31+'lam 4'!BU31+'lam 5'!BU31+'lam 6'!BU31</f>
        <v>296.04742903244488</v>
      </c>
      <c r="BW31" s="171">
        <f>'lam 1'!BV31+'lam 2'!BV31+'lam 3'!BV31+'lam 4'!BV31+'lam 5'!BV31+'lam 6'!BV31</f>
        <v>265.99408181266983</v>
      </c>
      <c r="BX31" s="171">
        <f>'lam 1'!BW31+'lam 2'!BW31+'lam 3'!BW31+'lam 4'!BW31+'lam 5'!BW31+'lam 6'!BW31</f>
        <v>237.03356572581779</v>
      </c>
      <c r="BY31" s="171">
        <f>'lam 1'!BX31+'lam 2'!BX31+'lam 3'!BX31+'lam 4'!BX31+'lam 5'!BX31+'lam 6'!BX31</f>
        <v>210.35528761903609</v>
      </c>
      <c r="BZ31" s="171">
        <f>'lam 1'!BY31+'lam 2'!BY31+'lam 3'!BY31+'lam 4'!BY31+'lam 5'!BY31+'lam 6'!BY31</f>
        <v>186.84055420552627</v>
      </c>
      <c r="CA31" s="171">
        <f>'lam 1'!BZ31+'lam 2'!BZ31+'lam 3'!BZ31+'lam 4'!BZ31+'lam 5'!BZ31+'lam 6'!BZ31</f>
        <v>167.02797587886411</v>
      </c>
      <c r="CB31" s="171">
        <f>'lam 1'!CA31+'lam 2'!CA31+'lam 3'!CA31+'lam 4'!CA31+'lam 5'!CA31+'lam 6'!CA31</f>
        <v>151.13000359222434</v>
      </c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</row>
    <row r="32" spans="5:165" ht="17.100000000000001" customHeight="1" x14ac:dyDescent="0.2">
      <c r="E32" s="53">
        <f t="shared" si="6"/>
        <v>555.30993471199804</v>
      </c>
      <c r="F32" s="172"/>
      <c r="G32" s="172">
        <f t="shared" si="7"/>
        <v>4.3000000000000007</v>
      </c>
      <c r="H32" s="172"/>
      <c r="I32" s="175">
        <f t="shared" si="8"/>
        <v>0.79999999999999793</v>
      </c>
      <c r="J32" s="171">
        <f>'lam 1'!I32+'lam 2'!I32+'lam 3'!I32+'lam 4'!I32+'lam 5'!I32+'lam 6'!I32</f>
        <v>149.97745436310387</v>
      </c>
      <c r="K32" s="171">
        <f>'lam 1'!J32+'lam 2'!J32+'lam 3'!J32+'lam 4'!J32+'lam 5'!J32+'lam 6'!J32</f>
        <v>165.89626227303324</v>
      </c>
      <c r="L32" s="171">
        <f>'lam 1'!K32+'lam 2'!K32+'lam 3'!K32+'lam 4'!K32+'lam 5'!K32+'lam 6'!K32</f>
        <v>185.75896637400143</v>
      </c>
      <c r="M32" s="171">
        <f>'lam 1'!L32+'lam 2'!L32+'lam 3'!L32+'lam 4'!L32+'lam 5'!L32+'lam 6'!L32</f>
        <v>209.35475234202485</v>
      </c>
      <c r="N32" s="171">
        <f>'lam 1'!M32+'lam 2'!M32+'lam 3'!M32+'lam 4'!M32+'lam 5'!M32+'lam 6'!M32</f>
        <v>236.14501500090097</v>
      </c>
      <c r="O32" s="171">
        <f>'lam 1'!N32+'lam 2'!N32+'lam 3'!N32+'lam 4'!N32+'lam 5'!N32+'lam 6'!N32</f>
        <v>265.2464368916398</v>
      </c>
      <c r="P32" s="171">
        <f>'lam 1'!O32+'lam 2'!O32+'lam 3'!O32+'lam 4'!O32+'lam 5'!O32+'lam 6'!O32</f>
        <v>295.46537240021649</v>
      </c>
      <c r="Q32" s="171">
        <f>'lam 1'!P32+'lam 2'!P32+'lam 3'!P32+'lam 4'!P32+'lam 5'!P32+'lam 6'!P32</f>
        <v>325.39767659219962</v>
      </c>
      <c r="R32" s="171">
        <f>'lam 1'!Q32+'lam 2'!Q32+'lam 3'!Q32+'lam 4'!Q32+'lam 5'!Q32+'lam 6'!Q32</f>
        <v>353.59705781896434</v>
      </c>
      <c r="S32" s="171">
        <f>'lam 1'!R32+'lam 2'!R32+'lam 3'!R32+'lam 4'!R32+'lam 5'!R32+'lam 6'!R32</f>
        <v>378.79619126452894</v>
      </c>
      <c r="T32" s="171">
        <f>'lam 1'!S32+'lam 2'!S32+'lam 3'!S32+'lam 4'!S32+'lam 5'!S32+'lam 6'!S32</f>
        <v>427.45106947009651</v>
      </c>
      <c r="U32" s="171">
        <f>'lam 1'!T32+'lam 2'!T32+'lam 3'!T32+'lam 4'!T32+'lam 5'!T32+'lam 6'!T32</f>
        <v>446.26621817050659</v>
      </c>
      <c r="V32" s="171">
        <f>'lam 1'!U32+'lam 2'!U32+'lam 3'!U32+'lam 4'!U32+'lam 5'!U32+'lam 6'!U32</f>
        <v>461.49286226597269</v>
      </c>
      <c r="W32" s="171">
        <f>'lam 1'!V32+'lam 2'!V32+'lam 3'!V32+'lam 4'!V32+'lam 5'!V32+'lam 6'!V32</f>
        <v>474.09988323587254</v>
      </c>
      <c r="X32" s="171">
        <f>'lam 1'!W32+'lam 2'!W32+'lam 3'!W32+'lam 4'!W32+'lam 5'!W32+'lam 6'!W32</f>
        <v>485.31791034897424</v>
      </c>
      <c r="Y32" s="171">
        <f>'lam 1'!X32+'lam 2'!X32+'lam 3'!X32+'lam 4'!X32+'lam 5'!X32+'lam 6'!X32</f>
        <v>496.2307953742008</v>
      </c>
      <c r="Z32" s="171">
        <f>'lam 1'!Y32+'lam 2'!Y32+'lam 3'!Y32+'lam 4'!Y32+'lam 5'!Y32+'lam 6'!Y32</f>
        <v>507.38264031875286</v>
      </c>
      <c r="AA32" s="171">
        <f>'lam 1'!Z32+'lam 2'!Z32+'lam 3'!Z32+'lam 4'!Z32+'lam 5'!Z32+'lam 6'!Z32</f>
        <v>518.55963100550366</v>
      </c>
      <c r="AB32" s="171">
        <f>'lam 1'!AA32+'lam 2'!AA32+'lam 3'!AA32+'lam 4'!AA32+'lam 5'!AA32+'lam 6'!AA32</f>
        <v>528.86167458308682</v>
      </c>
      <c r="AC32" s="171">
        <f>'lam 1'!AB32+'lam 2'!AB32+'lam 3'!AB32+'lam 4'!AB32+'lam 5'!AB32+'lam 6'!AB32</f>
        <v>537.0657363194058</v>
      </c>
      <c r="AD32" s="171">
        <f>'lam 1'!AC32+'lam 2'!AC32+'lam 3'!AC32+'lam 4'!AC32+'lam 5'!AC32+'lam 6'!AC32</f>
        <v>542.14610245367726</v>
      </c>
      <c r="AE32" s="171">
        <f>'lam 1'!AD32+'lam 2'!AD32+'lam 3'!AD32+'lam 4'!AD32+'lam 5'!AD32+'lam 6'!AD32</f>
        <v>543.72832109487933</v>
      </c>
      <c r="AF32" s="171">
        <f>'lam 1'!AE32+'lam 2'!AE32+'lam 3'!AE32+'lam 4'!AE32+'lam 5'!AE32+'lam 6'!AE32</f>
        <v>542.27014382986056</v>
      </c>
      <c r="AG32" s="171">
        <f>'lam 1'!AF32+'lam 2'!AF32+'lam 3'!AF32+'lam 4'!AF32+'lam 5'!AF32+'lam 6'!AF32</f>
        <v>538.88585415305283</v>
      </c>
      <c r="AH32" s="171">
        <f>'lam 1'!AG32+'lam 2'!AG32+'lam 3'!AG32+'lam 4'!AG32+'lam 5'!AG32+'lam 6'!AG32</f>
        <v>534.89818540728572</v>
      </c>
      <c r="AI32" s="171">
        <f>'lam 1'!AH32+'lam 2'!AH32+'lam 3'!AH32+'lam 4'!AH32+'lam 5'!AH32+'lam 6'!AH32</f>
        <v>531.32516303649061</v>
      </c>
      <c r="AJ32" s="171">
        <f>'lam 1'!AI32+'lam 2'!AI32+'lam 3'!AI32+'lam 4'!AI32+'lam 5'!AI32+'lam 6'!AI32</f>
        <v>528.52592082374019</v>
      </c>
      <c r="AK32" s="171">
        <f>'lam 1'!AJ32+'lam 2'!AJ32+'lam 3'!AJ32+'lam 4'!AJ32+'lam 5'!AJ32+'lam 6'!AJ32</f>
        <v>526.14129971682928</v>
      </c>
      <c r="AL32" s="171">
        <f>'lam 1'!AK32+'lam 2'!AK32+'lam 3'!AK32+'lam 4'!AK32+'lam 5'!AK32+'lam 6'!AK32</f>
        <v>523.32871393377354</v>
      </c>
      <c r="AM32" s="171">
        <f>'lam 1'!AL32+'lam 2'!AL32+'lam 3'!AL32+'lam 4'!AL32+'lam 5'!AL32+'lam 6'!AL32</f>
        <v>555.30993471199781</v>
      </c>
      <c r="AN32" s="171">
        <f>'lam 1'!AM32+'lam 2'!AM32+'lam 3'!AM32+'lam 4'!AM32+'lam 5'!AM32+'lam 6'!AM32</f>
        <v>550.11819656518344</v>
      </c>
      <c r="AO32" s="171">
        <f>'lam 1'!AN32+'lam 2'!AN32+'lam 3'!AN32+'lam 4'!AN32+'lam 5'!AN32+'lam 6'!AN32</f>
        <v>544.69245353756128</v>
      </c>
      <c r="AP32" s="171">
        <f>'lam 1'!AO32+'lam 2'!AO32+'lam 3'!AO32+'lam 4'!AO32+'lam 5'!AO32+'lam 6'!AO32</f>
        <v>539.35602419296413</v>
      </c>
      <c r="AQ32" s="171">
        <f>'lam 1'!AP32+'lam 2'!AP32+'lam 3'!AP32+'lam 4'!AP32+'lam 5'!AP32+'lam 6'!AP32</f>
        <v>534.75242893422296</v>
      </c>
      <c r="AR32" s="171">
        <f>'lam 1'!AQ32+'lam 2'!AQ32+'lam 3'!AQ32+'lam 4'!AQ32+'lam 5'!AQ32+'lam 6'!AQ32</f>
        <v>531.61038740111553</v>
      </c>
      <c r="AS32" s="171">
        <f>'lam 1'!AR32+'lam 2'!AR32+'lam 3'!AR32+'lam 4'!AR32+'lam 5'!AR32+'lam 6'!AR32</f>
        <v>530.49287378327801</v>
      </c>
      <c r="AT32" s="171">
        <f>'lam 1'!AS32+'lam 2'!AS32+'lam 3'!AS32+'lam 4'!AS32+'lam 5'!AS32+'lam 6'!AS32</f>
        <v>531.6103874011161</v>
      </c>
      <c r="AU32" s="171">
        <f>'lam 1'!AT32+'lam 2'!AT32+'lam 3'!AT32+'lam 4'!AT32+'lam 5'!AT32+'lam 6'!AT32</f>
        <v>534.75242893422319</v>
      </c>
      <c r="AV32" s="171">
        <f>'lam 1'!AU32+'lam 2'!AU32+'lam 3'!AU32+'lam 4'!AU32+'lam 5'!AU32+'lam 6'!AU32</f>
        <v>539.35602419296481</v>
      </c>
      <c r="AW32" s="171">
        <f>'lam 1'!AV32+'lam 2'!AV32+'lam 3'!AV32+'lam 4'!AV32+'lam 5'!AV32+'lam 6'!AV32</f>
        <v>544.69245353756116</v>
      </c>
      <c r="AX32" s="171">
        <f>'lam 1'!AW32+'lam 2'!AW32+'lam 3'!AW32+'lam 4'!AW32+'lam 5'!AW32+'lam 6'!AW32</f>
        <v>550.11819656518389</v>
      </c>
      <c r="AY32" s="171">
        <f>'lam 1'!AX32+'lam 2'!AX32+'lam 3'!AX32+'lam 4'!AX32+'lam 5'!AX32+'lam 6'!AX32</f>
        <v>555.30993471199804</v>
      </c>
      <c r="AZ32" s="171">
        <f>'lam 1'!AY32+'lam 2'!AY32+'lam 3'!AY32+'lam 4'!AY32+'lam 5'!AY32+'lam 6'!AY32</f>
        <v>523.32871393377377</v>
      </c>
      <c r="BA32" s="171">
        <f>'lam 1'!AZ32+'lam 2'!AZ32+'lam 3'!AZ32+'lam 4'!AZ32+'lam 5'!AZ32+'lam 6'!AZ32</f>
        <v>526.14129971682951</v>
      </c>
      <c r="BB32" s="171">
        <f>'lam 1'!BA32+'lam 2'!BA32+'lam 3'!BA32+'lam 4'!BA32+'lam 5'!BA32+'lam 6'!BA32</f>
        <v>528.52592082374031</v>
      </c>
      <c r="BC32" s="171">
        <f>'lam 1'!BB32+'lam 2'!BB32+'lam 3'!BB32+'lam 4'!BB32+'lam 5'!BB32+'lam 6'!BB32</f>
        <v>531.32516303649084</v>
      </c>
      <c r="BD32" s="171">
        <f>'lam 1'!BC32+'lam 2'!BC32+'lam 3'!BC32+'lam 4'!BC32+'lam 5'!BC32+'lam 6'!BC32</f>
        <v>534.89818540728572</v>
      </c>
      <c r="BE32" s="171">
        <f>'lam 1'!BD32+'lam 2'!BD32+'lam 3'!BD32+'lam 4'!BD32+'lam 5'!BD32+'lam 6'!BD32</f>
        <v>538.88585415305306</v>
      </c>
      <c r="BF32" s="171">
        <f>'lam 1'!BE32+'lam 2'!BE32+'lam 3'!BE32+'lam 4'!BE32+'lam 5'!BE32+'lam 6'!BE32</f>
        <v>542.27014382986067</v>
      </c>
      <c r="BG32" s="171">
        <f>'lam 1'!BF32+'lam 2'!BF32+'lam 3'!BF32+'lam 4'!BF32+'lam 5'!BF32+'lam 6'!BF32</f>
        <v>543.72832109487933</v>
      </c>
      <c r="BH32" s="171">
        <f>'lam 1'!BG32+'lam 2'!BG32+'lam 3'!BG32+'lam 4'!BG32+'lam 5'!BG32+'lam 6'!BG32</f>
        <v>542.14610245367703</v>
      </c>
      <c r="BI32" s="171">
        <f>'lam 1'!BH32+'lam 2'!BH32+'lam 3'!BH32+'lam 4'!BH32+'lam 5'!BH32+'lam 6'!BH32</f>
        <v>537.06573631940557</v>
      </c>
      <c r="BJ32" s="171">
        <f>'lam 1'!BI32+'lam 2'!BI32+'lam 3'!BI32+'lam 4'!BI32+'lam 5'!BI32+'lam 6'!BI32</f>
        <v>528.86167458308637</v>
      </c>
      <c r="BK32" s="171">
        <f>'lam 1'!BJ32+'lam 2'!BJ32+'lam 3'!BJ32+'lam 4'!BJ32+'lam 5'!BJ32+'lam 6'!BJ32</f>
        <v>518.55963100550321</v>
      </c>
      <c r="BL32" s="171">
        <f>'lam 1'!BK32+'lam 2'!BK32+'lam 3'!BK32+'lam 4'!BK32+'lam 5'!BK32+'lam 6'!BK32</f>
        <v>507.38264031875246</v>
      </c>
      <c r="BM32" s="171">
        <f>'lam 1'!BL32+'lam 2'!BL32+'lam 3'!BL32+'lam 4'!BL32+'lam 5'!BL32+'lam 6'!BL32</f>
        <v>496.2307953742</v>
      </c>
      <c r="BN32" s="171">
        <f>'lam 1'!BM32+'lam 2'!BM32+'lam 3'!BM32+'lam 4'!BM32+'lam 5'!BM32+'lam 6'!BM32</f>
        <v>485.31791034897367</v>
      </c>
      <c r="BO32" s="171">
        <f>'lam 1'!BN32+'lam 2'!BN32+'lam 3'!BN32+'lam 4'!BN32+'lam 5'!BN32+'lam 6'!BN32</f>
        <v>474.09988323587186</v>
      </c>
      <c r="BP32" s="171">
        <f>'lam 1'!BO32+'lam 2'!BO32+'lam 3'!BO32+'lam 4'!BO32+'lam 5'!BO32+'lam 6'!BO32</f>
        <v>461.49286226597201</v>
      </c>
      <c r="BQ32" s="171">
        <f>'lam 1'!BP32+'lam 2'!BP32+'lam 3'!BP32+'lam 4'!BP32+'lam 5'!BP32+'lam 6'!BP32</f>
        <v>446.26621817050579</v>
      </c>
      <c r="BR32" s="171">
        <f>'lam 1'!BQ32+'lam 2'!BQ32+'lam 3'!BQ32+'lam 4'!BQ32+'lam 5'!BQ32+'lam 6'!BQ32</f>
        <v>427.45106947009543</v>
      </c>
      <c r="BS32" s="171">
        <f>'lam 1'!BR32+'lam 2'!BR32+'lam 3'!BR32+'lam 4'!BR32+'lam 5'!BR32+'lam 6'!BR32</f>
        <v>378.79619126452803</v>
      </c>
      <c r="BT32" s="171">
        <f>'lam 1'!BS32+'lam 2'!BS32+'lam 3'!BS32+'lam 4'!BS32+'lam 5'!BS32+'lam 6'!BS32</f>
        <v>353.59705781896287</v>
      </c>
      <c r="BU32" s="171">
        <f>'lam 1'!BT32+'lam 2'!BT32+'lam 3'!BT32+'lam 4'!BT32+'lam 5'!BT32+'lam 6'!BT32</f>
        <v>325.39767659219814</v>
      </c>
      <c r="BV32" s="171">
        <f>'lam 1'!BU32+'lam 2'!BU32+'lam 3'!BU32+'lam 4'!BU32+'lam 5'!BU32+'lam 6'!BU32</f>
        <v>295.46537240021451</v>
      </c>
      <c r="BW32" s="171">
        <f>'lam 1'!BV32+'lam 2'!BV32+'lam 3'!BV32+'lam 4'!BV32+'lam 5'!BV32+'lam 6'!BV32</f>
        <v>265.24643689163827</v>
      </c>
      <c r="BX32" s="171">
        <f>'lam 1'!BW32+'lam 2'!BW32+'lam 3'!BW32+'lam 4'!BW32+'lam 5'!BW32+'lam 6'!BW32</f>
        <v>236.14501500089966</v>
      </c>
      <c r="BY32" s="171">
        <f>'lam 1'!BX32+'lam 2'!BX32+'lam 3'!BX32+'lam 4'!BX32+'lam 5'!BX32+'lam 6'!BX32</f>
        <v>209.35475234202363</v>
      </c>
      <c r="BZ32" s="171">
        <f>'lam 1'!BY32+'lam 2'!BY32+'lam 3'!BY32+'lam 4'!BY32+'lam 5'!BY32+'lam 6'!BY32</f>
        <v>185.75896637400047</v>
      </c>
      <c r="CA32" s="171">
        <f>'lam 1'!BZ32+'lam 2'!BZ32+'lam 3'!BZ32+'lam 4'!BZ32+'lam 5'!BZ32+'lam 6'!BZ32</f>
        <v>165.89626227303219</v>
      </c>
      <c r="CB32" s="171">
        <f>'lam 1'!CA32+'lam 2'!CA32+'lam 3'!CA32+'lam 4'!CA32+'lam 5'!CA32+'lam 6'!CA32</f>
        <v>149.97745436310336</v>
      </c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</row>
    <row r="33" spans="5:165" ht="17.100000000000001" customHeight="1" x14ac:dyDescent="0.2">
      <c r="E33" s="53">
        <f t="shared" si="6"/>
        <v>554.57472866855312</v>
      </c>
      <c r="F33" s="172"/>
      <c r="G33" s="172">
        <f t="shared" si="7"/>
        <v>4.2000000000000011</v>
      </c>
      <c r="H33" s="172"/>
      <c r="I33" s="175">
        <f t="shared" si="8"/>
        <v>0.69999999999999796</v>
      </c>
      <c r="J33" s="171">
        <f>'lam 1'!I33+'lam 2'!I33+'lam 3'!I33+'lam 4'!I33+'lam 5'!I33+'lam 6'!I33</f>
        <v>148.7362450157535</v>
      </c>
      <c r="K33" s="171">
        <f>'lam 1'!J33+'lam 2'!J33+'lam 3'!J33+'lam 4'!J33+'lam 5'!J33+'lam 6'!J33</f>
        <v>164.67906037984983</v>
      </c>
      <c r="L33" s="171">
        <f>'lam 1'!K33+'lam 2'!K33+'lam 3'!K33+'lam 4'!K33+'lam 5'!K33+'lam 6'!K33</f>
        <v>184.59615056441805</v>
      </c>
      <c r="M33" s="171">
        <f>'lam 1'!L33+'lam 2'!L33+'lam 3'!L33+'lam 4'!L33+'lam 5'!L33+'lam 6'!L33</f>
        <v>208.27919504655603</v>
      </c>
      <c r="N33" s="171">
        <f>'lam 1'!M33+'lam 2'!M33+'lam 3'!M33+'lam 4'!M33+'lam 5'!M33+'lam 6'!M33</f>
        <v>235.1906177034264</v>
      </c>
      <c r="O33" s="171">
        <f>'lam 1'!N33+'lam 2'!N33+'lam 3'!N33+'lam 4'!N33+'lam 5'!N33+'lam 6'!N33</f>
        <v>264.44617936079368</v>
      </c>
      <c r="P33" s="171">
        <f>'lam 1'!O33+'lam 2'!O33+'lam 3'!O33+'lam 4'!O33+'lam 5'!O33+'lam 6'!O33</f>
        <v>294.84899672437973</v>
      </c>
      <c r="Q33" s="171">
        <f>'lam 1'!P33+'lam 2'!P33+'lam 3'!P33+'lam 4'!P33+'lam 5'!P33+'lam 6'!P33</f>
        <v>324.98928420905088</v>
      </c>
      <c r="R33" s="171">
        <f>'lam 1'!Q33+'lam 2'!Q33+'lam 3'!Q33+'lam 4'!Q33+'lam 5'!Q33+'lam 6'!Q33</f>
        <v>353.41306832747404</v>
      </c>
      <c r="S33" s="171">
        <f>'lam 1'!R33+'lam 2'!R33+'lam 3'!R33+'lam 4'!R33+'lam 5'!R33+'lam 6'!R33</f>
        <v>378.84422688331256</v>
      </c>
      <c r="T33" s="171">
        <f>'lam 1'!S33+'lam 2'!S33+'lam 3'!S33+'lam 4'!S33+'lam 5'!S33+'lam 6'!S33</f>
        <v>427.09016281543325</v>
      </c>
      <c r="U33" s="171">
        <f>'lam 1'!T33+'lam 2'!T33+'lam 3'!T33+'lam 4'!T33+'lam 5'!T33+'lam 6'!T33</f>
        <v>446.09672415704568</v>
      </c>
      <c r="V33" s="171">
        <f>'lam 1'!U33+'lam 2'!U33+'lam 3'!U33+'lam 4'!U33+'lam 5'!U33+'lam 6'!U33</f>
        <v>461.50262994892154</v>
      </c>
      <c r="W33" s="171">
        <f>'lam 1'!V33+'lam 2'!V33+'lam 3'!V33+'lam 4'!V33+'lam 5'!V33+'lam 6'!V33</f>
        <v>474.27717508307688</v>
      </c>
      <c r="X33" s="171">
        <f>'lam 1'!W33+'lam 2'!W33+'lam 3'!W33+'lam 4'!W33+'lam 5'!W33+'lam 6'!W33</f>
        <v>485.65366438775982</v>
      </c>
      <c r="Y33" s="171">
        <f>'lam 1'!X33+'lam 2'!X33+'lam 3'!X33+'lam 4'!X33+'lam 5'!X33+'lam 6'!X33</f>
        <v>496.71803334598002</v>
      </c>
      <c r="Z33" s="171">
        <f>'lam 1'!Y33+'lam 2'!Y33+'lam 3'!Y33+'lam 4'!Y33+'lam 5'!Y33+'lam 6'!Y33</f>
        <v>508.01246180619285</v>
      </c>
      <c r="AA33" s="171">
        <f>'lam 1'!Z33+'lam 2'!Z33+'lam 3'!Z33+'lam 4'!Z33+'lam 5'!Z33+'lam 6'!Z33</f>
        <v>519.31488782494569</v>
      </c>
      <c r="AB33" s="171">
        <f>'lam 1'!AA33+'lam 2'!AA33+'lam 3'!AA33+'lam 4'!AA33+'lam 5'!AA33+'lam 6'!AA33</f>
        <v>529.71101868388132</v>
      </c>
      <c r="AC33" s="171">
        <f>'lam 1'!AB33+'lam 2'!AB33+'lam 3'!AB33+'lam 4'!AB33+'lam 5'!AB33+'lam 6'!AB33</f>
        <v>537.9612582705214</v>
      </c>
      <c r="AD33" s="171">
        <f>'lam 1'!AC33+'lam 2'!AC33+'lam 3'!AC33+'lam 4'!AC33+'lam 5'!AC33+'lam 6'!AC33</f>
        <v>543.02659728156664</v>
      </c>
      <c r="AE33" s="171">
        <f>'lam 1'!AD33+'lam 2'!AD33+'lam 3'!AD33+'lam 4'!AD33+'lam 5'!AD33+'lam 6'!AD33</f>
        <v>544.52768891508572</v>
      </c>
      <c r="AF33" s="171">
        <f>'lam 1'!AE33+'lam 2'!AE33+'lam 3'!AE33+'lam 4'!AE33+'lam 5'!AE33+'lam 6'!AE33</f>
        <v>542.92787708157039</v>
      </c>
      <c r="AG33" s="171">
        <f>'lam 1'!AF33+'lam 2'!AF33+'lam 3'!AF33+'lam 4'!AF33+'lam 5'!AF33+'lam 6'!AF33</f>
        <v>539.35549174431515</v>
      </c>
      <c r="AH33" s="171">
        <f>'lam 1'!AG33+'lam 2'!AG33+'lam 3'!AG33+'lam 4'!AG33+'lam 5'!AG33+'lam 6'!AG33</f>
        <v>535.1506894082687</v>
      </c>
      <c r="AI33" s="171">
        <f>'lam 1'!AH33+'lam 2'!AH33+'lam 3'!AH33+'lam 4'!AH33+'lam 5'!AH33+'lam 6'!AH33</f>
        <v>531.34673356064536</v>
      </c>
      <c r="AJ33" s="171">
        <f>'lam 1'!AI33+'lam 2'!AI33+'lam 3'!AI33+'lam 4'!AI33+'lam 5'!AI33+'lam 6'!AI33</f>
        <v>528.31229960459177</v>
      </c>
      <c r="AK33" s="171">
        <f>'lam 1'!AJ33+'lam 2'!AJ33+'lam 3'!AJ33+'lam 4'!AJ33+'lam 5'!AJ33+'lam 6'!AJ33</f>
        <v>525.69180076568887</v>
      </c>
      <c r="AL33" s="171">
        <f>'lam 1'!AK33+'lam 2'!AK33+'lam 3'!AK33+'lam 4'!AK33+'lam 5'!AK33+'lam 6'!AK33</f>
        <v>522.64270656872725</v>
      </c>
      <c r="AM33" s="171">
        <f>'lam 1'!AL33+'lam 2'!AL33+'lam 3'!AL33+'lam 4'!AL33+'lam 5'!AL33+'lam 6'!AL33</f>
        <v>554.57472866855301</v>
      </c>
      <c r="AN33" s="171">
        <f>'lam 1'!AM33+'lam 2'!AM33+'lam 3'!AM33+'lam 4'!AM33+'lam 5'!AM33+'lam 6'!AM33</f>
        <v>549.15620496589793</v>
      </c>
      <c r="AO33" s="171">
        <f>'lam 1'!AN33+'lam 2'!AN33+'lam 3'!AN33+'lam 4'!AN33+'lam 5'!AN33+'lam 6'!AN33</f>
        <v>543.52328726316125</v>
      </c>
      <c r="AP33" s="171">
        <f>'lam 1'!AO33+'lam 2'!AO33+'lam 3'!AO33+'lam 4'!AO33+'lam 5'!AO33+'lam 6'!AO33</f>
        <v>538.00921889189078</v>
      </c>
      <c r="AQ33" s="171">
        <f>'lam 1'!AP33+'lam 2'!AP33+'lam 3'!AP33+'lam 4'!AP33+'lam 5'!AP33+'lam 6'!AP33</f>
        <v>533.26847925560548</v>
      </c>
      <c r="AR33" s="171">
        <f>'lam 1'!AQ33+'lam 2'!AQ33+'lam 3'!AQ33+'lam 4'!AQ33+'lam 5'!AQ33+'lam 6'!AQ33</f>
        <v>530.03961442780428</v>
      </c>
      <c r="AS33" s="171">
        <f>'lam 1'!AR33+'lam 2'!AR33+'lam 3'!AR33+'lam 4'!AR33+'lam 5'!AR33+'lam 6'!AR33</f>
        <v>528.89235872158577</v>
      </c>
      <c r="AT33" s="171">
        <f>'lam 1'!AS33+'lam 2'!AS33+'lam 3'!AS33+'lam 4'!AS33+'lam 5'!AS33+'lam 6'!AS33</f>
        <v>530.03961442780474</v>
      </c>
      <c r="AU33" s="171">
        <f>'lam 1'!AT33+'lam 2'!AT33+'lam 3'!AT33+'lam 4'!AT33+'lam 5'!AT33+'lam 6'!AT33</f>
        <v>533.26847925560571</v>
      </c>
      <c r="AV33" s="171">
        <f>'lam 1'!AU33+'lam 2'!AU33+'lam 3'!AU33+'lam 4'!AU33+'lam 5'!AU33+'lam 6'!AU33</f>
        <v>538.00921889189112</v>
      </c>
      <c r="AW33" s="171">
        <f>'lam 1'!AV33+'lam 2'!AV33+'lam 3'!AV33+'lam 4'!AV33+'lam 5'!AV33+'lam 6'!AV33</f>
        <v>543.52328726316148</v>
      </c>
      <c r="AX33" s="171">
        <f>'lam 1'!AW33+'lam 2'!AW33+'lam 3'!AW33+'lam 4'!AW33+'lam 5'!AW33+'lam 6'!AW33</f>
        <v>549.1562049658985</v>
      </c>
      <c r="AY33" s="171">
        <f>'lam 1'!AX33+'lam 2'!AX33+'lam 3'!AX33+'lam 4'!AX33+'lam 5'!AX33+'lam 6'!AX33</f>
        <v>554.57472866855312</v>
      </c>
      <c r="AZ33" s="171">
        <f>'lam 1'!AY33+'lam 2'!AY33+'lam 3'!AY33+'lam 4'!AY33+'lam 5'!AY33+'lam 6'!AY33</f>
        <v>522.64270656872759</v>
      </c>
      <c r="BA33" s="171">
        <f>'lam 1'!AZ33+'lam 2'!AZ33+'lam 3'!AZ33+'lam 4'!AZ33+'lam 5'!AZ33+'lam 6'!AZ33</f>
        <v>525.69180076568909</v>
      </c>
      <c r="BB33" s="171">
        <f>'lam 1'!BA33+'lam 2'!BA33+'lam 3'!BA33+'lam 4'!BA33+'lam 5'!BA33+'lam 6'!BA33</f>
        <v>528.31229960459189</v>
      </c>
      <c r="BC33" s="171">
        <f>'lam 1'!BB33+'lam 2'!BB33+'lam 3'!BB33+'lam 4'!BB33+'lam 5'!BB33+'lam 6'!BB33</f>
        <v>531.34673356064559</v>
      </c>
      <c r="BD33" s="171">
        <f>'lam 1'!BC33+'lam 2'!BC33+'lam 3'!BC33+'lam 4'!BC33+'lam 5'!BC33+'lam 6'!BC33</f>
        <v>535.15068940826893</v>
      </c>
      <c r="BE33" s="171">
        <f>'lam 1'!BD33+'lam 2'!BD33+'lam 3'!BD33+'lam 4'!BD33+'lam 5'!BD33+'lam 6'!BD33</f>
        <v>539.35549174431515</v>
      </c>
      <c r="BF33" s="171">
        <f>'lam 1'!BE33+'lam 2'!BE33+'lam 3'!BE33+'lam 4'!BE33+'lam 5'!BE33+'lam 6'!BE33</f>
        <v>542.92787708157039</v>
      </c>
      <c r="BG33" s="171">
        <f>'lam 1'!BF33+'lam 2'!BF33+'lam 3'!BF33+'lam 4'!BF33+'lam 5'!BF33+'lam 6'!BF33</f>
        <v>544.52768891508561</v>
      </c>
      <c r="BH33" s="171">
        <f>'lam 1'!BG33+'lam 2'!BG33+'lam 3'!BG33+'lam 4'!BG33+'lam 5'!BG33+'lam 6'!BG33</f>
        <v>543.0265972815663</v>
      </c>
      <c r="BI33" s="171">
        <f>'lam 1'!BH33+'lam 2'!BH33+'lam 3'!BH33+'lam 4'!BH33+'lam 5'!BH33+'lam 6'!BH33</f>
        <v>537.96125827052117</v>
      </c>
      <c r="BJ33" s="171">
        <f>'lam 1'!BI33+'lam 2'!BI33+'lam 3'!BI33+'lam 4'!BI33+'lam 5'!BI33+'lam 6'!BI33</f>
        <v>529.71101868388075</v>
      </c>
      <c r="BK33" s="171">
        <f>'lam 1'!BJ33+'lam 2'!BJ33+'lam 3'!BJ33+'lam 4'!BJ33+'lam 5'!BJ33+'lam 6'!BJ33</f>
        <v>519.31488782494534</v>
      </c>
      <c r="BL33" s="171">
        <f>'lam 1'!BK33+'lam 2'!BK33+'lam 3'!BK33+'lam 4'!BK33+'lam 5'!BK33+'lam 6'!BK33</f>
        <v>508.01246180619239</v>
      </c>
      <c r="BM33" s="171">
        <f>'lam 1'!BL33+'lam 2'!BL33+'lam 3'!BL33+'lam 4'!BL33+'lam 5'!BL33+'lam 6'!BL33</f>
        <v>496.71803334597934</v>
      </c>
      <c r="BN33" s="171">
        <f>'lam 1'!BM33+'lam 2'!BM33+'lam 3'!BM33+'lam 4'!BM33+'lam 5'!BM33+'lam 6'!BM33</f>
        <v>485.65366438775936</v>
      </c>
      <c r="BO33" s="171">
        <f>'lam 1'!BN33+'lam 2'!BN33+'lam 3'!BN33+'lam 4'!BN33+'lam 5'!BN33+'lam 6'!BN33</f>
        <v>474.27717508307614</v>
      </c>
      <c r="BP33" s="171">
        <f>'lam 1'!BO33+'lam 2'!BO33+'lam 3'!BO33+'lam 4'!BO33+'lam 5'!BO33+'lam 6'!BO33</f>
        <v>461.50262994892074</v>
      </c>
      <c r="BQ33" s="171">
        <f>'lam 1'!BP33+'lam 2'!BP33+'lam 3'!BP33+'lam 4'!BP33+'lam 5'!BP33+'lam 6'!BP33</f>
        <v>446.09672415704495</v>
      </c>
      <c r="BR33" s="171">
        <f>'lam 1'!BQ33+'lam 2'!BQ33+'lam 3'!BQ33+'lam 4'!BQ33+'lam 5'!BQ33+'lam 6'!BQ33</f>
        <v>427.09016281543217</v>
      </c>
      <c r="BS33" s="171">
        <f>'lam 1'!BR33+'lam 2'!BR33+'lam 3'!BR33+'lam 4'!BR33+'lam 5'!BR33+'lam 6'!BR33</f>
        <v>378.84422688331153</v>
      </c>
      <c r="BT33" s="171">
        <f>'lam 1'!BS33+'lam 2'!BS33+'lam 3'!BS33+'lam 4'!BS33+'lam 5'!BS33+'lam 6'!BS33</f>
        <v>353.41306832747267</v>
      </c>
      <c r="BU33" s="171">
        <f>'lam 1'!BT33+'lam 2'!BT33+'lam 3'!BT33+'lam 4'!BT33+'lam 5'!BT33+'lam 6'!BT33</f>
        <v>324.9892842090494</v>
      </c>
      <c r="BV33" s="171">
        <f>'lam 1'!BU33+'lam 2'!BU33+'lam 3'!BU33+'lam 4'!BU33+'lam 5'!BU33+'lam 6'!BU33</f>
        <v>294.84899672437786</v>
      </c>
      <c r="BW33" s="171">
        <f>'lam 1'!BV33+'lam 2'!BV33+'lam 3'!BV33+'lam 4'!BV33+'lam 5'!BV33+'lam 6'!BV33</f>
        <v>264.4461793607922</v>
      </c>
      <c r="BX33" s="171">
        <f>'lam 1'!BW33+'lam 2'!BW33+'lam 3'!BW33+'lam 4'!BW33+'lam 5'!BW33+'lam 6'!BW33</f>
        <v>235.190617703425</v>
      </c>
      <c r="BY33" s="171">
        <f>'lam 1'!BX33+'lam 2'!BX33+'lam 3'!BX33+'lam 4'!BX33+'lam 5'!BX33+'lam 6'!BX33</f>
        <v>208.27919504655475</v>
      </c>
      <c r="BZ33" s="171">
        <f>'lam 1'!BY33+'lam 2'!BY33+'lam 3'!BY33+'lam 4'!BY33+'lam 5'!BY33+'lam 6'!BY33</f>
        <v>184.59615056441706</v>
      </c>
      <c r="CA33" s="171">
        <f>'lam 1'!BZ33+'lam 2'!BZ33+'lam 3'!BZ33+'lam 4'!BZ33+'lam 5'!BZ33+'lam 6'!BZ33</f>
        <v>164.67906037984886</v>
      </c>
      <c r="CB33" s="171">
        <f>'lam 1'!CA33+'lam 2'!CA33+'lam 3'!CA33+'lam 4'!CA33+'lam 5'!CA33+'lam 6'!CA33</f>
        <v>148.73624501575293</v>
      </c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</row>
    <row r="34" spans="5:165" ht="17.100000000000001" customHeight="1" x14ac:dyDescent="0.2">
      <c r="E34" s="53">
        <f t="shared" si="6"/>
        <v>554.45504435903797</v>
      </c>
      <c r="F34" s="172"/>
      <c r="G34" s="172">
        <f t="shared" si="7"/>
        <v>4.1000000000000014</v>
      </c>
      <c r="H34" s="172"/>
      <c r="I34" s="175">
        <f t="shared" si="8"/>
        <v>0.59999999999999798</v>
      </c>
      <c r="J34" s="171">
        <f>'lam 1'!I34+'lam 2'!I34+'lam 3'!I34+'lam 4'!I34+'lam 5'!I34+'lam 6'!I34</f>
        <v>147.67365730588011</v>
      </c>
      <c r="K34" s="171">
        <f>'lam 1'!J34+'lam 2'!J34+'lam 3'!J34+'lam 4'!J34+'lam 5'!J34+'lam 6'!J34</f>
        <v>163.65433853781974</v>
      </c>
      <c r="L34" s="171">
        <f>'lam 1'!K34+'lam 2'!K34+'lam 3'!K34+'lam 4'!K34+'lam 5'!K34+'lam 6'!K34</f>
        <v>183.64007407146215</v>
      </c>
      <c r="M34" s="171">
        <f>'lam 1'!L34+'lam 2'!L34+'lam 3'!L34+'lam 4'!L34+'lam 5'!L34+'lam 6'!L34</f>
        <v>207.42557861325167</v>
      </c>
      <c r="N34" s="171">
        <f>'lam 1'!M34+'lam 2'!M34+'lam 3'!M34+'lam 4'!M34+'lam 5'!M34+'lam 6'!M34</f>
        <v>234.47500552989226</v>
      </c>
      <c r="O34" s="171">
        <f>'lam 1'!N34+'lam 2'!N34+'lam 3'!N34+'lam 4'!N34+'lam 5'!N34+'lam 6'!N34</f>
        <v>263.90398950615713</v>
      </c>
      <c r="P34" s="171">
        <f>'lam 1'!O34+'lam 2'!O34+'lam 3'!O34+'lam 4'!O34+'lam 5'!O34+'lam 6'!O34</f>
        <v>294.51319329119087</v>
      </c>
      <c r="Q34" s="171">
        <f>'lam 1'!P34+'lam 2'!P34+'lam 3'!P34+'lam 4'!P34+'lam 5'!P34+'lam 6'!P34</f>
        <v>324.88782143381081</v>
      </c>
      <c r="R34" s="171">
        <f>'lam 1'!Q34+'lam 2'!Q34+'lam 3'!Q34+'lam 4'!Q34+'lam 5'!Q34+'lam 6'!Q34</f>
        <v>353.56654494543875</v>
      </c>
      <c r="S34" s="171">
        <f>'lam 1'!R34+'lam 2'!R34+'lam 3'!R34+'lam 4'!R34+'lam 5'!R34+'lam 6'!R34</f>
        <v>379.26434093326634</v>
      </c>
      <c r="T34" s="171">
        <f>'lam 1'!S34+'lam 2'!S34+'lam 3'!S34+'lam 4'!S34+'lam 5'!S34+'lam 6'!S34</f>
        <v>427.18978747147111</v>
      </c>
      <c r="U34" s="171">
        <f>'lam 1'!T34+'lam 2'!T34+'lam 3'!T34+'lam 4'!T34+'lam 5'!T34+'lam 6'!T34</f>
        <v>446.43143370775891</v>
      </c>
      <c r="V34" s="171">
        <f>'lam 1'!U34+'lam 2'!U34+'lam 3'!U34+'lam 4'!U34+'lam 5'!U34+'lam 6'!U34</f>
        <v>462.06161255225504</v>
      </c>
      <c r="W34" s="171">
        <f>'lam 1'!V34+'lam 2'!V34+'lam 3'!V34+'lam 4'!V34+'lam 5'!V34+'lam 6'!V34</f>
        <v>475.04857063649075</v>
      </c>
      <c r="X34" s="171">
        <f>'lam 1'!W34+'lam 2'!W34+'lam 3'!W34+'lam 4'!W34+'lam 5'!W34+'lam 6'!W34</f>
        <v>486.62687387894169</v>
      </c>
      <c r="Y34" s="171">
        <f>'lam 1'!X34+'lam 2'!X34+'lam 3'!X34+'lam 4'!X34+'lam 5'!X34+'lam 6'!X34</f>
        <v>497.88326686515279</v>
      </c>
      <c r="Z34" s="171">
        <f>'lam 1'!Y34+'lam 2'!Y34+'lam 3'!Y34+'lam 4'!Y34+'lam 5'!Y34+'lam 6'!Y34</f>
        <v>509.35686303200731</v>
      </c>
      <c r="AA34" s="171">
        <f>'lam 1'!Z34+'lam 2'!Z34+'lam 3'!Z34+'lam 4'!Z34+'lam 5'!Z34+'lam 6'!Z34</f>
        <v>520.81627239678585</v>
      </c>
      <c r="AB34" s="171">
        <f>'lam 1'!AA34+'lam 2'!AA34+'lam 3'!AA34+'lam 4'!AA34+'lam 5'!AA34+'lam 6'!AA34</f>
        <v>531.33195252469432</v>
      </c>
      <c r="AC34" s="171">
        <f>'lam 1'!AB34+'lam 2'!AB34+'lam 3'!AB34+'lam 4'!AB34+'lam 5'!AB34+'lam 6'!AB34</f>
        <v>539.64679805313062</v>
      </c>
      <c r="AD34" s="171">
        <f>'lam 1'!AC34+'lam 2'!AC34+'lam 3'!AC34+'lam 4'!AC34+'lam 5'!AC34+'lam 6'!AC34</f>
        <v>544.70782953233299</v>
      </c>
      <c r="AE34" s="171">
        <f>'lam 1'!AD34+'lam 2'!AD34+'lam 3'!AD34+'lam 4'!AD34+'lam 5'!AD34+'lam 6'!AD34</f>
        <v>546.13058477393804</v>
      </c>
      <c r="AF34" s="171">
        <f>'lam 1'!AE34+'lam 2'!AE34+'lam 3'!AE34+'lam 4'!AE34+'lam 5'!AE34+'lam 6'!AE34</f>
        <v>544.38431044490915</v>
      </c>
      <c r="AG34" s="171">
        <f>'lam 1'!AF34+'lam 2'!AF34+'lam 3'!AF34+'lam 4'!AF34+'lam 5'!AF34+'lam 6'!AF34</f>
        <v>540.61214571923529</v>
      </c>
      <c r="AH34" s="171">
        <f>'lam 1'!AG34+'lam 2'!AG34+'lam 3'!AG34+'lam 4'!AG34+'lam 5'!AG34+'lam 6'!AG34</f>
        <v>536.17270241487427</v>
      </c>
      <c r="AI34" s="171">
        <f>'lam 1'!AH34+'lam 2'!AH34+'lam 3'!AH34+'lam 4'!AH34+'lam 5'!AH34+'lam 6'!AH34</f>
        <v>532.11560986573306</v>
      </c>
      <c r="AJ34" s="171">
        <f>'lam 1'!AI34+'lam 2'!AI34+'lam 3'!AI34+'lam 4'!AI34+'lam 5'!AI34+'lam 6'!AI34</f>
        <v>528.82023388671894</v>
      </c>
      <c r="AK34" s="171">
        <f>'lam 1'!AJ34+'lam 2'!AJ34+'lam 3'!AJ34+'lam 4'!AJ34+'lam 5'!AJ34+'lam 6'!AJ34</f>
        <v>525.93575939819891</v>
      </c>
      <c r="AL34" s="171">
        <f>'lam 1'!AK34+'lam 2'!AK34+'lam 3'!AK34+'lam 4'!AK34+'lam 5'!AK34+'lam 6'!AK34</f>
        <v>522.62102281997761</v>
      </c>
      <c r="AM34" s="171">
        <f>'lam 1'!AL34+'lam 2'!AL34+'lam 3'!AL34+'lam 4'!AL34+'lam 5'!AL34+'lam 6'!AL34</f>
        <v>554.45504435903763</v>
      </c>
      <c r="AN34" s="171">
        <f>'lam 1'!AM34+'lam 2'!AM34+'lam 3'!AM34+'lam 4'!AM34+'lam 5'!AM34+'lam 6'!AM34</f>
        <v>548.78301055678708</v>
      </c>
      <c r="AO34" s="171">
        <f>'lam 1'!AN34+'lam 2'!AN34+'lam 3'!AN34+'lam 4'!AN34+'lam 5'!AN34+'lam 6'!AN34</f>
        <v>542.91867947108494</v>
      </c>
      <c r="AP34" s="171">
        <f>'lam 1'!AO34+'lam 2'!AO34+'lam 3'!AO34+'lam 4'!AO34+'lam 5'!AO34+'lam 6'!AO34</f>
        <v>537.20661901689937</v>
      </c>
      <c r="AQ34" s="171">
        <f>'lam 1'!AP34+'lam 2'!AP34+'lam 3'!AP34+'lam 4'!AP34+'lam 5'!AP34+'lam 6'!AP34</f>
        <v>532.3134000470609</v>
      </c>
      <c r="AR34" s="171">
        <f>'lam 1'!AQ34+'lam 2'!AQ34+'lam 3'!AQ34+'lam 4'!AQ34+'lam 5'!AQ34+'lam 6'!AQ34</f>
        <v>528.98819882108137</v>
      </c>
      <c r="AS34" s="171">
        <f>'lam 1'!AR34+'lam 2'!AR34+'lam 3'!AR34+'lam 4'!AR34+'lam 5'!AR34+'lam 6'!AR34</f>
        <v>527.80797901231267</v>
      </c>
      <c r="AT34" s="171">
        <f>'lam 1'!AS34+'lam 2'!AS34+'lam 3'!AS34+'lam 4'!AS34+'lam 5'!AS34+'lam 6'!AS34</f>
        <v>528.98819882108171</v>
      </c>
      <c r="AU34" s="171">
        <f>'lam 1'!AT34+'lam 2'!AT34+'lam 3'!AT34+'lam 4'!AT34+'lam 5'!AT34+'lam 6'!AT34</f>
        <v>532.31340004706124</v>
      </c>
      <c r="AV34" s="171">
        <f>'lam 1'!AU34+'lam 2'!AU34+'lam 3'!AU34+'lam 4'!AU34+'lam 5'!AU34+'lam 6'!AU34</f>
        <v>537.20661901689982</v>
      </c>
      <c r="AW34" s="171">
        <f>'lam 1'!AV34+'lam 2'!AV34+'lam 3'!AV34+'lam 4'!AV34+'lam 5'!AV34+'lam 6'!AV34</f>
        <v>542.91867947108517</v>
      </c>
      <c r="AX34" s="171">
        <f>'lam 1'!AW34+'lam 2'!AW34+'lam 3'!AW34+'lam 4'!AW34+'lam 5'!AW34+'lam 6'!AW34</f>
        <v>548.78301055678764</v>
      </c>
      <c r="AY34" s="171">
        <f>'lam 1'!AX34+'lam 2'!AX34+'lam 3'!AX34+'lam 4'!AX34+'lam 5'!AX34+'lam 6'!AX34</f>
        <v>554.45504435903797</v>
      </c>
      <c r="AZ34" s="171">
        <f>'lam 1'!AY34+'lam 2'!AY34+'lam 3'!AY34+'lam 4'!AY34+'lam 5'!AY34+'lam 6'!AY34</f>
        <v>522.62102281997772</v>
      </c>
      <c r="BA34" s="171">
        <f>'lam 1'!AZ34+'lam 2'!AZ34+'lam 3'!AZ34+'lam 4'!AZ34+'lam 5'!AZ34+'lam 6'!AZ34</f>
        <v>525.93575939819902</v>
      </c>
      <c r="BB34" s="171">
        <f>'lam 1'!BA34+'lam 2'!BA34+'lam 3'!BA34+'lam 4'!BA34+'lam 5'!BA34+'lam 6'!BA34</f>
        <v>528.82023388671894</v>
      </c>
      <c r="BC34" s="171">
        <f>'lam 1'!BB34+'lam 2'!BB34+'lam 3'!BB34+'lam 4'!BB34+'lam 5'!BB34+'lam 6'!BB34</f>
        <v>532.1156098657334</v>
      </c>
      <c r="BD34" s="171">
        <f>'lam 1'!BC34+'lam 2'!BC34+'lam 3'!BC34+'lam 4'!BC34+'lam 5'!BC34+'lam 6'!BC34</f>
        <v>536.17270241487427</v>
      </c>
      <c r="BE34" s="171">
        <f>'lam 1'!BD34+'lam 2'!BD34+'lam 3'!BD34+'lam 4'!BD34+'lam 5'!BD34+'lam 6'!BD34</f>
        <v>540.61214571923517</v>
      </c>
      <c r="BF34" s="171">
        <f>'lam 1'!BE34+'lam 2'!BE34+'lam 3'!BE34+'lam 4'!BE34+'lam 5'!BE34+'lam 6'!BE34</f>
        <v>544.38431044490903</v>
      </c>
      <c r="BG34" s="171">
        <f>'lam 1'!BF34+'lam 2'!BF34+'lam 3'!BF34+'lam 4'!BF34+'lam 5'!BF34+'lam 6'!BF34</f>
        <v>546.13058477393793</v>
      </c>
      <c r="BH34" s="171">
        <f>'lam 1'!BG34+'lam 2'!BG34+'lam 3'!BG34+'lam 4'!BG34+'lam 5'!BG34+'lam 6'!BG34</f>
        <v>544.70782953233288</v>
      </c>
      <c r="BI34" s="171">
        <f>'lam 1'!BH34+'lam 2'!BH34+'lam 3'!BH34+'lam 4'!BH34+'lam 5'!BH34+'lam 6'!BH34</f>
        <v>539.64679805313051</v>
      </c>
      <c r="BJ34" s="171">
        <f>'lam 1'!BI34+'lam 2'!BI34+'lam 3'!BI34+'lam 4'!BI34+'lam 5'!BI34+'lam 6'!BI34</f>
        <v>531.33195252469409</v>
      </c>
      <c r="BK34" s="171">
        <f>'lam 1'!BJ34+'lam 2'!BJ34+'lam 3'!BJ34+'lam 4'!BJ34+'lam 5'!BJ34+'lam 6'!BJ34</f>
        <v>520.81627239678562</v>
      </c>
      <c r="BL34" s="171">
        <f>'lam 1'!BK34+'lam 2'!BK34+'lam 3'!BK34+'lam 4'!BK34+'lam 5'!BK34+'lam 6'!BK34</f>
        <v>509.3568630320068</v>
      </c>
      <c r="BM34" s="171">
        <f>'lam 1'!BL34+'lam 2'!BL34+'lam 3'!BL34+'lam 4'!BL34+'lam 5'!BL34+'lam 6'!BL34</f>
        <v>497.88326686515222</v>
      </c>
      <c r="BN34" s="171">
        <f>'lam 1'!BM34+'lam 2'!BM34+'lam 3'!BM34+'lam 4'!BM34+'lam 5'!BM34+'lam 6'!BM34</f>
        <v>486.62687387894124</v>
      </c>
      <c r="BO34" s="171">
        <f>'lam 1'!BN34+'lam 2'!BN34+'lam 3'!BN34+'lam 4'!BN34+'lam 5'!BN34+'lam 6'!BN34</f>
        <v>475.04857063649024</v>
      </c>
      <c r="BP34" s="171">
        <f>'lam 1'!BO34+'lam 2'!BO34+'lam 3'!BO34+'lam 4'!BO34+'lam 5'!BO34+'lam 6'!BO34</f>
        <v>462.0616125522543</v>
      </c>
      <c r="BQ34" s="171">
        <f>'lam 1'!BP34+'lam 2'!BP34+'lam 3'!BP34+'lam 4'!BP34+'lam 5'!BP34+'lam 6'!BP34</f>
        <v>446.431433707758</v>
      </c>
      <c r="BR34" s="171">
        <f>'lam 1'!BQ34+'lam 2'!BQ34+'lam 3'!BQ34+'lam 4'!BQ34+'lam 5'!BQ34+'lam 6'!BQ34</f>
        <v>427.18978747147008</v>
      </c>
      <c r="BS34" s="171">
        <f>'lam 1'!BR34+'lam 2'!BR34+'lam 3'!BR34+'lam 4'!BR34+'lam 5'!BR34+'lam 6'!BR34</f>
        <v>379.2643409332652</v>
      </c>
      <c r="BT34" s="171">
        <f>'lam 1'!BS34+'lam 2'!BS34+'lam 3'!BS34+'lam 4'!BS34+'lam 5'!BS34+'lam 6'!BS34</f>
        <v>353.56654494543727</v>
      </c>
      <c r="BU34" s="171">
        <f>'lam 1'!BT34+'lam 2'!BT34+'lam 3'!BT34+'lam 4'!BT34+'lam 5'!BT34+'lam 6'!BT34</f>
        <v>324.88782143380928</v>
      </c>
      <c r="BV34" s="171">
        <f>'lam 1'!BU34+'lam 2'!BU34+'lam 3'!BU34+'lam 4'!BU34+'lam 5'!BU34+'lam 6'!BU34</f>
        <v>294.51319329118911</v>
      </c>
      <c r="BW34" s="171">
        <f>'lam 1'!BV34+'lam 2'!BV34+'lam 3'!BV34+'lam 4'!BV34+'lam 5'!BV34+'lam 6'!BV34</f>
        <v>263.9039895061556</v>
      </c>
      <c r="BX34" s="171">
        <f>'lam 1'!BW34+'lam 2'!BW34+'lam 3'!BW34+'lam 4'!BW34+'lam 5'!BW34+'lam 6'!BW34</f>
        <v>234.47500552989081</v>
      </c>
      <c r="BY34" s="171">
        <f>'lam 1'!BX34+'lam 2'!BX34+'lam 3'!BX34+'lam 4'!BX34+'lam 5'!BX34+'lam 6'!BX34</f>
        <v>207.42557861325039</v>
      </c>
      <c r="BZ34" s="171">
        <f>'lam 1'!BY34+'lam 2'!BY34+'lam 3'!BY34+'lam 4'!BY34+'lam 5'!BY34+'lam 6'!BY34</f>
        <v>183.6400740714611</v>
      </c>
      <c r="CA34" s="171">
        <f>'lam 1'!BZ34+'lam 2'!BZ34+'lam 3'!BZ34+'lam 4'!BZ34+'lam 5'!BZ34+'lam 6'!BZ34</f>
        <v>163.65433853781877</v>
      </c>
      <c r="CB34" s="171">
        <f>'lam 1'!CA34+'lam 2'!CA34+'lam 3'!CA34+'lam 4'!CA34+'lam 5'!CA34+'lam 6'!CA34</f>
        <v>147.67365730587957</v>
      </c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</row>
    <row r="35" spans="5:165" ht="17.100000000000001" customHeight="1" x14ac:dyDescent="0.2">
      <c r="E35" s="53">
        <f t="shared" si="6"/>
        <v>555.3539677633338</v>
      </c>
      <c r="F35" s="172"/>
      <c r="G35" s="172">
        <f t="shared" si="7"/>
        <v>4.0000000000000018</v>
      </c>
      <c r="H35" s="172"/>
      <c r="I35" s="175">
        <f t="shared" si="8"/>
        <v>0.499999999999998</v>
      </c>
      <c r="J35" s="171">
        <f>'lam 1'!I35+'lam 2'!I35+'lam 3'!I35+'lam 4'!I35+'lam 5'!I35+'lam 6'!I35</f>
        <v>147.00114321074281</v>
      </c>
      <c r="K35" s="171">
        <f>'lam 1'!J35+'lam 2'!J35+'lam 3'!J35+'lam 4'!J35+'lam 5'!J35+'lam 6'!J35</f>
        <v>163.04034107022875</v>
      </c>
      <c r="L35" s="171">
        <f>'lam 1'!K35+'lam 2'!K35+'lam 3'!K35+'lam 4'!K35+'lam 5'!K35+'lam 6'!K35</f>
        <v>183.11482500748042</v>
      </c>
      <c r="M35" s="171">
        <f>'lam 1'!L35+'lam 2'!L35+'lam 3'!L35+'lam 4'!L35+'lam 5'!L35+'lam 6'!L35</f>
        <v>207.02255936236403</v>
      </c>
      <c r="N35" s="171">
        <f>'lam 1'!M35+'lam 2'!M35+'lam 3'!M35+'lam 4'!M35+'lam 5'!M35+'lam 6'!M35</f>
        <v>234.2297987906845</v>
      </c>
      <c r="O35" s="171">
        <f>'lam 1'!N35+'lam 2'!N35+'lam 3'!N35+'lam 4'!N35+'lam 5'!N35+'lam 6'!N35</f>
        <v>263.85255915764878</v>
      </c>
      <c r="P35" s="171">
        <f>'lam 1'!O35+'lam 2'!O35+'lam 3'!O35+'lam 4'!O35+'lam 5'!O35+'lam 6'!O35</f>
        <v>294.68963625971315</v>
      </c>
      <c r="Q35" s="171">
        <f>'lam 1'!P35+'lam 2'!P35+'lam 3'!P35+'lam 4'!P35+'lam 5'!P35+'lam 6'!P35</f>
        <v>325.32180038469704</v>
      </c>
      <c r="R35" s="171">
        <f>'lam 1'!Q35+'lam 2'!Q35+'lam 3'!Q35+'lam 4'!Q35+'lam 5'!Q35+'lam 6'!Q35</f>
        <v>354.28081277978788</v>
      </c>
      <c r="S35" s="171">
        <f>'lam 1'!R35+'lam 2'!R35+'lam 3'!R35+'lam 4'!R35+'lam 5'!R35+'lam 6'!R35</f>
        <v>380.27293904089083</v>
      </c>
      <c r="T35" s="171">
        <f>'lam 1'!S35+'lam 2'!S35+'lam 3'!S35+'lam 4'!S35+'lam 5'!S35+'lam 6'!S35</f>
        <v>428.03988992695457</v>
      </c>
      <c r="U35" s="171">
        <f>'lam 1'!T35+'lam 2'!T35+'lam 3'!T35+'lam 4'!T35+'lam 5'!T35+'lam 6'!T35</f>
        <v>447.5553866947958</v>
      </c>
      <c r="V35" s="171">
        <f>'lam 1'!U35+'lam 2'!U35+'lam 3'!U35+'lam 4'!U35+'lam 5'!U35+'lam 6'!U35</f>
        <v>463.44970980450188</v>
      </c>
      <c r="W35" s="171">
        <f>'lam 1'!V35+'lam 2'!V35+'lam 3'!V35+'lam 4'!V35+'lam 5'!V35+'lam 6'!V35</f>
        <v>476.68885561229314</v>
      </c>
      <c r="X35" s="171">
        <f>'lam 1'!W35+'lam 2'!W35+'lam 3'!W35+'lam 4'!W35+'lam 5'!W35+'lam 6'!W35</f>
        <v>488.50736531314544</v>
      </c>
      <c r="Y35" s="171">
        <f>'lam 1'!X35+'lam 2'!X35+'lam 3'!X35+'lam 4'!X35+'lam 5'!X35+'lam 6'!X35</f>
        <v>499.99162122937338</v>
      </c>
      <c r="Z35" s="171">
        <f>'lam 1'!Y35+'lam 2'!Y35+'lam 3'!Y35+'lam 4'!Y35+'lam 5'!Y35+'lam 6'!Y35</f>
        <v>511.67677051498913</v>
      </c>
      <c r="AA35" s="171">
        <f>'lam 1'!Z35+'lam 2'!Z35+'lam 3'!Z35+'lam 4'!Z35+'lam 5'!Z35+'lam 6'!Z35</f>
        <v>523.32153801824973</v>
      </c>
      <c r="AB35" s="171">
        <f>'lam 1'!AA35+'lam 2'!AA35+'lam 3'!AA35+'lam 4'!AA35+'lam 5'!AA35+'lam 6'!AA35</f>
        <v>533.98089075221128</v>
      </c>
      <c r="AC35" s="171">
        <f>'lam 1'!AB35+'lam 2'!AB35+'lam 3'!AB35+'lam 4'!AB35+'lam 5'!AB35+'lam 6'!AB35</f>
        <v>542.38019005633191</v>
      </c>
      <c r="AD35" s="171">
        <f>'lam 1'!AC35+'lam 2'!AC35+'lam 3'!AC35+'lam 4'!AC35+'lam 5'!AC35+'lam 6'!AC35</f>
        <v>547.45255449496062</v>
      </c>
      <c r="AE35" s="171">
        <f>'lam 1'!AD35+'lam 2'!AD35+'lam 3'!AD35+'lam 4'!AD35+'lam 5'!AD35+'lam 6'!AD35</f>
        <v>548.80846750150965</v>
      </c>
      <c r="AF35" s="171">
        <f>'lam 1'!AE35+'lam 2'!AE35+'lam 3'!AE35+'lam 4'!AE35+'lam 5'!AE35+'lam 6'!AE35</f>
        <v>546.92309367843757</v>
      </c>
      <c r="AG35" s="171">
        <f>'lam 1'!AF35+'lam 2'!AF35+'lam 3'!AF35+'lam 4'!AF35+'lam 5'!AF35+'lam 6'!AF35</f>
        <v>542.95438512565738</v>
      </c>
      <c r="AH35" s="171">
        <f>'lam 1'!AG35+'lam 2'!AG35+'lam 3'!AG35+'lam 4'!AG35+'lam 5'!AG35+'lam 6'!AG35</f>
        <v>538.27949592917753</v>
      </c>
      <c r="AI35" s="171">
        <f>'lam 1'!AH35+'lam 2'!AH35+'lam 3'!AH35+'lam 4'!AH35+'lam 5'!AH35+'lam 6'!AH35</f>
        <v>533.96471067323387</v>
      </c>
      <c r="AJ35" s="171">
        <f>'lam 1'!AI35+'lam 2'!AI35+'lam 3'!AI35+'lam 4'!AI35+'lam 5'!AI35+'lam 6'!AI35</f>
        <v>530.40067044582042</v>
      </c>
      <c r="AK35" s="171">
        <f>'lam 1'!AJ35+'lam 2'!AJ35+'lam 3'!AJ35+'lam 4'!AJ35+'lam 5'!AJ35+'lam 6'!AJ35</f>
        <v>527.24223052386685</v>
      </c>
      <c r="AL35" s="171">
        <f>'lam 1'!AK35+'lam 2'!AK35+'lam 3'!AK35+'lam 4'!AK35+'lam 5'!AK35+'lam 6'!AK35</f>
        <v>523.65072515040129</v>
      </c>
      <c r="AM35" s="171">
        <f>'lam 1'!AL35+'lam 2'!AL35+'lam 3'!AL35+'lam 4'!AL35+'lam 5'!AL35+'lam 6'!AL35</f>
        <v>555.35396776333357</v>
      </c>
      <c r="AN35" s="171">
        <f>'lam 1'!AM35+'lam 2'!AM35+'lam 3'!AM35+'lam 4'!AM35+'lam 5'!AM35+'lam 6'!AM35</f>
        <v>549.41823707751871</v>
      </c>
      <c r="AO35" s="171">
        <f>'lam 1'!AN35+'lam 2'!AN35+'lam 3'!AN35+'lam 4'!AN35+'lam 5'!AN35+'lam 6'!AN35</f>
        <v>543.31328011111839</v>
      </c>
      <c r="AP35" s="171">
        <f>'lam 1'!AO35+'lam 2'!AO35+'lam 3'!AO35+'lam 4'!AO35+'lam 5'!AO35+'lam 6'!AO35</f>
        <v>537.39563778726711</v>
      </c>
      <c r="AQ35" s="171">
        <f>'lam 1'!AP35+'lam 2'!AP35+'lam 3'!AP35+'lam 4'!AP35+'lam 5'!AP35+'lam 6'!AP35</f>
        <v>532.34435974705957</v>
      </c>
      <c r="AR35" s="171">
        <f>'lam 1'!AQ35+'lam 2'!AQ35+'lam 3'!AQ35+'lam 4'!AQ35+'lam 5'!AQ35+'lam 6'!AQ35</f>
        <v>528.91943505039569</v>
      </c>
      <c r="AS35" s="171">
        <f>'lam 1'!AR35+'lam 2'!AR35+'lam 3'!AR35+'lam 4'!AR35+'lam 5'!AR35+'lam 6'!AR35</f>
        <v>527.70511831529609</v>
      </c>
      <c r="AT35" s="171">
        <f>'lam 1'!AS35+'lam 2'!AS35+'lam 3'!AS35+'lam 4'!AS35+'lam 5'!AS35+'lam 6'!AS35</f>
        <v>528.91943505039603</v>
      </c>
      <c r="AU35" s="171">
        <f>'lam 1'!AT35+'lam 2'!AT35+'lam 3'!AT35+'lam 4'!AT35+'lam 5'!AT35+'lam 6'!AT35</f>
        <v>532.34435974705991</v>
      </c>
      <c r="AV35" s="171">
        <f>'lam 1'!AU35+'lam 2'!AU35+'lam 3'!AU35+'lam 4'!AU35+'lam 5'!AU35+'lam 6'!AU35</f>
        <v>537.39563778726711</v>
      </c>
      <c r="AW35" s="171">
        <f>'lam 1'!AV35+'lam 2'!AV35+'lam 3'!AV35+'lam 4'!AV35+'lam 5'!AV35+'lam 6'!AV35</f>
        <v>543.31328011111873</v>
      </c>
      <c r="AX35" s="171">
        <f>'lam 1'!AW35+'lam 2'!AW35+'lam 3'!AW35+'lam 4'!AW35+'lam 5'!AW35+'lam 6'!AW35</f>
        <v>549.41823707751928</v>
      </c>
      <c r="AY35" s="171">
        <f>'lam 1'!AX35+'lam 2'!AX35+'lam 3'!AX35+'lam 4'!AX35+'lam 5'!AX35+'lam 6'!AX35</f>
        <v>555.3539677633338</v>
      </c>
      <c r="AZ35" s="171">
        <f>'lam 1'!AY35+'lam 2'!AY35+'lam 3'!AY35+'lam 4'!AY35+'lam 5'!AY35+'lam 6'!AY35</f>
        <v>523.65072515040151</v>
      </c>
      <c r="BA35" s="171">
        <f>'lam 1'!AZ35+'lam 2'!AZ35+'lam 3'!AZ35+'lam 4'!AZ35+'lam 5'!AZ35+'lam 6'!AZ35</f>
        <v>527.24223052386708</v>
      </c>
      <c r="BB35" s="171">
        <f>'lam 1'!BA35+'lam 2'!BA35+'lam 3'!BA35+'lam 4'!BA35+'lam 5'!BA35+'lam 6'!BA35</f>
        <v>530.40067044582042</v>
      </c>
      <c r="BC35" s="171">
        <f>'lam 1'!BB35+'lam 2'!BB35+'lam 3'!BB35+'lam 4'!BB35+'lam 5'!BB35+'lam 6'!BB35</f>
        <v>533.96471067323398</v>
      </c>
      <c r="BD35" s="171">
        <f>'lam 1'!BC35+'lam 2'!BC35+'lam 3'!BC35+'lam 4'!BC35+'lam 5'!BC35+'lam 6'!BC35</f>
        <v>538.27949592917764</v>
      </c>
      <c r="BE35" s="171">
        <f>'lam 1'!BD35+'lam 2'!BD35+'lam 3'!BD35+'lam 4'!BD35+'lam 5'!BD35+'lam 6'!BD35</f>
        <v>542.9543851256575</v>
      </c>
      <c r="BF35" s="171">
        <f>'lam 1'!BE35+'lam 2'!BE35+'lam 3'!BE35+'lam 4'!BE35+'lam 5'!BE35+'lam 6'!BE35</f>
        <v>546.92309367843745</v>
      </c>
      <c r="BG35" s="171">
        <f>'lam 1'!BF35+'lam 2'!BF35+'lam 3'!BF35+'lam 4'!BF35+'lam 5'!BF35+'lam 6'!BF35</f>
        <v>548.80846750150977</v>
      </c>
      <c r="BH35" s="171">
        <f>'lam 1'!BG35+'lam 2'!BG35+'lam 3'!BG35+'lam 4'!BG35+'lam 5'!BG35+'lam 6'!BG35</f>
        <v>547.45255449496051</v>
      </c>
      <c r="BI35" s="171">
        <f>'lam 1'!BH35+'lam 2'!BH35+'lam 3'!BH35+'lam 4'!BH35+'lam 5'!BH35+'lam 6'!BH35</f>
        <v>542.38019005633146</v>
      </c>
      <c r="BJ35" s="171">
        <f>'lam 1'!BI35+'lam 2'!BI35+'lam 3'!BI35+'lam 4'!BI35+'lam 5'!BI35+'lam 6'!BI35</f>
        <v>533.98089075221117</v>
      </c>
      <c r="BK35" s="171">
        <f>'lam 1'!BJ35+'lam 2'!BJ35+'lam 3'!BJ35+'lam 4'!BJ35+'lam 5'!BJ35+'lam 6'!BJ35</f>
        <v>523.32153801824927</v>
      </c>
      <c r="BL35" s="171">
        <f>'lam 1'!BK35+'lam 2'!BK35+'lam 3'!BK35+'lam 4'!BK35+'lam 5'!BK35+'lam 6'!BK35</f>
        <v>511.67677051498856</v>
      </c>
      <c r="BM35" s="171">
        <f>'lam 1'!BL35+'lam 2'!BL35+'lam 3'!BL35+'lam 4'!BL35+'lam 5'!BL35+'lam 6'!BL35</f>
        <v>499.99162122937281</v>
      </c>
      <c r="BN35" s="171">
        <f>'lam 1'!BM35+'lam 2'!BM35+'lam 3'!BM35+'lam 4'!BM35+'lam 5'!BM35+'lam 6'!BM35</f>
        <v>488.50736531314487</v>
      </c>
      <c r="BO35" s="171">
        <f>'lam 1'!BN35+'lam 2'!BN35+'lam 3'!BN35+'lam 4'!BN35+'lam 5'!BN35+'lam 6'!BN35</f>
        <v>476.68885561229246</v>
      </c>
      <c r="BP35" s="171">
        <f>'lam 1'!BO35+'lam 2'!BO35+'lam 3'!BO35+'lam 4'!BO35+'lam 5'!BO35+'lam 6'!BO35</f>
        <v>463.4497098045012</v>
      </c>
      <c r="BQ35" s="171">
        <f>'lam 1'!BP35+'lam 2'!BP35+'lam 3'!BP35+'lam 4'!BP35+'lam 5'!BP35+'lam 6'!BP35</f>
        <v>447.55538669479495</v>
      </c>
      <c r="BR35" s="171">
        <f>'lam 1'!BQ35+'lam 2'!BQ35+'lam 3'!BQ35+'lam 4'!BQ35+'lam 5'!BQ35+'lam 6'!BQ35</f>
        <v>428.03988992695349</v>
      </c>
      <c r="BS35" s="171">
        <f>'lam 1'!BR35+'lam 2'!BR35+'lam 3'!BR35+'lam 4'!BR35+'lam 5'!BR35+'lam 6'!BR35</f>
        <v>380.2729390408897</v>
      </c>
      <c r="BT35" s="171">
        <f>'lam 1'!BS35+'lam 2'!BS35+'lam 3'!BS35+'lam 4'!BS35+'lam 5'!BS35+'lam 6'!BS35</f>
        <v>354.28081277978663</v>
      </c>
      <c r="BU35" s="171">
        <f>'lam 1'!BT35+'lam 2'!BT35+'lam 3'!BT35+'lam 4'!BT35+'lam 5'!BT35+'lam 6'!BT35</f>
        <v>325.32180038469556</v>
      </c>
      <c r="BV35" s="171">
        <f>'lam 1'!BU35+'lam 2'!BU35+'lam 3'!BU35+'lam 4'!BU35+'lam 5'!BU35+'lam 6'!BU35</f>
        <v>294.68963625971122</v>
      </c>
      <c r="BW35" s="171">
        <f>'lam 1'!BV35+'lam 2'!BV35+'lam 3'!BV35+'lam 4'!BV35+'lam 5'!BV35+'lam 6'!BV35</f>
        <v>263.85255915764731</v>
      </c>
      <c r="BX35" s="171">
        <f>'lam 1'!BW35+'lam 2'!BW35+'lam 3'!BW35+'lam 4'!BW35+'lam 5'!BW35+'lam 6'!BW35</f>
        <v>234.22979879068302</v>
      </c>
      <c r="BY35" s="171">
        <f>'lam 1'!BX35+'lam 2'!BX35+'lam 3'!BX35+'lam 4'!BX35+'lam 5'!BX35+'lam 6'!BX35</f>
        <v>207.02255936236284</v>
      </c>
      <c r="BZ35" s="171">
        <f>'lam 1'!BY35+'lam 2'!BY35+'lam 3'!BY35+'lam 4'!BY35+'lam 5'!BY35+'lam 6'!BY35</f>
        <v>183.11482500747934</v>
      </c>
      <c r="CA35" s="171">
        <f>'lam 1'!BZ35+'lam 2'!BZ35+'lam 3'!BZ35+'lam 4'!BZ35+'lam 5'!BZ35+'lam 6'!BZ35</f>
        <v>163.04034107022781</v>
      </c>
      <c r="CB35" s="171">
        <f>'lam 1'!CA35+'lam 2'!CA35+'lam 3'!CA35+'lam 4'!CA35+'lam 5'!CA35+'lam 6'!CA35</f>
        <v>147.0011432107423</v>
      </c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</row>
    <row r="36" spans="5:165" ht="17.100000000000001" customHeight="1" x14ac:dyDescent="0.2">
      <c r="E36" s="53">
        <f t="shared" si="6"/>
        <v>557.38937106738126</v>
      </c>
      <c r="F36" s="172"/>
      <c r="G36" s="172">
        <f t="shared" si="7"/>
        <v>3.9000000000000021</v>
      </c>
      <c r="H36" s="172"/>
      <c r="I36" s="175">
        <f t="shared" si="8"/>
        <v>0.39999999999999802</v>
      </c>
      <c r="J36" s="171">
        <f>'lam 1'!I36+'lam 2'!I36+'lam 3'!I36+'lam 4'!I36+'lam 5'!I36+'lam 6'!I36</f>
        <v>146.82799901598179</v>
      </c>
      <c r="K36" s="171">
        <f>'lam 1'!J36+'lam 2'!J36+'lam 3'!J36+'lam 4'!J36+'lam 5'!J36+'lam 6'!J36</f>
        <v>162.9464523116406</v>
      </c>
      <c r="L36" s="171">
        <f>'lam 1'!K36+'lam 2'!K36+'lam 3'!K36+'lam 4'!K36+'lam 5'!K36+'lam 6'!K36</f>
        <v>183.12857939576958</v>
      </c>
      <c r="M36" s="171">
        <f>'lam 1'!L36+'lam 2'!L36+'lam 3'!L36+'lam 4'!L36+'lam 5'!L36+'lam 6'!L36</f>
        <v>207.17549290132555</v>
      </c>
      <c r="N36" s="171">
        <f>'lam 1'!M36+'lam 2'!M36+'lam 3'!M36+'lam 4'!M36+'lam 5'!M36+'lam 6'!M36</f>
        <v>234.55561189412137</v>
      </c>
      <c r="O36" s="171">
        <f>'lam 1'!N36+'lam 2'!N36+'lam 3'!N36+'lam 4'!N36+'lam 5'!N36+'lam 6'!N36</f>
        <v>264.38558317619322</v>
      </c>
      <c r="P36" s="171">
        <f>'lam 1'!O36+'lam 2'!O36+'lam 3'!O36+'lam 4'!O36+'lam 5'!O36+'lam 6'!O36</f>
        <v>295.46276948694657</v>
      </c>
      <c r="Q36" s="171">
        <f>'lam 1'!P36+'lam 2'!P36+'lam 3'!P36+'lam 4'!P36+'lam 5'!P36+'lam 6'!P36</f>
        <v>326.36408587775645</v>
      </c>
      <c r="R36" s="171">
        <f>'lam 1'!Q36+'lam 2'!Q36+'lam 3'!Q36+'lam 4'!Q36+'lam 5'!Q36+'lam 6'!Q36</f>
        <v>355.61502403178952</v>
      </c>
      <c r="S36" s="171">
        <f>'lam 1'!R36+'lam 2'!R36+'lam 3'!R36+'lam 4'!R36+'lam 5'!R36+'lam 6'!R36</f>
        <v>381.91371153645503</v>
      </c>
      <c r="T36" s="171">
        <f>'lam 1'!S36+'lam 2'!S36+'lam 3'!S36+'lam 4'!S36+'lam 5'!S36+'lam 6'!S36</f>
        <v>429.72047727492571</v>
      </c>
      <c r="U36" s="171">
        <f>'lam 1'!T36+'lam 2'!T36+'lam 3'!T36+'lam 4'!T36+'lam 5'!T36+'lam 6'!T36</f>
        <v>449.53370153172824</v>
      </c>
      <c r="V36" s="171">
        <f>'lam 1'!U36+'lam 2'!U36+'lam 3'!U36+'lam 4'!U36+'lam 5'!U36+'lam 6'!U36</f>
        <v>465.71712539599122</v>
      </c>
      <c r="W36" s="171">
        <f>'lam 1'!V36+'lam 2'!V36+'lam 3'!V36+'lam 4'!V36+'lam 5'!V36+'lam 6'!V36</f>
        <v>479.23367059175069</v>
      </c>
      <c r="X36" s="171">
        <f>'lam 1'!W36+'lam 2'!W36+'lam 3'!W36+'lam 4'!W36+'lam 5'!W36+'lam 6'!W36</f>
        <v>491.3168130299332</v>
      </c>
      <c r="Y36" s="171">
        <f>'lam 1'!X36+'lam 2'!X36+'lam 3'!X36+'lam 4'!X36+'lam 5'!X36+'lam 6'!X36</f>
        <v>503.05162013463411</v>
      </c>
      <c r="Z36" s="171">
        <f>'lam 1'!Y36+'lam 2'!Y36+'lam 3'!Y36+'lam 4'!Y36+'lam 5'!Y36+'lam 6'!Y36</f>
        <v>514.96873418024575</v>
      </c>
      <c r="AA36" s="171">
        <f>'lam 1'!Z36+'lam 2'!Z36+'lam 3'!Z36+'lam 4'!Z36+'lam 5'!Z36+'lam 6'!Z36</f>
        <v>526.81708032610413</v>
      </c>
      <c r="AB36" s="171">
        <f>'lam 1'!AA36+'lam 2'!AA36+'lam 3'!AA36+'lam 4'!AA36+'lam 5'!AA36+'lam 6'!AA36</f>
        <v>537.63682036504565</v>
      </c>
      <c r="AC36" s="171">
        <f>'lam 1'!AB36+'lam 2'!AB36+'lam 3'!AB36+'lam 4'!AB36+'lam 5'!AB36+'lam 6'!AB36</f>
        <v>546.13678354987132</v>
      </c>
      <c r="AD36" s="171">
        <f>'lam 1'!AC36+'lam 2'!AC36+'lam 3'!AC36+'lam 4'!AC36+'lam 5'!AC36+'lam 6'!AC36</f>
        <v>551.2370639207212</v>
      </c>
      <c r="AE36" s="171">
        <f>'lam 1'!AD36+'lam 2'!AD36+'lam 3'!AD36+'lam 4'!AD36+'lam 5'!AD36+'lam 6'!AD36</f>
        <v>552.54344741440855</v>
      </c>
      <c r="AF36" s="171">
        <f>'lam 1'!AE36+'lam 2'!AE36+'lam 3'!AE36+'lam 4'!AE36+'lam 5'!AE36+'lam 6'!AE36</f>
        <v>550.53669190089079</v>
      </c>
      <c r="AG36" s="171">
        <f>'lam 1'!AF36+'lam 2'!AF36+'lam 3'!AF36+'lam 4'!AF36+'lam 5'!AF36+'lam 6'!AF36</f>
        <v>546.38871077239799</v>
      </c>
      <c r="AH36" s="171">
        <f>'lam 1'!AG36+'lam 2'!AG36+'lam 3'!AG36+'lam 4'!AG36+'lam 5'!AG36+'lam 6'!AG36</f>
        <v>541.49421176842145</v>
      </c>
      <c r="AI36" s="171">
        <f>'lam 1'!AH36+'lam 2'!AH36+'lam 3'!AH36+'lam 4'!AH36+'lam 5'!AH36+'lam 6'!AH36</f>
        <v>536.9354409418745</v>
      </c>
      <c r="AJ36" s="171">
        <f>'lam 1'!AI36+'lam 2'!AI36+'lam 3'!AI36+'lam 4'!AI36+'lam 5'!AI36+'lam 6'!AI36</f>
        <v>533.11419027963268</v>
      </c>
      <c r="AK36" s="171">
        <f>'lam 1'!AJ36+'lam 2'!AJ36+'lam 3'!AJ36+'lam 4'!AJ36+'lam 5'!AJ36+'lam 6'!AJ36</f>
        <v>529.69144290427892</v>
      </c>
      <c r="AL36" s="171">
        <f>'lam 1'!AK36+'lam 2'!AK36+'lam 3'!AK36+'lam 4'!AK36+'lam 5'!AK36+'lam 6'!AK36</f>
        <v>525.83184499864421</v>
      </c>
      <c r="AM36" s="171">
        <f>'lam 1'!AL36+'lam 2'!AL36+'lam 3'!AL36+'lam 4'!AL36+'lam 5'!AL36+'lam 6'!AL36</f>
        <v>557.38937106738092</v>
      </c>
      <c r="AN36" s="171">
        <f>'lam 1'!AM36+'lam 2'!AM36+'lam 3'!AM36+'lam 4'!AM36+'lam 5'!AM36+'lam 6'!AM36</f>
        <v>551.19818519928674</v>
      </c>
      <c r="AO36" s="171">
        <f>'lam 1'!AN36+'lam 2'!AN36+'lam 3'!AN36+'lam 4'!AN36+'lam 5'!AN36+'lam 6'!AN36</f>
        <v>544.86016384809443</v>
      </c>
      <c r="AP36" s="171">
        <f>'lam 1'!AO36+'lam 2'!AO36+'lam 3'!AO36+'lam 4'!AO36+'lam 5'!AO36+'lam 6'!AO36</f>
        <v>538.74360342755767</v>
      </c>
      <c r="AQ36" s="171">
        <f>'lam 1'!AP36+'lam 2'!AP36+'lam 3'!AP36+'lam 4'!AP36+'lam 5'!AP36+'lam 6'!AP36</f>
        <v>533.53957877908033</v>
      </c>
      <c r="AR36" s="171">
        <f>'lam 1'!AQ36+'lam 2'!AQ36+'lam 3'!AQ36+'lam 4'!AQ36+'lam 5'!AQ36+'lam 6'!AQ36</f>
        <v>530.01838138106598</v>
      </c>
      <c r="AS36" s="171">
        <f>'lam 1'!AR36+'lam 2'!AR36+'lam 3'!AR36+'lam 4'!AR36+'lam 5'!AR36+'lam 6'!AR36</f>
        <v>528.77116635238497</v>
      </c>
      <c r="AT36" s="171">
        <f>'lam 1'!AS36+'lam 2'!AS36+'lam 3'!AS36+'lam 4'!AS36+'lam 5'!AS36+'lam 6'!AS36</f>
        <v>530.01838138106643</v>
      </c>
      <c r="AU36" s="171">
        <f>'lam 1'!AT36+'lam 2'!AT36+'lam 3'!AT36+'lam 4'!AT36+'lam 5'!AT36+'lam 6'!AT36</f>
        <v>533.53957877908067</v>
      </c>
      <c r="AV36" s="171">
        <f>'lam 1'!AU36+'lam 2'!AU36+'lam 3'!AU36+'lam 4'!AU36+'lam 5'!AU36+'lam 6'!AU36</f>
        <v>538.74360342755813</v>
      </c>
      <c r="AW36" s="171">
        <f>'lam 1'!AV36+'lam 2'!AV36+'lam 3'!AV36+'lam 4'!AV36+'lam 5'!AV36+'lam 6'!AV36</f>
        <v>544.86016384809454</v>
      </c>
      <c r="AX36" s="171">
        <f>'lam 1'!AW36+'lam 2'!AW36+'lam 3'!AW36+'lam 4'!AW36+'lam 5'!AW36+'lam 6'!AW36</f>
        <v>551.19818519928731</v>
      </c>
      <c r="AY36" s="171">
        <f>'lam 1'!AX36+'lam 2'!AX36+'lam 3'!AX36+'lam 4'!AX36+'lam 5'!AX36+'lam 6'!AX36</f>
        <v>557.38937106738126</v>
      </c>
      <c r="AZ36" s="171">
        <f>'lam 1'!AY36+'lam 2'!AY36+'lam 3'!AY36+'lam 4'!AY36+'lam 5'!AY36+'lam 6'!AY36</f>
        <v>525.83184499864433</v>
      </c>
      <c r="BA36" s="171">
        <f>'lam 1'!AZ36+'lam 2'!AZ36+'lam 3'!AZ36+'lam 4'!AZ36+'lam 5'!AZ36+'lam 6'!AZ36</f>
        <v>529.6914429042788</v>
      </c>
      <c r="BB36" s="171">
        <f>'lam 1'!BA36+'lam 2'!BA36+'lam 3'!BA36+'lam 4'!BA36+'lam 5'!BA36+'lam 6'!BA36</f>
        <v>533.11419027963279</v>
      </c>
      <c r="BC36" s="171">
        <f>'lam 1'!BB36+'lam 2'!BB36+'lam 3'!BB36+'lam 4'!BB36+'lam 5'!BB36+'lam 6'!BB36</f>
        <v>536.93544094187473</v>
      </c>
      <c r="BD36" s="171">
        <f>'lam 1'!BC36+'lam 2'!BC36+'lam 3'!BC36+'lam 4'!BC36+'lam 5'!BC36+'lam 6'!BC36</f>
        <v>541.49421176842191</v>
      </c>
      <c r="BE36" s="171">
        <f>'lam 1'!BD36+'lam 2'!BD36+'lam 3'!BD36+'lam 4'!BD36+'lam 5'!BD36+'lam 6'!BD36</f>
        <v>546.3887107723981</v>
      </c>
      <c r="BF36" s="171">
        <f>'lam 1'!BE36+'lam 2'!BE36+'lam 3'!BE36+'lam 4'!BE36+'lam 5'!BE36+'lam 6'!BE36</f>
        <v>550.53669190089079</v>
      </c>
      <c r="BG36" s="171">
        <f>'lam 1'!BF36+'lam 2'!BF36+'lam 3'!BF36+'lam 4'!BF36+'lam 5'!BF36+'lam 6'!BF36</f>
        <v>552.54344741440843</v>
      </c>
      <c r="BH36" s="171">
        <f>'lam 1'!BG36+'lam 2'!BG36+'lam 3'!BG36+'lam 4'!BG36+'lam 5'!BG36+'lam 6'!BG36</f>
        <v>551.23706392072097</v>
      </c>
      <c r="BI36" s="171">
        <f>'lam 1'!BH36+'lam 2'!BH36+'lam 3'!BH36+'lam 4'!BH36+'lam 5'!BH36+'lam 6'!BH36</f>
        <v>546.1367835498711</v>
      </c>
      <c r="BJ36" s="171">
        <f>'lam 1'!BI36+'lam 2'!BI36+'lam 3'!BI36+'lam 4'!BI36+'lam 5'!BI36+'lam 6'!BI36</f>
        <v>537.63682036504531</v>
      </c>
      <c r="BK36" s="171">
        <f>'lam 1'!BJ36+'lam 2'!BJ36+'lam 3'!BJ36+'lam 4'!BJ36+'lam 5'!BJ36+'lam 6'!BJ36</f>
        <v>526.81708032610391</v>
      </c>
      <c r="BL36" s="171">
        <f>'lam 1'!BK36+'lam 2'!BK36+'lam 3'!BK36+'lam 4'!BK36+'lam 5'!BK36+'lam 6'!BK36</f>
        <v>514.96873418024506</v>
      </c>
      <c r="BM36" s="171">
        <f>'lam 1'!BL36+'lam 2'!BL36+'lam 3'!BL36+'lam 4'!BL36+'lam 5'!BL36+'lam 6'!BL36</f>
        <v>503.05162013463359</v>
      </c>
      <c r="BN36" s="171">
        <f>'lam 1'!BM36+'lam 2'!BM36+'lam 3'!BM36+'lam 4'!BM36+'lam 5'!BM36+'lam 6'!BM36</f>
        <v>491.31681302993263</v>
      </c>
      <c r="BO36" s="171">
        <f>'lam 1'!BN36+'lam 2'!BN36+'lam 3'!BN36+'lam 4'!BN36+'lam 5'!BN36+'lam 6'!BN36</f>
        <v>479.23367059175018</v>
      </c>
      <c r="BP36" s="171">
        <f>'lam 1'!BO36+'lam 2'!BO36+'lam 3'!BO36+'lam 4'!BO36+'lam 5'!BO36+'lam 6'!BO36</f>
        <v>465.71712539599065</v>
      </c>
      <c r="BQ36" s="171">
        <f>'lam 1'!BP36+'lam 2'!BP36+'lam 3'!BP36+'lam 4'!BP36+'lam 5'!BP36+'lam 6'!BP36</f>
        <v>449.5337015317275</v>
      </c>
      <c r="BR36" s="171">
        <f>'lam 1'!BQ36+'lam 2'!BQ36+'lam 3'!BQ36+'lam 4'!BQ36+'lam 5'!BQ36+'lam 6'!BQ36</f>
        <v>429.72047727492463</v>
      </c>
      <c r="BS36" s="171">
        <f>'lam 1'!BR36+'lam 2'!BR36+'lam 3'!BR36+'lam 4'!BR36+'lam 5'!BR36+'lam 6'!BR36</f>
        <v>381.91371153645383</v>
      </c>
      <c r="BT36" s="171">
        <f>'lam 1'!BS36+'lam 2'!BS36+'lam 3'!BS36+'lam 4'!BS36+'lam 5'!BS36+'lam 6'!BS36</f>
        <v>355.6150240317881</v>
      </c>
      <c r="BU36" s="171">
        <f>'lam 1'!BT36+'lam 2'!BT36+'lam 3'!BT36+'lam 4'!BT36+'lam 5'!BT36+'lam 6'!BT36</f>
        <v>326.36408587775492</v>
      </c>
      <c r="BV36" s="171">
        <f>'lam 1'!BU36+'lam 2'!BU36+'lam 3'!BU36+'lam 4'!BU36+'lam 5'!BU36+'lam 6'!BU36</f>
        <v>295.46276948694458</v>
      </c>
      <c r="BW36" s="171">
        <f>'lam 1'!BV36+'lam 2'!BV36+'lam 3'!BV36+'lam 4'!BV36+'lam 5'!BV36+'lam 6'!BV36</f>
        <v>264.38558317619174</v>
      </c>
      <c r="BX36" s="171">
        <f>'lam 1'!BW36+'lam 2'!BW36+'lam 3'!BW36+'lam 4'!BW36+'lam 5'!BW36+'lam 6'!BW36</f>
        <v>234.55561189411992</v>
      </c>
      <c r="BY36" s="171">
        <f>'lam 1'!BX36+'lam 2'!BX36+'lam 3'!BX36+'lam 4'!BX36+'lam 5'!BX36+'lam 6'!BX36</f>
        <v>207.17549290132419</v>
      </c>
      <c r="BZ36" s="171">
        <f>'lam 1'!BY36+'lam 2'!BY36+'lam 3'!BY36+'lam 4'!BY36+'lam 5'!BY36+'lam 6'!BY36</f>
        <v>183.12857939576855</v>
      </c>
      <c r="CA36" s="171">
        <f>'lam 1'!BZ36+'lam 2'!BZ36+'lam 3'!BZ36+'lam 4'!BZ36+'lam 5'!BZ36+'lam 6'!BZ36</f>
        <v>162.94645231163955</v>
      </c>
      <c r="CB36" s="171">
        <f>'lam 1'!CA36+'lam 2'!CA36+'lam 3'!CA36+'lam 4'!CA36+'lam 5'!CA36+'lam 6'!CA36</f>
        <v>146.82799901598128</v>
      </c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</row>
    <row r="37" spans="5:165" ht="17.100000000000001" customHeight="1" x14ac:dyDescent="0.2">
      <c r="E37" s="53">
        <f t="shared" ref="E37:E68" si="9">MAX(J37:CB37)</f>
        <v>560.34409705060784</v>
      </c>
      <c r="F37" s="172"/>
      <c r="G37" s="172">
        <f t="shared" ref="G37:G68" si="10">G38+0.1</f>
        <v>3.800000000000002</v>
      </c>
      <c r="H37" s="172"/>
      <c r="I37" s="175">
        <f t="shared" si="8"/>
        <v>0.29999999999999805</v>
      </c>
      <c r="J37" s="171">
        <f>'lam 1'!I37+'lam 2'!I37+'lam 3'!I37+'lam 4'!I37+'lam 5'!I37+'lam 6'!I37</f>
        <v>147.14181551947411</v>
      </c>
      <c r="K37" s="171">
        <f>'lam 1'!J37+'lam 2'!J37+'lam 3'!J37+'lam 4'!J37+'lam 5'!J37+'lam 6'!J37</f>
        <v>163.35249308937455</v>
      </c>
      <c r="L37" s="171">
        <f>'lam 1'!K37+'lam 2'!K37+'lam 3'!K37+'lam 4'!K37+'lam 5'!K37+'lam 6'!K37</f>
        <v>183.65172539281551</v>
      </c>
      <c r="M37" s="171">
        <f>'lam 1'!L37+'lam 2'!L37+'lam 3'!L37+'lam 4'!L37+'lam 5'!L37+'lam 6'!L37</f>
        <v>207.8433840026824</v>
      </c>
      <c r="N37" s="171">
        <f>'lam 1'!M37+'lam 2'!M37+'lam 3'!M37+'lam 4'!M37+'lam 5'!M37+'lam 6'!M37</f>
        <v>235.39784398119588</v>
      </c>
      <c r="O37" s="171">
        <f>'lam 1'!N37+'lam 2'!N37+'lam 3'!N37+'lam 4'!N37+'lam 5'!N37+'lam 6'!N37</f>
        <v>265.43242133893852</v>
      </c>
      <c r="P37" s="171">
        <f>'lam 1'!O37+'lam 2'!O37+'lam 3'!O37+'lam 4'!O37+'lam 5'!O37+'lam 6'!O37</f>
        <v>296.74338075201911</v>
      </c>
      <c r="Q37" s="171">
        <f>'lam 1'!P37+'lam 2'!P37+'lam 3'!P37+'lam 4'!P37+'lam 5'!P37+'lam 6'!P37</f>
        <v>327.90442618504807</v>
      </c>
      <c r="R37" s="171">
        <f>'lam 1'!Q37+'lam 2'!Q37+'lam 3'!Q37+'lam 4'!Q37+'lam 5'!Q37+'lam 6'!Q37</f>
        <v>357.43568390080884</v>
      </c>
      <c r="S37" s="171">
        <f>'lam 1'!R37+'lam 2'!R37+'lam 3'!R37+'lam 4'!R37+'lam 5'!R37+'lam 6'!R37</f>
        <v>384.02818038502636</v>
      </c>
      <c r="T37" s="171">
        <f>'lam 1'!S37+'lam 2'!S37+'lam 3'!S37+'lam 4'!S37+'lam 5'!S37+'lam 6'!S37</f>
        <v>432.0651547482251</v>
      </c>
      <c r="U37" s="171">
        <f>'lam 1'!T37+'lam 2'!T37+'lam 3'!T37+'lam 4'!T37+'lam 5'!T37+'lam 6'!T37</f>
        <v>452.17380662992036</v>
      </c>
      <c r="V37" s="171">
        <f>'lam 1'!U37+'lam 2'!U37+'lam 3'!U37+'lam 4'!U37+'lam 5'!U37+'lam 6'!U37</f>
        <v>468.64527641320319</v>
      </c>
      <c r="W37" s="171">
        <f>'lam 1'!V37+'lam 2'!V37+'lam 3'!V37+'lam 4'!V37+'lam 5'!V37+'lam 6'!V37</f>
        <v>482.43910545900241</v>
      </c>
      <c r="X37" s="171">
        <f>'lam 1'!W37+'lam 2'!W37+'lam 3'!W37+'lam 4'!W37+'lam 5'!W37+'lam 6'!W37</f>
        <v>494.78706583729138</v>
      </c>
      <c r="Y37" s="171">
        <f>'lam 1'!X37+'lam 2'!X37+'lam 3'!X37+'lam 4'!X37+'lam 5'!X37+'lam 6'!X37</f>
        <v>506.77233809946193</v>
      </c>
      <c r="Z37" s="171">
        <f>'lam 1'!Y37+'lam 2'!Y37+'lam 3'!Y37+'lam 4'!Y37+'lam 5'!Y37+'lam 6'!Y37</f>
        <v>518.921035317887</v>
      </c>
      <c r="AA37" s="171">
        <f>'lam 1'!Z37+'lam 2'!Z37+'lam 3'!Z37+'lam 4'!Z37+'lam 5'!Z37+'lam 6'!Z37</f>
        <v>530.97314136042723</v>
      </c>
      <c r="AB37" s="171">
        <f>'lam 1'!AA37+'lam 2'!AA37+'lam 3'!AA37+'lam 4'!AA37+'lam 5'!AA37+'lam 6'!AA37</f>
        <v>541.95572234611404</v>
      </c>
      <c r="AC37" s="171">
        <f>'lam 1'!AB37+'lam 2'!AB37+'lam 3'!AB37+'lam 4'!AB37+'lam 5'!AB37+'lam 6'!AB37</f>
        <v>550.5631641745041</v>
      </c>
      <c r="AD37" s="171">
        <f>'lam 1'!AC37+'lam 2'!AC37+'lam 3'!AC37+'lam 4'!AC37+'lam 5'!AC37+'lam 6'!AC37</f>
        <v>555.70425105517518</v>
      </c>
      <c r="AE37" s="171">
        <f>'lam 1'!AD37+'lam 2'!AD37+'lam 3'!AD37+'lam 4'!AD37+'lam 5'!AD37+'lam 6'!AD37</f>
        <v>556.98072100658931</v>
      </c>
      <c r="AF37" s="171">
        <f>'lam 1'!AE37+'lam 2'!AE37+'lam 3'!AE37+'lam 4'!AE37+'lam 5'!AE37+'lam 6'!AE37</f>
        <v>554.87822806242093</v>
      </c>
      <c r="AG37" s="171">
        <f>'lam 1'!AF37+'lam 2'!AF37+'lam 3'!AF37+'lam 4'!AF37+'lam 5'!AF37+'lam 6'!AF37</f>
        <v>550.58087672111844</v>
      </c>
      <c r="AH37" s="171">
        <f>'lam 1'!AG37+'lam 2'!AG37+'lam 3'!AG37+'lam 4'!AG37+'lam 5'!AG37+'lam 6'!AG37</f>
        <v>545.49876766953412</v>
      </c>
      <c r="AI37" s="171">
        <f>'lam 1'!AH37+'lam 2'!AH37+'lam 3'!AH37+'lam 4'!AH37+'lam 5'!AH37+'lam 6'!AH37</f>
        <v>540.72830074908779</v>
      </c>
      <c r="AJ37" s="171">
        <f>'lam 1'!AI37+'lam 2'!AI37+'lam 3'!AI37+'lam 4'!AI37+'lam 5'!AI37+'lam 6'!AI37</f>
        <v>536.6814245218103</v>
      </c>
      <c r="AK37" s="171">
        <f>'lam 1'!AJ37+'lam 2'!AJ37+'lam 3'!AJ37+'lam 4'!AJ37+'lam 5'!AJ37+'lam 6'!AJ37</f>
        <v>533.02508591645937</v>
      </c>
      <c r="AL37" s="171">
        <f>'lam 1'!AK37+'lam 2'!AK37+'lam 3'!AK37+'lam 4'!AK37+'lam 5'!AK37+'lam 6'!AK37</f>
        <v>528.92755507886693</v>
      </c>
      <c r="AM37" s="171">
        <f>'lam 1'!AL37+'lam 2'!AL37+'lam 3'!AL37+'lam 4'!AL37+'lam 5'!AL37+'lam 6'!AL37</f>
        <v>560.3440970506075</v>
      </c>
      <c r="AN37" s="171">
        <f>'lam 1'!AM37+'lam 2'!AM37+'lam 3'!AM37+'lam 4'!AM37+'lam 5'!AM37+'lam 6'!AM37</f>
        <v>553.92586171274445</v>
      </c>
      <c r="AO37" s="171">
        <f>'lam 1'!AN37+'lam 2'!AN37+'lam 3'!AN37+'lam 4'!AN37+'lam 5'!AN37+'lam 6'!AN37</f>
        <v>547.38067347439983</v>
      </c>
      <c r="AP37" s="171">
        <f>'lam 1'!AO37+'lam 2'!AO37+'lam 3'!AO37+'lam 4'!AO37+'lam 5'!AO37+'lam 6'!AO37</f>
        <v>541.08740929362284</v>
      </c>
      <c r="AQ37" s="171">
        <f>'lam 1'!AP37+'lam 2'!AP37+'lam 3'!AP37+'lam 4'!AP37+'lam 5'!AP37+'lam 6'!AP37</f>
        <v>535.74781018772887</v>
      </c>
      <c r="AR37" s="171">
        <f>'lam 1'!AQ37+'lam 2'!AQ37+'lam 3'!AQ37+'lam 4'!AQ37+'lam 5'!AQ37+'lam 6'!AQ37</f>
        <v>532.14122473321322</v>
      </c>
      <c r="AS37" s="171">
        <f>'lam 1'!AR37+'lam 2'!AR37+'lam 3'!AR37+'lam 4'!AR37+'lam 5'!AR37+'lam 6'!AR37</f>
        <v>530.86484267787557</v>
      </c>
      <c r="AT37" s="171">
        <f>'lam 1'!AS37+'lam 2'!AS37+'lam 3'!AS37+'lam 4'!AS37+'lam 5'!AS37+'lam 6'!AS37</f>
        <v>532.14122473321368</v>
      </c>
      <c r="AU37" s="171">
        <f>'lam 1'!AT37+'lam 2'!AT37+'lam 3'!AT37+'lam 4'!AT37+'lam 5'!AT37+'lam 6'!AT37</f>
        <v>535.74781018772921</v>
      </c>
      <c r="AV37" s="171">
        <f>'lam 1'!AU37+'lam 2'!AU37+'lam 3'!AU37+'lam 4'!AU37+'lam 5'!AU37+'lam 6'!AU37</f>
        <v>541.08740929362341</v>
      </c>
      <c r="AW37" s="171">
        <f>'lam 1'!AV37+'lam 2'!AV37+'lam 3'!AV37+'lam 4'!AV37+'lam 5'!AV37+'lam 6'!AV37</f>
        <v>547.38067347439994</v>
      </c>
      <c r="AX37" s="171">
        <f>'lam 1'!AW37+'lam 2'!AW37+'lam 3'!AW37+'lam 4'!AW37+'lam 5'!AW37+'lam 6'!AW37</f>
        <v>553.92586171274513</v>
      </c>
      <c r="AY37" s="171">
        <f>'lam 1'!AX37+'lam 2'!AX37+'lam 3'!AX37+'lam 4'!AX37+'lam 5'!AX37+'lam 6'!AX37</f>
        <v>560.34409705060784</v>
      </c>
      <c r="AZ37" s="171">
        <f>'lam 1'!AY37+'lam 2'!AY37+'lam 3'!AY37+'lam 4'!AY37+'lam 5'!AY37+'lam 6'!AY37</f>
        <v>528.92755507886727</v>
      </c>
      <c r="BA37" s="171">
        <f>'lam 1'!AZ37+'lam 2'!AZ37+'lam 3'!AZ37+'lam 4'!AZ37+'lam 5'!AZ37+'lam 6'!AZ37</f>
        <v>533.02508591645949</v>
      </c>
      <c r="BB37" s="171">
        <f>'lam 1'!BA37+'lam 2'!BA37+'lam 3'!BA37+'lam 4'!BA37+'lam 5'!BA37+'lam 6'!BA37</f>
        <v>536.68142452181064</v>
      </c>
      <c r="BC37" s="171">
        <f>'lam 1'!BB37+'lam 2'!BB37+'lam 3'!BB37+'lam 4'!BB37+'lam 5'!BB37+'lam 6'!BB37</f>
        <v>540.72830074908848</v>
      </c>
      <c r="BD37" s="171">
        <f>'lam 1'!BC37+'lam 2'!BC37+'lam 3'!BC37+'lam 4'!BC37+'lam 5'!BC37+'lam 6'!BC37</f>
        <v>545.49876766953435</v>
      </c>
      <c r="BE37" s="171">
        <f>'lam 1'!BD37+'lam 2'!BD37+'lam 3'!BD37+'lam 4'!BD37+'lam 5'!BD37+'lam 6'!BD37</f>
        <v>550.58087672111856</v>
      </c>
      <c r="BF37" s="171">
        <f>'lam 1'!BE37+'lam 2'!BE37+'lam 3'!BE37+'lam 4'!BE37+'lam 5'!BE37+'lam 6'!BE37</f>
        <v>554.87822806242104</v>
      </c>
      <c r="BG37" s="171">
        <f>'lam 1'!BF37+'lam 2'!BF37+'lam 3'!BF37+'lam 4'!BF37+'lam 5'!BF37+'lam 6'!BF37</f>
        <v>556.98072100658942</v>
      </c>
      <c r="BH37" s="171">
        <f>'lam 1'!BG37+'lam 2'!BG37+'lam 3'!BG37+'lam 4'!BG37+'lam 5'!BG37+'lam 6'!BG37</f>
        <v>555.70425105517506</v>
      </c>
      <c r="BI37" s="171">
        <f>'lam 1'!BH37+'lam 2'!BH37+'lam 3'!BH37+'lam 4'!BH37+'lam 5'!BH37+'lam 6'!BH37</f>
        <v>550.56316417450364</v>
      </c>
      <c r="BJ37" s="171">
        <f>'lam 1'!BI37+'lam 2'!BI37+'lam 3'!BI37+'lam 4'!BI37+'lam 5'!BI37+'lam 6'!BI37</f>
        <v>541.95572234611359</v>
      </c>
      <c r="BK37" s="171">
        <f>'lam 1'!BJ37+'lam 2'!BJ37+'lam 3'!BJ37+'lam 4'!BJ37+'lam 5'!BJ37+'lam 6'!BJ37</f>
        <v>530.97314136042667</v>
      </c>
      <c r="BL37" s="171">
        <f>'lam 1'!BK37+'lam 2'!BK37+'lam 3'!BK37+'lam 4'!BK37+'lam 5'!BK37+'lam 6'!BK37</f>
        <v>518.92103531788632</v>
      </c>
      <c r="BM37" s="171">
        <f>'lam 1'!BL37+'lam 2'!BL37+'lam 3'!BL37+'lam 4'!BL37+'lam 5'!BL37+'lam 6'!BL37</f>
        <v>506.77233809946102</v>
      </c>
      <c r="BN37" s="171">
        <f>'lam 1'!BM37+'lam 2'!BM37+'lam 3'!BM37+'lam 4'!BM37+'lam 5'!BM37+'lam 6'!BM37</f>
        <v>494.78706583729087</v>
      </c>
      <c r="BO37" s="171">
        <f>'lam 1'!BN37+'lam 2'!BN37+'lam 3'!BN37+'lam 4'!BN37+'lam 5'!BN37+'lam 6'!BN37</f>
        <v>482.43910545900172</v>
      </c>
      <c r="BP37" s="171">
        <f>'lam 1'!BO37+'lam 2'!BO37+'lam 3'!BO37+'lam 4'!BO37+'lam 5'!BO37+'lam 6'!BO37</f>
        <v>468.64527641320251</v>
      </c>
      <c r="BQ37" s="171">
        <f>'lam 1'!BP37+'lam 2'!BP37+'lam 3'!BP37+'lam 4'!BP37+'lam 5'!BP37+'lam 6'!BP37</f>
        <v>452.17380662991928</v>
      </c>
      <c r="BR37" s="171">
        <f>'lam 1'!BQ37+'lam 2'!BQ37+'lam 3'!BQ37+'lam 4'!BQ37+'lam 5'!BQ37+'lam 6'!BQ37</f>
        <v>432.06515474822385</v>
      </c>
      <c r="BS37" s="171">
        <f>'lam 1'!BR37+'lam 2'!BR37+'lam 3'!BR37+'lam 4'!BR37+'lam 5'!BR37+'lam 6'!BR37</f>
        <v>384.02818038502522</v>
      </c>
      <c r="BT37" s="171">
        <f>'lam 1'!BS37+'lam 2'!BS37+'lam 3'!BS37+'lam 4'!BS37+'lam 5'!BS37+'lam 6'!BS37</f>
        <v>357.43568390080736</v>
      </c>
      <c r="BU37" s="171">
        <f>'lam 1'!BT37+'lam 2'!BT37+'lam 3'!BT37+'lam 4'!BT37+'lam 5'!BT37+'lam 6'!BT37</f>
        <v>327.90442618504642</v>
      </c>
      <c r="BV37" s="171">
        <f>'lam 1'!BU37+'lam 2'!BU37+'lam 3'!BU37+'lam 4'!BU37+'lam 5'!BU37+'lam 6'!BU37</f>
        <v>296.74338075201729</v>
      </c>
      <c r="BW37" s="171">
        <f>'lam 1'!BV37+'lam 2'!BV37+'lam 3'!BV37+'lam 4'!BV37+'lam 5'!BV37+'lam 6'!BV37</f>
        <v>265.43242133893705</v>
      </c>
      <c r="BX37" s="171">
        <f>'lam 1'!BW37+'lam 2'!BW37+'lam 3'!BW37+'lam 4'!BW37+'lam 5'!BW37+'lam 6'!BW37</f>
        <v>235.39784398119448</v>
      </c>
      <c r="BY37" s="171">
        <f>'lam 1'!BX37+'lam 2'!BX37+'lam 3'!BX37+'lam 4'!BX37+'lam 5'!BX37+'lam 6'!BX37</f>
        <v>207.84338400268112</v>
      </c>
      <c r="BZ37" s="171">
        <f>'lam 1'!BY37+'lam 2'!BY37+'lam 3'!BY37+'lam 4'!BY37+'lam 5'!BY37+'lam 6'!BY37</f>
        <v>183.65172539281454</v>
      </c>
      <c r="CA37" s="171">
        <f>'lam 1'!BZ37+'lam 2'!BZ37+'lam 3'!BZ37+'lam 4'!BZ37+'lam 5'!BZ37+'lam 6'!BZ37</f>
        <v>163.35249308937358</v>
      </c>
      <c r="CB37" s="171">
        <f>'lam 1'!CA37+'lam 2'!CA37+'lam 3'!CA37+'lam 4'!CA37+'lam 5'!CA37+'lam 6'!CA37</f>
        <v>147.14181551947357</v>
      </c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</row>
    <row r="38" spans="5:165" ht="17.100000000000001" customHeight="1" x14ac:dyDescent="0.2">
      <c r="E38" s="53">
        <f t="shared" si="9"/>
        <v>563.72191213565634</v>
      </c>
      <c r="F38" s="172"/>
      <c r="G38" s="172">
        <f t="shared" si="10"/>
        <v>3.700000000000002</v>
      </c>
      <c r="H38" s="172"/>
      <c r="I38" s="175">
        <f t="shared" ref="I38:I69" si="11">I37-0.1</f>
        <v>0.19999999999999804</v>
      </c>
      <c r="J38" s="171">
        <f>'lam 1'!I38+'lam 2'!I38+'lam 3'!I38+'lam 4'!I38+'lam 5'!I38+'lam 6'!I38</f>
        <v>147.8256748111329</v>
      </c>
      <c r="K38" s="171">
        <f>'lam 1'!J38+'lam 2'!J38+'lam 3'!J38+'lam 4'!J38+'lam 5'!J38+'lam 6'!J38</f>
        <v>164.12732264326297</v>
      </c>
      <c r="L38" s="171">
        <f>'lam 1'!K38+'lam 2'!K38+'lam 3'!K38+'lam 4'!K38+'lam 5'!K38+'lam 6'!K38</f>
        <v>184.53700244779705</v>
      </c>
      <c r="M38" s="171">
        <f>'lam 1'!L38+'lam 2'!L38+'lam 3'!L38+'lam 4'!L38+'lam 5'!L38+'lam 6'!L38</f>
        <v>208.8607089594517</v>
      </c>
      <c r="N38" s="171">
        <f>'lam 1'!M38+'lam 2'!M38+'lam 3'!M38+'lam 4'!M38+'lam 5'!M38+'lam 6'!M38</f>
        <v>236.57034193348764</v>
      </c>
      <c r="O38" s="171">
        <f>'lam 1'!N38+'lam 2'!N38+'lam 3'!N38+'lam 4'!N38+'lam 5'!N38+'lam 6'!N38</f>
        <v>266.78376551497104</v>
      </c>
      <c r="P38" s="171">
        <f>'lam 1'!O38+'lam 2'!O38+'lam 3'!O38+'lam 4'!O38+'lam 5'!O38+'lam 6'!O38</f>
        <v>298.29643358579813</v>
      </c>
      <c r="Q38" s="171">
        <f>'lam 1'!P38+'lam 2'!P38+'lam 3'!P38+'lam 4'!P38+'lam 5'!P38+'lam 6'!P38</f>
        <v>329.67959443974149</v>
      </c>
      <c r="R38" s="171">
        <f>'lam 1'!Q38+'lam 2'!Q38+'lam 3'!Q38+'lam 4'!Q38+'lam 5'!Q38+'lam 6'!Q38</f>
        <v>359.44921630502273</v>
      </c>
      <c r="S38" s="171">
        <f>'lam 1'!R38+'lam 2'!R38+'lam 3'!R38+'lam 4'!R38+'lam 5'!R38+'lam 6'!R38</f>
        <v>386.29075976322929</v>
      </c>
      <c r="T38" s="171">
        <f>'lam 1'!S38+'lam 2'!S38+'lam 3'!S38+'lam 4'!S38+'lam 5'!S38+'lam 6'!S38</f>
        <v>434.70268867106705</v>
      </c>
      <c r="U38" s="171">
        <f>'lam 1'!T38+'lam 2'!T38+'lam 3'!T38+'lam 4'!T38+'lam 5'!T38+'lam 6'!T38</f>
        <v>455.06974375707614</v>
      </c>
      <c r="V38" s="171">
        <f>'lam 1'!U38+'lam 2'!U38+'lam 3'!U38+'lam 4'!U38+'lam 5'!U38+'lam 6'!U38</f>
        <v>471.79376948140651</v>
      </c>
      <c r="W38" s="171">
        <f>'lam 1'!V38+'lam 2'!V38+'lam 3'!V38+'lam 4'!V38+'lam 5'!V38+'lam 6'!V38</f>
        <v>485.83124507029368</v>
      </c>
      <c r="X38" s="171">
        <f>'lam 1'!W38+'lam 2'!W38+'lam 3'!W38+'lam 4'!W38+'lam 5'!W38+'lam 6'!W38</f>
        <v>498.41213582173987</v>
      </c>
      <c r="Y38" s="171">
        <f>'lam 1'!X38+'lam 2'!X38+'lam 3'!X38+'lam 4'!X38+'lam 5'!X38+'lam 6'!X38</f>
        <v>510.61768725479908</v>
      </c>
      <c r="Z38" s="171">
        <f>'lam 1'!Y38+'lam 2'!Y38+'lam 3'!Y38+'lam 4'!Y38+'lam 5'!Y38+'lam 6'!Y38</f>
        <v>522.97009833245693</v>
      </c>
      <c r="AA38" s="171">
        <f>'lam 1'!Z38+'lam 2'!Z38+'lam 3'!Z38+'lam 4'!Z38+'lam 5'!Z38+'lam 6'!Z38</f>
        <v>535.2021248479075</v>
      </c>
      <c r="AB38" s="171">
        <f>'lam 1'!AA38+'lam 2'!AA38+'lam 3'!AA38+'lam 4'!AA38+'lam 5'!AA38+'lam 6'!AA38</f>
        <v>546.33049913831076</v>
      </c>
      <c r="AC38" s="171">
        <f>'lam 1'!AB38+'lam 2'!AB38+'lam 3'!AB38+'lam 4'!AB38+'lam 5'!AB38+'lam 6'!AB38</f>
        <v>555.03832465000562</v>
      </c>
      <c r="AD38" s="171">
        <f>'lam 1'!AC38+'lam 2'!AC38+'lam 3'!AC38+'lam 4'!AC38+'lam 5'!AC38+'lam 6'!AC38</f>
        <v>560.22559469844327</v>
      </c>
      <c r="AE38" s="171">
        <f>'lam 1'!AD38+'lam 2'!AD38+'lam 3'!AD38+'lam 4'!AD38+'lam 5'!AD38+'lam 6'!AD38</f>
        <v>561.49091755570953</v>
      </c>
      <c r="AF38" s="171">
        <f>'lam 1'!AE38+'lam 2'!AE38+'lam 3'!AE38+'lam 4'!AE38+'lam 5'!AE38+'lam 6'!AE38</f>
        <v>559.32376992423565</v>
      </c>
      <c r="AG38" s="171">
        <f>'lam 1'!AF38+'lam 2'!AF38+'lam 3'!AF38+'lam 4'!AF38+'lam 5'!AF38+'lam 6'!AF38</f>
        <v>554.91776407051611</v>
      </c>
      <c r="AH38" s="171">
        <f>'lam 1'!AG38+'lam 2'!AG38+'lam 3'!AG38+'lam 4'!AG38+'lam 5'!AG38+'lam 6'!AG38</f>
        <v>549.69504957105858</v>
      </c>
      <c r="AI38" s="171">
        <f>'lam 1'!AH38+'lam 2'!AH38+'lam 3'!AH38+'lam 4'!AH38+'lam 5'!AH38+'lam 6'!AH38</f>
        <v>544.76320527923633</v>
      </c>
      <c r="AJ38" s="171">
        <f>'lam 1'!AI38+'lam 2'!AI38+'lam 3'!AI38+'lam 4'!AI38+'lam 5'!AI38+'lam 6'!AI38</f>
        <v>540.54236733132348</v>
      </c>
      <c r="AK38" s="171">
        <f>'lam 1'!AJ38+'lam 2'!AJ38+'lam 3'!AJ38+'lam 4'!AJ38+'lam 5'!AJ38+'lam 6'!AJ38</f>
        <v>536.70451603694937</v>
      </c>
      <c r="AL38" s="171">
        <f>'lam 1'!AK38+'lam 2'!AK38+'lam 3'!AK38+'lam 4'!AK38+'lam 5'!AK38+'lam 6'!AK38</f>
        <v>532.42119679563848</v>
      </c>
      <c r="AM38" s="171">
        <f>'lam 1'!AL38+'lam 2'!AL38+'lam 3'!AL38+'lam 4'!AL38+'lam 5'!AL38+'lam 6'!AL38</f>
        <v>563.72191213565588</v>
      </c>
      <c r="AN38" s="171">
        <f>'lam 1'!AM38+'lam 2'!AM38+'lam 3'!AM38+'lam 4'!AM38+'lam 5'!AM38+'lam 6'!AM38</f>
        <v>557.1257482337993</v>
      </c>
      <c r="AO38" s="171">
        <f>'lam 1'!AN38+'lam 2'!AN38+'lam 3'!AN38+'lam 4'!AN38+'lam 5'!AN38+'lam 6'!AN38</f>
        <v>550.41808240649107</v>
      </c>
      <c r="AP38" s="171">
        <f>'lam 1'!AO38+'lam 2'!AO38+'lam 3'!AO38+'lam 4'!AO38+'lam 5'!AO38+'lam 6'!AO38</f>
        <v>543.98621875281856</v>
      </c>
      <c r="AQ38" s="171">
        <f>'lam 1'!AP38+'lam 2'!AP38+'lam 3'!AP38+'lam 4'!AP38+'lam 5'!AP38+'lam 6'!AP38</f>
        <v>538.54030339919154</v>
      </c>
      <c r="AR38" s="171">
        <f>'lam 1'!AQ38+'lam 2'!AQ38+'lam 3'!AQ38+'lam 4'!AQ38+'lam 5'!AQ38+'lam 6'!AQ38</f>
        <v>534.86677551928381</v>
      </c>
      <c r="AS38" s="171">
        <f>'lam 1'!AR38+'lam 2'!AR38+'lam 3'!AR38+'lam 4'!AR38+'lam 5'!AR38+'lam 6'!AR38</f>
        <v>533.5675310299406</v>
      </c>
      <c r="AT38" s="171">
        <f>'lam 1'!AS38+'lam 2'!AS38+'lam 3'!AS38+'lam 4'!AS38+'lam 5'!AS38+'lam 6'!AS38</f>
        <v>534.86677551928437</v>
      </c>
      <c r="AU38" s="171">
        <f>'lam 1'!AT38+'lam 2'!AT38+'lam 3'!AT38+'lam 4'!AT38+'lam 5'!AT38+'lam 6'!AT38</f>
        <v>538.54030339919188</v>
      </c>
      <c r="AV38" s="171">
        <f>'lam 1'!AU38+'lam 2'!AU38+'lam 3'!AU38+'lam 4'!AU38+'lam 5'!AU38+'lam 6'!AU38</f>
        <v>543.98621875281879</v>
      </c>
      <c r="AW38" s="171">
        <f>'lam 1'!AV38+'lam 2'!AV38+'lam 3'!AV38+'lam 4'!AV38+'lam 5'!AV38+'lam 6'!AV38</f>
        <v>550.41808240649129</v>
      </c>
      <c r="AX38" s="171">
        <f>'lam 1'!AW38+'lam 2'!AW38+'lam 3'!AW38+'lam 4'!AW38+'lam 5'!AW38+'lam 6'!AW38</f>
        <v>557.12574823379987</v>
      </c>
      <c r="AY38" s="171">
        <f>'lam 1'!AX38+'lam 2'!AX38+'lam 3'!AX38+'lam 4'!AX38+'lam 5'!AX38+'lam 6'!AX38</f>
        <v>563.72191213565634</v>
      </c>
      <c r="AZ38" s="171">
        <f>'lam 1'!AY38+'lam 2'!AY38+'lam 3'!AY38+'lam 4'!AY38+'lam 5'!AY38+'lam 6'!AY38</f>
        <v>532.42119679563882</v>
      </c>
      <c r="BA38" s="171">
        <f>'lam 1'!AZ38+'lam 2'!AZ38+'lam 3'!AZ38+'lam 4'!AZ38+'lam 5'!AZ38+'lam 6'!AZ38</f>
        <v>536.70451603694983</v>
      </c>
      <c r="BB38" s="171">
        <f>'lam 1'!BA38+'lam 2'!BA38+'lam 3'!BA38+'lam 4'!BA38+'lam 5'!BA38+'lam 6'!BA38</f>
        <v>540.54236733132348</v>
      </c>
      <c r="BC38" s="171">
        <f>'lam 1'!BB38+'lam 2'!BB38+'lam 3'!BB38+'lam 4'!BB38+'lam 5'!BB38+'lam 6'!BB38</f>
        <v>544.76320527923667</v>
      </c>
      <c r="BD38" s="171">
        <f>'lam 1'!BC38+'lam 2'!BC38+'lam 3'!BC38+'lam 4'!BC38+'lam 5'!BC38+'lam 6'!BC38</f>
        <v>549.69504957105892</v>
      </c>
      <c r="BE38" s="171">
        <f>'lam 1'!BD38+'lam 2'!BD38+'lam 3'!BD38+'lam 4'!BD38+'lam 5'!BD38+'lam 6'!BD38</f>
        <v>554.91776407051668</v>
      </c>
      <c r="BF38" s="171">
        <f>'lam 1'!BE38+'lam 2'!BE38+'lam 3'!BE38+'lam 4'!BE38+'lam 5'!BE38+'lam 6'!BE38</f>
        <v>559.32376992423565</v>
      </c>
      <c r="BG38" s="171">
        <f>'lam 1'!BF38+'lam 2'!BF38+'lam 3'!BF38+'lam 4'!BF38+'lam 5'!BF38+'lam 6'!BF38</f>
        <v>561.49091755570976</v>
      </c>
      <c r="BH38" s="171">
        <f>'lam 1'!BG38+'lam 2'!BG38+'lam 3'!BG38+'lam 4'!BG38+'lam 5'!BG38+'lam 6'!BG38</f>
        <v>560.22559469844316</v>
      </c>
      <c r="BI38" s="171">
        <f>'lam 1'!BH38+'lam 2'!BH38+'lam 3'!BH38+'lam 4'!BH38+'lam 5'!BH38+'lam 6'!BH38</f>
        <v>555.03832465000517</v>
      </c>
      <c r="BJ38" s="171">
        <f>'lam 1'!BI38+'lam 2'!BI38+'lam 3'!BI38+'lam 4'!BI38+'lam 5'!BI38+'lam 6'!BI38</f>
        <v>546.3304991383103</v>
      </c>
      <c r="BK38" s="171">
        <f>'lam 1'!BJ38+'lam 2'!BJ38+'lam 3'!BJ38+'lam 4'!BJ38+'lam 5'!BJ38+'lam 6'!BJ38</f>
        <v>535.2021248479067</v>
      </c>
      <c r="BL38" s="171">
        <f>'lam 1'!BK38+'lam 2'!BK38+'lam 3'!BK38+'lam 4'!BK38+'lam 5'!BK38+'lam 6'!BK38</f>
        <v>522.97009833245625</v>
      </c>
      <c r="BM38" s="171">
        <f>'lam 1'!BL38+'lam 2'!BL38+'lam 3'!BL38+'lam 4'!BL38+'lam 5'!BL38+'lam 6'!BL38</f>
        <v>510.61768725479828</v>
      </c>
      <c r="BN38" s="171">
        <f>'lam 1'!BM38+'lam 2'!BM38+'lam 3'!BM38+'lam 4'!BM38+'lam 5'!BM38+'lam 6'!BM38</f>
        <v>498.41213582173941</v>
      </c>
      <c r="BO38" s="171">
        <f>'lam 1'!BN38+'lam 2'!BN38+'lam 3'!BN38+'lam 4'!BN38+'lam 5'!BN38+'lam 6'!BN38</f>
        <v>485.83124507029277</v>
      </c>
      <c r="BP38" s="171">
        <f>'lam 1'!BO38+'lam 2'!BO38+'lam 3'!BO38+'lam 4'!BO38+'lam 5'!BO38+'lam 6'!BO38</f>
        <v>471.79376948140572</v>
      </c>
      <c r="BQ38" s="171">
        <f>'lam 1'!BP38+'lam 2'!BP38+'lam 3'!BP38+'lam 4'!BP38+'lam 5'!BP38+'lam 6'!BP38</f>
        <v>455.06974375707512</v>
      </c>
      <c r="BR38" s="171">
        <f>'lam 1'!BQ38+'lam 2'!BQ38+'lam 3'!BQ38+'lam 4'!BQ38+'lam 5'!BQ38+'lam 6'!BQ38</f>
        <v>434.7026886710658</v>
      </c>
      <c r="BS38" s="171">
        <f>'lam 1'!BR38+'lam 2'!BR38+'lam 3'!BR38+'lam 4'!BR38+'lam 5'!BR38+'lam 6'!BR38</f>
        <v>386.29075976322804</v>
      </c>
      <c r="BT38" s="171">
        <f>'lam 1'!BS38+'lam 2'!BS38+'lam 3'!BS38+'lam 4'!BS38+'lam 5'!BS38+'lam 6'!BS38</f>
        <v>359.44921630502142</v>
      </c>
      <c r="BU38" s="171">
        <f>'lam 1'!BT38+'lam 2'!BT38+'lam 3'!BT38+'lam 4'!BT38+'lam 5'!BT38+'lam 6'!BT38</f>
        <v>329.67959443973979</v>
      </c>
      <c r="BV38" s="171">
        <f>'lam 1'!BU38+'lam 2'!BU38+'lam 3'!BU38+'lam 4'!BU38+'lam 5'!BU38+'lam 6'!BU38</f>
        <v>298.29643358579619</v>
      </c>
      <c r="BW38" s="171">
        <f>'lam 1'!BV38+'lam 2'!BV38+'lam 3'!BV38+'lam 4'!BV38+'lam 5'!BV38+'lam 6'!BV38</f>
        <v>266.78376551496956</v>
      </c>
      <c r="BX38" s="171">
        <f>'lam 1'!BW38+'lam 2'!BW38+'lam 3'!BW38+'lam 4'!BW38+'lam 5'!BW38+'lam 6'!BW38</f>
        <v>236.57034193348625</v>
      </c>
      <c r="BY38" s="171">
        <f>'lam 1'!BX38+'lam 2'!BX38+'lam 3'!BX38+'lam 4'!BX38+'lam 5'!BX38+'lam 6'!BX38</f>
        <v>208.86070895945036</v>
      </c>
      <c r="BZ38" s="171">
        <f>'lam 1'!BY38+'lam 2'!BY38+'lam 3'!BY38+'lam 4'!BY38+'lam 5'!BY38+'lam 6'!BY38</f>
        <v>184.53700244779603</v>
      </c>
      <c r="CA38" s="171">
        <f>'lam 1'!BZ38+'lam 2'!BZ38+'lam 3'!BZ38+'lam 4'!BZ38+'lam 5'!BZ38+'lam 6'!BZ38</f>
        <v>164.12732264326203</v>
      </c>
      <c r="CB38" s="171">
        <f>'lam 1'!CA38+'lam 2'!CA38+'lam 3'!CA38+'lam 4'!CA38+'lam 5'!CA38+'lam 6'!CA38</f>
        <v>147.8256748111323</v>
      </c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</row>
    <row r="39" spans="5:165" ht="17.100000000000001" customHeight="1" x14ac:dyDescent="0.2">
      <c r="E39" s="53">
        <f t="shared" si="9"/>
        <v>539.34898855514166</v>
      </c>
      <c r="F39" s="172"/>
      <c r="G39" s="172">
        <f t="shared" si="10"/>
        <v>3.6000000000000019</v>
      </c>
      <c r="H39" s="172"/>
      <c r="I39" s="175">
        <f t="shared" si="11"/>
        <v>9.9999999999998035E-2</v>
      </c>
      <c r="J39" s="171">
        <f>'lam 1'!I39+'lam 2'!I39+'lam 3'!I39+'lam 4'!I39+'lam 5'!I39+'lam 6'!I39</f>
        <v>137.51958609518849</v>
      </c>
      <c r="K39" s="171">
        <f>'lam 1'!J39+'lam 2'!J39+'lam 3'!J39+'lam 4'!J39+'lam 5'!J39+'lam 6'!J39</f>
        <v>153.38471427900663</v>
      </c>
      <c r="L39" s="171">
        <f>'lam 1'!K39+'lam 2'!K39+'lam 3'!K39+'lam 4'!K39+'lam 5'!K39+'lam 6'!K39</f>
        <v>173.35945851845582</v>
      </c>
      <c r="M39" s="171">
        <f>'lam 1'!L39+'lam 2'!L39+'lam 3'!L39+'lam 4'!L39+'lam 5'!L39+'lam 6'!L39</f>
        <v>197.25340140207751</v>
      </c>
      <c r="N39" s="171">
        <f>'lam 1'!M39+'lam 2'!M39+'lam 3'!M39+'lam 4'!M39+'lam 5'!M39+'lam 6'!M39</f>
        <v>224.5420822445663</v>
      </c>
      <c r="O39" s="171">
        <f>'lam 1'!N39+'lam 2'!N39+'lam 3'!N39+'lam 4'!N39+'lam 5'!N39+'lam 6'!N39</f>
        <v>254.3468306811491</v>
      </c>
      <c r="P39" s="171">
        <f>'lam 1'!O39+'lam 2'!O39+'lam 3'!O39+'lam 4'!O39+'lam 5'!O39+'lam 6'!O39</f>
        <v>285.46615000074524</v>
      </c>
      <c r="Q39" s="171">
        <f>'lam 1'!P39+'lam 2'!P39+'lam 3'!P39+'lam 4'!P39+'lam 5'!P39+'lam 6'!P39</f>
        <v>316.47372419914876</v>
      </c>
      <c r="R39" s="171">
        <f>'lam 1'!Q39+'lam 2'!Q39+'lam 3'!Q39+'lam 4'!Q39+'lam 5'!Q39+'lam 6'!Q39</f>
        <v>345.88727149117329</v>
      </c>
      <c r="S39" s="171">
        <f>'lam 1'!R39+'lam 2'!R39+'lam 3'!R39+'lam 4'!R39+'lam 5'!R39+'lam 6'!R39</f>
        <v>372.39344749534877</v>
      </c>
      <c r="T39" s="171">
        <f>'lam 1'!S39+'lam 2'!S39+'lam 3'!S39+'lam 4'!S39+'lam 5'!S39+'lam 6'!S39</f>
        <v>416.50049884303019</v>
      </c>
      <c r="U39" s="171">
        <f>'lam 1'!T39+'lam 2'!T39+'lam 3'!T39+'lam 4'!T39+'lam 5'!T39+'lam 6'!T39</f>
        <v>436.38183657435565</v>
      </c>
      <c r="V39" s="171">
        <f>'lam 1'!U39+'lam 2'!U39+'lam 3'!U39+'lam 4'!U39+'lam 5'!U39+'lam 6'!U39</f>
        <v>452.63461824129746</v>
      </c>
      <c r="W39" s="171">
        <f>'lam 1'!V39+'lam 2'!V39+'lam 3'!V39+'lam 4'!V39+'lam 5'!V39+'lam 6'!V39</f>
        <v>466.21797565559632</v>
      </c>
      <c r="X39" s="171">
        <f>'lam 1'!W39+'lam 2'!W39+'lam 3'!W39+'lam 4'!W39+'lam 5'!W39+'lam 6'!W39</f>
        <v>478.36514680694091</v>
      </c>
      <c r="Y39" s="171">
        <f>'lam 1'!X39+'lam 2'!X39+'lam 3'!X39+'lam 4'!X39+'lam 5'!X39+'lam 6'!X39</f>
        <v>490.16027731308577</v>
      </c>
      <c r="Z39" s="171">
        <f>'lam 1'!Y39+'lam 2'!Y39+'lam 3'!Y39+'lam 4'!Y39+'lam 5'!Y39+'lam 6'!Y39</f>
        <v>502.12680273777431</v>
      </c>
      <c r="AA39" s="171">
        <f>'lam 1'!Z39+'lam 2'!Z39+'lam 3'!Z39+'lam 4'!Z39+'lam 5'!Z39+'lam 6'!Z39</f>
        <v>513.99608617639205</v>
      </c>
      <c r="AB39" s="171">
        <f>'lam 1'!AA39+'lam 2'!AA39+'lam 3'!AA39+'lam 4'!AA39+'lam 5'!AA39+'lam 6'!AA39</f>
        <v>524.78085149771459</v>
      </c>
      <c r="AC39" s="171">
        <f>'lam 1'!AB39+'lam 2'!AB39+'lam 3'!AB39+'lam 4'!AB39+'lam 5'!AB39+'lam 6'!AB39</f>
        <v>533.15883582591027</v>
      </c>
      <c r="AD39" s="171">
        <f>'lam 1'!AC39+'lam 2'!AC39+'lam 3'!AC39+'lam 4'!AC39+'lam 5'!AC39+'lam 6'!AC39</f>
        <v>538.02540105703167</v>
      </c>
      <c r="AE39" s="171">
        <f>'lam 1'!AD39+'lam 2'!AD39+'lam 3'!AD39+'lam 4'!AD39+'lam 5'!AD39+'lam 6'!AD39</f>
        <v>538.97721535935591</v>
      </c>
      <c r="AF39" s="171">
        <f>'lam 1'!AE39+'lam 2'!AE39+'lam 3'!AE39+'lam 4'!AE39+'lam 5'!AE39+'lam 6'!AE39</f>
        <v>536.50531847172431</v>
      </c>
      <c r="AG39" s="171">
        <f>'lam 1'!AF39+'lam 2'!AF39+'lam 3'!AF39+'lam 4'!AF39+'lam 5'!AF39+'lam 6'!AF39</f>
        <v>531.80762904840003</v>
      </c>
      <c r="AH39" s="171">
        <f>'lam 1'!AG39+'lam 2'!AG39+'lam 3'!AG39+'lam 4'!AG39+'lam 5'!AG39+'lam 6'!AG39</f>
        <v>526.31144332440067</v>
      </c>
      <c r="AI39" s="171">
        <f>'lam 1'!AH39+'lam 2'!AH39+'lam 3'!AH39+'lam 4'!AH39+'lam 5'!AH39+'lam 6'!AH39</f>
        <v>521.12829039468568</v>
      </c>
      <c r="AJ39" s="171">
        <f>'lam 1'!AI39+'lam 2'!AI39+'lam 3'!AI39+'lam 4'!AI39+'lam 5'!AI39+'lam 6'!AI39</f>
        <v>516.67986287478357</v>
      </c>
      <c r="AK39" s="171">
        <f>'lam 1'!AJ39+'lam 2'!AJ39+'lam 3'!AJ39+'lam 4'!AJ39+'lam 5'!AJ39+'lam 6'!AJ39</f>
        <v>512.6373576914657</v>
      </c>
      <c r="AL39" s="171">
        <f>'lam 1'!AK39+'lam 2'!AK39+'lam 3'!AK39+'lam 4'!AK39+'lam 5'!AK39+'lam 6'!AK39</f>
        <v>508.1702404262374</v>
      </c>
      <c r="AM39" s="171">
        <f>'lam 1'!AL39+'lam 2'!AL39+'lam 3'!AL39+'lam 4'!AL39+'lam 5'!AL39+'lam 6'!AL39</f>
        <v>539.34898855514143</v>
      </c>
      <c r="AN39" s="171">
        <f>'lam 1'!AM39+'lam 2'!AM39+'lam 3'!AM39+'lam 4'!AM39+'lam 5'!AM39+'lam 6'!AM39</f>
        <v>532.60869002262575</v>
      </c>
      <c r="AO39" s="171">
        <f>'lam 1'!AN39+'lam 2'!AN39+'lam 3'!AN39+'lam 4'!AN39+'lam 5'!AN39+'lam 6'!AN39</f>
        <v>525.77816177435409</v>
      </c>
      <c r="AP39" s="171">
        <f>'lam 1'!AO39+'lam 2'!AO39+'lam 3'!AO39+'lam 4'!AO39+'lam 5'!AO39+'lam 6'!AO39</f>
        <v>519.24673000962787</v>
      </c>
      <c r="AQ39" s="171">
        <f>'lam 1'!AP39+'lam 2'!AP39+'lam 3'!AP39+'lam 4'!AP39+'lam 5'!AP39+'lam 6'!AP39</f>
        <v>513.72712560122488</v>
      </c>
      <c r="AR39" s="171">
        <f>'lam 1'!AQ39+'lam 2'!AQ39+'lam 3'!AQ39+'lam 4'!AQ39+'lam 5'!AQ39+'lam 6'!AQ39</f>
        <v>510.00823224530967</v>
      </c>
      <c r="AS39" s="171">
        <f>'lam 1'!AR39+'lam 2'!AR39+'lam 3'!AR39+'lam 4'!AR39+'lam 5'!AR39+'lam 6'!AR39</f>
        <v>508.69366136229667</v>
      </c>
      <c r="AT39" s="171">
        <f>'lam 1'!AS39+'lam 2'!AS39+'lam 3'!AS39+'lam 4'!AS39+'lam 5'!AS39+'lam 6'!AS39</f>
        <v>510.00823224531007</v>
      </c>
      <c r="AU39" s="171">
        <f>'lam 1'!AT39+'lam 2'!AT39+'lam 3'!AT39+'lam 4'!AT39+'lam 5'!AT39+'lam 6'!AT39</f>
        <v>513.727125601225</v>
      </c>
      <c r="AV39" s="171">
        <f>'lam 1'!AU39+'lam 2'!AU39+'lam 3'!AU39+'lam 4'!AU39+'lam 5'!AU39+'lam 6'!AU39</f>
        <v>519.24673000962821</v>
      </c>
      <c r="AW39" s="171">
        <f>'lam 1'!AV39+'lam 2'!AV39+'lam 3'!AV39+'lam 4'!AV39+'lam 5'!AV39+'lam 6'!AV39</f>
        <v>525.77816177435432</v>
      </c>
      <c r="AX39" s="171">
        <f>'lam 1'!AW39+'lam 2'!AW39+'lam 3'!AW39+'lam 4'!AW39+'lam 5'!AW39+'lam 6'!AW39</f>
        <v>532.60869002262621</v>
      </c>
      <c r="AY39" s="171">
        <f>'lam 1'!AX39+'lam 2'!AX39+'lam 3'!AX39+'lam 4'!AX39+'lam 5'!AX39+'lam 6'!AX39</f>
        <v>539.34898855514166</v>
      </c>
      <c r="AZ39" s="171">
        <f>'lam 1'!AY39+'lam 2'!AY39+'lam 3'!AY39+'lam 4'!AY39+'lam 5'!AY39+'lam 6'!AY39</f>
        <v>508.17024042623751</v>
      </c>
      <c r="BA39" s="171">
        <f>'lam 1'!AZ39+'lam 2'!AZ39+'lam 3'!AZ39+'lam 4'!AZ39+'lam 5'!AZ39+'lam 6'!AZ39</f>
        <v>512.6373576914657</v>
      </c>
      <c r="BB39" s="171">
        <f>'lam 1'!BA39+'lam 2'!BA39+'lam 3'!BA39+'lam 4'!BA39+'lam 5'!BA39+'lam 6'!BA39</f>
        <v>516.67986287478368</v>
      </c>
      <c r="BC39" s="171">
        <f>'lam 1'!BB39+'lam 2'!BB39+'lam 3'!BB39+'lam 4'!BB39+'lam 5'!BB39+'lam 6'!BB39</f>
        <v>521.12829039468602</v>
      </c>
      <c r="BD39" s="171">
        <f>'lam 1'!BC39+'lam 2'!BC39+'lam 3'!BC39+'lam 4'!BC39+'lam 5'!BC39+'lam 6'!BC39</f>
        <v>526.3114433244009</v>
      </c>
      <c r="BE39" s="171">
        <f>'lam 1'!BD39+'lam 2'!BD39+'lam 3'!BD39+'lam 4'!BD39+'lam 5'!BD39+'lam 6'!BD39</f>
        <v>531.80762904840037</v>
      </c>
      <c r="BF39" s="171">
        <f>'lam 1'!BE39+'lam 2'!BE39+'lam 3'!BE39+'lam 4'!BE39+'lam 5'!BE39+'lam 6'!BE39</f>
        <v>536.50531847172442</v>
      </c>
      <c r="BG39" s="171">
        <f>'lam 1'!BF39+'lam 2'!BF39+'lam 3'!BF39+'lam 4'!BF39+'lam 5'!BF39+'lam 6'!BF39</f>
        <v>538.97721535935602</v>
      </c>
      <c r="BH39" s="171">
        <f>'lam 1'!BG39+'lam 2'!BG39+'lam 3'!BG39+'lam 4'!BG39+'lam 5'!BG39+'lam 6'!BG39</f>
        <v>538.02540105703156</v>
      </c>
      <c r="BI39" s="171">
        <f>'lam 1'!BH39+'lam 2'!BH39+'lam 3'!BH39+'lam 4'!BH39+'lam 5'!BH39+'lam 6'!BH39</f>
        <v>533.15883582590993</v>
      </c>
      <c r="BJ39" s="171">
        <f>'lam 1'!BI39+'lam 2'!BI39+'lam 3'!BI39+'lam 4'!BI39+'lam 5'!BI39+'lam 6'!BI39</f>
        <v>524.78085149771437</v>
      </c>
      <c r="BK39" s="171">
        <f>'lam 1'!BJ39+'lam 2'!BJ39+'lam 3'!BJ39+'lam 4'!BJ39+'lam 5'!BJ39+'lam 6'!BJ39</f>
        <v>513.99608617639137</v>
      </c>
      <c r="BL39" s="171">
        <f>'lam 1'!BK39+'lam 2'!BK39+'lam 3'!BK39+'lam 4'!BK39+'lam 5'!BK39+'lam 6'!BK39</f>
        <v>502.12680273777391</v>
      </c>
      <c r="BM39" s="171">
        <f>'lam 1'!BL39+'lam 2'!BL39+'lam 3'!BL39+'lam 4'!BL39+'lam 5'!BL39+'lam 6'!BL39</f>
        <v>490.16027731308515</v>
      </c>
      <c r="BN39" s="171">
        <f>'lam 1'!BM39+'lam 2'!BM39+'lam 3'!BM39+'lam 4'!BM39+'lam 5'!BM39+'lam 6'!BM39</f>
        <v>478.36514680694029</v>
      </c>
      <c r="BO39" s="171">
        <f>'lam 1'!BN39+'lam 2'!BN39+'lam 3'!BN39+'lam 4'!BN39+'lam 5'!BN39+'lam 6'!BN39</f>
        <v>466.21797565559575</v>
      </c>
      <c r="BP39" s="171">
        <f>'lam 1'!BO39+'lam 2'!BO39+'lam 3'!BO39+'lam 4'!BO39+'lam 5'!BO39+'lam 6'!BO39</f>
        <v>452.63461824129695</v>
      </c>
      <c r="BQ39" s="171">
        <f>'lam 1'!BP39+'lam 2'!BP39+'lam 3'!BP39+'lam 4'!BP39+'lam 5'!BP39+'lam 6'!BP39</f>
        <v>436.38183657435479</v>
      </c>
      <c r="BR39" s="171">
        <f>'lam 1'!BQ39+'lam 2'!BQ39+'lam 3'!BQ39+'lam 4'!BQ39+'lam 5'!BQ39+'lam 6'!BQ39</f>
        <v>416.50049884302905</v>
      </c>
      <c r="BS39" s="171">
        <f>'lam 1'!BR39+'lam 2'!BR39+'lam 3'!BR39+'lam 4'!BR39+'lam 5'!BR39+'lam 6'!BR39</f>
        <v>372.39344749534746</v>
      </c>
      <c r="BT39" s="171">
        <f>'lam 1'!BS39+'lam 2'!BS39+'lam 3'!BS39+'lam 4'!BS39+'lam 5'!BS39+'lam 6'!BS39</f>
        <v>345.88727149117204</v>
      </c>
      <c r="BU39" s="171">
        <f>'lam 1'!BT39+'lam 2'!BT39+'lam 3'!BT39+'lam 4'!BT39+'lam 5'!BT39+'lam 6'!BT39</f>
        <v>316.47372419914728</v>
      </c>
      <c r="BV39" s="171">
        <f>'lam 1'!BU39+'lam 2'!BU39+'lam 3'!BU39+'lam 4'!BU39+'lam 5'!BU39+'lam 6'!BU39</f>
        <v>285.46615000074337</v>
      </c>
      <c r="BW39" s="171">
        <f>'lam 1'!BV39+'lam 2'!BV39+'lam 3'!BV39+'lam 4'!BV39+'lam 5'!BV39+'lam 6'!BV39</f>
        <v>254.34683068114762</v>
      </c>
      <c r="BX39" s="171">
        <f>'lam 1'!BW39+'lam 2'!BW39+'lam 3'!BW39+'lam 4'!BW39+'lam 5'!BW39+'lam 6'!BW39</f>
        <v>224.54208224456477</v>
      </c>
      <c r="BY39" s="171">
        <f>'lam 1'!BX39+'lam 2'!BX39+'lam 3'!BX39+'lam 4'!BX39+'lam 5'!BX39+'lam 6'!BX39</f>
        <v>197.25340140207624</v>
      </c>
      <c r="BZ39" s="171">
        <f>'lam 1'!BY39+'lam 2'!BY39+'lam 3'!BY39+'lam 4'!BY39+'lam 5'!BY39+'lam 6'!BY39</f>
        <v>173.35945851845486</v>
      </c>
      <c r="CA39" s="171">
        <f>'lam 1'!BZ39+'lam 2'!BZ39+'lam 3'!BZ39+'lam 4'!BZ39+'lam 5'!BZ39+'lam 6'!BZ39</f>
        <v>153.38471427900564</v>
      </c>
      <c r="CB39" s="171">
        <f>'lam 1'!CA39+'lam 2'!CA39+'lam 3'!CA39+'lam 4'!CA39+'lam 5'!CA39+'lam 6'!CA39</f>
        <v>137.51958609518795</v>
      </c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</row>
    <row r="40" spans="5:165" ht="17.100000000000001" customHeight="1" x14ac:dyDescent="0.2">
      <c r="E40" s="53">
        <f t="shared" si="9"/>
        <v>540.03485619342564</v>
      </c>
      <c r="F40" s="172"/>
      <c r="G40" s="172">
        <f t="shared" si="10"/>
        <v>3.5000000000000018</v>
      </c>
      <c r="H40" s="172"/>
      <c r="I40" s="175">
        <f t="shared" si="11"/>
        <v>-1.9706458687096529E-15</v>
      </c>
      <c r="J40" s="171">
        <f>'lam 1'!I40+'lam 2'!I40+'lam 3'!I40+'lam 4'!I40+'lam 5'!I40+'lam 6'!I40</f>
        <v>137.62276910219779</v>
      </c>
      <c r="K40" s="171">
        <f>'lam 1'!J40+'lam 2'!J40+'lam 3'!J40+'lam 4'!J40+'lam 5'!J40+'lam 6'!J40</f>
        <v>153.50981485264313</v>
      </c>
      <c r="L40" s="171">
        <f>'lam 1'!K40+'lam 2'!K40+'lam 3'!K40+'lam 4'!K40+'lam 5'!K40+'lam 6'!K40</f>
        <v>173.51105857842248</v>
      </c>
      <c r="M40" s="171">
        <f>'lam 1'!L40+'lam 2'!L40+'lam 3'!L40+'lam 4'!L40+'lam 5'!L40+'lam 6'!L40</f>
        <v>197.43656439935</v>
      </c>
      <c r="N40" s="171">
        <f>'lam 1'!M40+'lam 2'!M40+'lam 3'!M40+'lam 4'!M40+'lam 5'!M40+'lam 6'!M40</f>
        <v>224.76222269516302</v>
      </c>
      <c r="O40" s="171">
        <f>'lam 1'!N40+'lam 2'!N40+'lam 3'!N40+'lam 4'!N40+'lam 5'!N40+'lam 6'!N40</f>
        <v>254.60949959192487</v>
      </c>
      <c r="P40" s="171">
        <f>'lam 1'!O40+'lam 2'!O40+'lam 3'!O40+'lam 4'!O40+'lam 5'!O40+'lam 6'!O40</f>
        <v>285.77673389926275</v>
      </c>
      <c r="Q40" s="171">
        <f>'lam 1'!P40+'lam 2'!P40+'lam 3'!P40+'lam 4'!P40+'lam 5'!P40+'lam 6'!P40</f>
        <v>316.83707715914386</v>
      </c>
      <c r="R40" s="171">
        <f>'lam 1'!Q40+'lam 2'!Q40+'lam 3'!Q40+'lam 4'!Q40+'lam 5'!Q40+'lam 6'!Q40</f>
        <v>346.3073283510804</v>
      </c>
      <c r="S40" s="171">
        <f>'lam 1'!R40+'lam 2'!R40+'lam 3'!R40+'lam 4'!R40+'lam 5'!R40+'lam 6'!R40</f>
        <v>372.87289393998498</v>
      </c>
      <c r="T40" s="171">
        <f>'lam 1'!S40+'lam 2'!S40+'lam 3'!S40+'lam 4'!S40+'lam 5'!S40+'lam 6'!S40</f>
        <v>417.02734034035643</v>
      </c>
      <c r="U40" s="171">
        <f>'lam 1'!T40+'lam 2'!T40+'lam 3'!T40+'lam 4'!T40+'lam 5'!T40+'lam 6'!T40</f>
        <v>436.96944232646547</v>
      </c>
      <c r="V40" s="171">
        <f>'lam 1'!U40+'lam 2'!U40+'lam 3'!U40+'lam 4'!U40+'lam 5'!U40+'lam 6'!U40</f>
        <v>453.2817736167197</v>
      </c>
      <c r="W40" s="171">
        <f>'lam 1'!V40+'lam 2'!V40+'lam 3'!V40+'lam 4'!V40+'lam 5'!V40+'lam 6'!V40</f>
        <v>466.92263954601168</v>
      </c>
      <c r="X40" s="171">
        <f>'lam 1'!W40+'lam 2'!W40+'lam 3'!W40+'lam 4'!W40+'lam 5'!W40+'lam 6'!W40</f>
        <v>479.12470882928977</v>
      </c>
      <c r="Y40" s="171">
        <f>'lam 1'!X40+'lam 2'!X40+'lam 3'!X40+'lam 4'!X40+'lam 5'!X40+'lam 6'!X40</f>
        <v>490.97153073582609</v>
      </c>
      <c r="Z40" s="171">
        <f>'lam 1'!Y40+'lam 2'!Y40+'lam 3'!Y40+'lam 4'!Y40+'lam 5'!Y40+'lam 6'!Y40</f>
        <v>502.98553222186376</v>
      </c>
      <c r="AA40" s="171">
        <f>'lam 1'!Z40+'lam 2'!Z40+'lam 3'!Z40+'lam 4'!Z40+'lam 5'!Z40+'lam 6'!Z40</f>
        <v>514.89637887030835</v>
      </c>
      <c r="AB40" s="171">
        <f>'lam 1'!AA40+'lam 2'!AA40+'lam 3'!AA40+'lam 4'!AA40+'lam 5'!AA40+'lam 6'!AA40</f>
        <v>525.71446021676081</v>
      </c>
      <c r="AC40" s="171">
        <f>'lam 1'!AB40+'lam 2'!AB40+'lam 3'!AB40+'lam 4'!AB40+'lam 5'!AB40+'lam 6'!AB40</f>
        <v>534.11501075164767</v>
      </c>
      <c r="AD40" s="171">
        <f>'lam 1'!AC40+'lam 2'!AC40+'lam 3'!AC40+'lam 4'!AC40+'lam 5'!AC40+'lam 6'!AC40</f>
        <v>538.99146415432824</v>
      </c>
      <c r="AE40" s="171">
        <f>'lam 1'!AD40+'lam 2'!AD40+'lam 3'!AD40+'lam 4'!AD40+'lam 5'!AD40+'lam 6'!AD40</f>
        <v>539.93981810566868</v>
      </c>
      <c r="AF40" s="171">
        <f>'lam 1'!AE40+'lam 2'!AE40+'lam 3'!AE40+'lam 4'!AE40+'lam 5'!AE40+'lam 6'!AE40</f>
        <v>537.45197781339391</v>
      </c>
      <c r="AG40" s="171">
        <f>'lam 1'!AF40+'lam 2'!AF40+'lam 3'!AF40+'lam 4'!AF40+'lam 5'!AF40+'lam 6'!AF40</f>
        <v>532.72799012850339</v>
      </c>
      <c r="AH40" s="171">
        <f>'lam 1'!AG40+'lam 2'!AG40+'lam 3'!AG40+'lam 4'!AG40+'lam 5'!AG40+'lam 6'!AG40</f>
        <v>527.19786420776961</v>
      </c>
      <c r="AI40" s="171">
        <f>'lam 1'!AH40+'lam 2'!AH40+'lam 3'!AH40+'lam 4'!AH40+'lam 5'!AH40+'lam 6'!AH40</f>
        <v>521.97569007024936</v>
      </c>
      <c r="AJ40" s="171">
        <f>'lam 1'!AI40+'lam 2'!AI40+'lam 3'!AI40+'lam 4'!AI40+'lam 5'!AI40+'lam 6'!AI40</f>
        <v>517.48510793403386</v>
      </c>
      <c r="AK40" s="171">
        <f>'lam 1'!AJ40+'lam 2'!AJ40+'lam 3'!AJ40+'lam 4'!AJ40+'lam 5'!AJ40+'lam 6'!AJ40</f>
        <v>513.39860608259323</v>
      </c>
      <c r="AL40" s="171">
        <f>'lam 1'!AK40+'lam 2'!AK40+'lam 3'!AK40+'lam 4'!AK40+'lam 5'!AK40+'lam 6'!AK40</f>
        <v>508.88657413942576</v>
      </c>
      <c r="AM40" s="171">
        <f>'lam 1'!AL40+'lam 2'!AL40+'lam 3'!AL40+'lam 4'!AL40+'lam 5'!AL40+'lam 6'!AL40</f>
        <v>540.03485619342564</v>
      </c>
      <c r="AN40" s="171">
        <f>'lam 1'!AM40+'lam 2'!AM40+'lam 3'!AM40+'lam 4'!AM40+'lam 5'!AM40+'lam 6'!AM40</f>
        <v>533.25195934267549</v>
      </c>
      <c r="AO40" s="171">
        <f>'lam 1'!AN40+'lam 2'!AN40+'lam 3'!AN40+'lam 4'!AN40+'lam 5'!AN40+'lam 6'!AN40</f>
        <v>526.38270879262677</v>
      </c>
      <c r="AP40" s="171">
        <f>'lam 1'!AO40+'lam 2'!AO40+'lam 3'!AO40+'lam 4'!AO40+'lam 5'!AO40+'lam 6'!AO40</f>
        <v>519.81838692950157</v>
      </c>
      <c r="AQ40" s="171">
        <f>'lam 1'!AP40+'lam 2'!AP40+'lam 3'!AP40+'lam 4'!AP40+'lam 5'!AP40+'lam 6'!AP40</f>
        <v>514.27364155849205</v>
      </c>
      <c r="AR40" s="171">
        <f>'lam 1'!AQ40+'lam 2'!AQ40+'lam 3'!AQ40+'lam 4'!AQ40+'lam 5'!AQ40+'lam 6'!AQ40</f>
        <v>510.53895659442367</v>
      </c>
      <c r="AS40" s="171">
        <f>'lam 1'!AR40+'lam 2'!AR40+'lam 3'!AR40+'lam 4'!AR40+'lam 5'!AR40+'lam 6'!AR40</f>
        <v>509.21899918384827</v>
      </c>
      <c r="AT40" s="171">
        <f>'lam 1'!AS40+'lam 2'!AS40+'lam 3'!AS40+'lam 4'!AS40+'lam 5'!AS40+'lam 6'!AS40</f>
        <v>510.53895659442435</v>
      </c>
      <c r="AU40" s="171">
        <f>'lam 1'!AT40+'lam 2'!AT40+'lam 3'!AT40+'lam 4'!AT40+'lam 5'!AT40+'lam 6'!AT40</f>
        <v>514.2736415584925</v>
      </c>
      <c r="AV40" s="171">
        <f>'lam 1'!AU40+'lam 2'!AU40+'lam 3'!AU40+'lam 4'!AU40+'lam 5'!AU40+'lam 6'!AU40</f>
        <v>519.81838692950191</v>
      </c>
      <c r="AW40" s="171">
        <f>'lam 1'!AV40+'lam 2'!AV40+'lam 3'!AV40+'lam 4'!AV40+'lam 5'!AV40+'lam 6'!AV40</f>
        <v>526.38270879262723</v>
      </c>
      <c r="AX40" s="171">
        <f>'lam 1'!AW40+'lam 2'!AW40+'lam 3'!AW40+'lam 4'!AW40+'lam 5'!AW40+'lam 6'!AW40</f>
        <v>533.25195934267606</v>
      </c>
      <c r="AY40" s="171">
        <f>'lam 1'!AX40+'lam 2'!AX40+'lam 3'!AX40+'lam 4'!AX40+'lam 5'!AX40+'lam 6'!AX40</f>
        <v>540.03485619342564</v>
      </c>
      <c r="AZ40" s="171">
        <f>'lam 1'!AY40+'lam 2'!AY40+'lam 3'!AY40+'lam 4'!AY40+'lam 5'!AY40+'lam 6'!AY40</f>
        <v>508.88657413942593</v>
      </c>
      <c r="BA40" s="171">
        <f>'lam 1'!AZ40+'lam 2'!AZ40+'lam 3'!AZ40+'lam 4'!AZ40+'lam 5'!AZ40+'lam 6'!AZ40</f>
        <v>513.39860608259346</v>
      </c>
      <c r="BB40" s="171">
        <f>'lam 1'!BA40+'lam 2'!BA40+'lam 3'!BA40+'lam 4'!BA40+'lam 5'!BA40+'lam 6'!BA40</f>
        <v>517.48510793403398</v>
      </c>
      <c r="BC40" s="171">
        <f>'lam 1'!BB40+'lam 2'!BB40+'lam 3'!BB40+'lam 4'!BB40+'lam 5'!BB40+'lam 6'!BB40</f>
        <v>521.9756900702497</v>
      </c>
      <c r="BD40" s="171">
        <f>'lam 1'!BC40+'lam 2'!BC40+'lam 3'!BC40+'lam 4'!BC40+'lam 5'!BC40+'lam 6'!BC40</f>
        <v>527.19786420776995</v>
      </c>
      <c r="BE40" s="171">
        <f>'lam 1'!BD40+'lam 2'!BD40+'lam 3'!BD40+'lam 4'!BD40+'lam 5'!BD40+'lam 6'!BD40</f>
        <v>532.72799012850385</v>
      </c>
      <c r="BF40" s="171">
        <f>'lam 1'!BE40+'lam 2'!BE40+'lam 3'!BE40+'lam 4'!BE40+'lam 5'!BE40+'lam 6'!BE40</f>
        <v>537.45197781339368</v>
      </c>
      <c r="BG40" s="171">
        <f>'lam 1'!BF40+'lam 2'!BF40+'lam 3'!BF40+'lam 4'!BF40+'lam 5'!BF40+'lam 6'!BF40</f>
        <v>539.93981810566879</v>
      </c>
      <c r="BH40" s="171">
        <f>'lam 1'!BG40+'lam 2'!BG40+'lam 3'!BG40+'lam 4'!BG40+'lam 5'!BG40+'lam 6'!BG40</f>
        <v>538.99146415432801</v>
      </c>
      <c r="BI40" s="171">
        <f>'lam 1'!BH40+'lam 2'!BH40+'lam 3'!BH40+'lam 4'!BH40+'lam 5'!BH40+'lam 6'!BH40</f>
        <v>534.11501075164756</v>
      </c>
      <c r="BJ40" s="171">
        <f>'lam 1'!BI40+'lam 2'!BI40+'lam 3'!BI40+'lam 4'!BI40+'lam 5'!BI40+'lam 6'!BI40</f>
        <v>525.7144602167607</v>
      </c>
      <c r="BK40" s="171">
        <f>'lam 1'!BJ40+'lam 2'!BJ40+'lam 3'!BJ40+'lam 4'!BJ40+'lam 5'!BJ40+'lam 6'!BJ40</f>
        <v>514.89637887030756</v>
      </c>
      <c r="BL40" s="171">
        <f>'lam 1'!BK40+'lam 2'!BK40+'lam 3'!BK40+'lam 4'!BK40+'lam 5'!BK40+'lam 6'!BK40</f>
        <v>502.98553222186308</v>
      </c>
      <c r="BM40" s="171">
        <f>'lam 1'!BL40+'lam 2'!BL40+'lam 3'!BL40+'lam 4'!BL40+'lam 5'!BL40+'lam 6'!BL40</f>
        <v>490.9715307358253</v>
      </c>
      <c r="BN40" s="171">
        <f>'lam 1'!BM40+'lam 2'!BM40+'lam 3'!BM40+'lam 4'!BM40+'lam 5'!BM40+'lam 6'!BM40</f>
        <v>479.12470882928932</v>
      </c>
      <c r="BO40" s="171">
        <f>'lam 1'!BN40+'lam 2'!BN40+'lam 3'!BN40+'lam 4'!BN40+'lam 5'!BN40+'lam 6'!BN40</f>
        <v>466.92263954601117</v>
      </c>
      <c r="BP40" s="171">
        <f>'lam 1'!BO40+'lam 2'!BO40+'lam 3'!BO40+'lam 4'!BO40+'lam 5'!BO40+'lam 6'!BO40</f>
        <v>453.28177361671897</v>
      </c>
      <c r="BQ40" s="171">
        <f>'lam 1'!BP40+'lam 2'!BP40+'lam 3'!BP40+'lam 4'!BP40+'lam 5'!BP40+'lam 6'!BP40</f>
        <v>436.96944232646462</v>
      </c>
      <c r="BR40" s="171">
        <f>'lam 1'!BQ40+'lam 2'!BQ40+'lam 3'!BQ40+'lam 4'!BQ40+'lam 5'!BQ40+'lam 6'!BQ40</f>
        <v>417.02734034035524</v>
      </c>
      <c r="BS40" s="171">
        <f>'lam 1'!BR40+'lam 2'!BR40+'lam 3'!BR40+'lam 4'!BR40+'lam 5'!BR40+'lam 6'!BR40</f>
        <v>372.87289393998367</v>
      </c>
      <c r="BT40" s="171">
        <f>'lam 1'!BS40+'lam 2'!BS40+'lam 3'!BS40+'lam 4'!BS40+'lam 5'!BS40+'lam 6'!BS40</f>
        <v>346.30732835107904</v>
      </c>
      <c r="BU40" s="171">
        <f>'lam 1'!BT40+'lam 2'!BT40+'lam 3'!BT40+'lam 4'!BT40+'lam 5'!BT40+'lam 6'!BT40</f>
        <v>316.83707715914215</v>
      </c>
      <c r="BV40" s="171">
        <f>'lam 1'!BU40+'lam 2'!BU40+'lam 3'!BU40+'lam 4'!BU40+'lam 5'!BU40+'lam 6'!BU40</f>
        <v>285.77673389926071</v>
      </c>
      <c r="BW40" s="171">
        <f>'lam 1'!BV40+'lam 2'!BV40+'lam 3'!BV40+'lam 4'!BV40+'lam 5'!BV40+'lam 6'!BV40</f>
        <v>254.60949959192334</v>
      </c>
      <c r="BX40" s="171">
        <f>'lam 1'!BW40+'lam 2'!BW40+'lam 3'!BW40+'lam 4'!BW40+'lam 5'!BW40+'lam 6'!BW40</f>
        <v>224.7622226951616</v>
      </c>
      <c r="BY40" s="171">
        <f>'lam 1'!BX40+'lam 2'!BX40+'lam 3'!BX40+'lam 4'!BX40+'lam 5'!BX40+'lam 6'!BX40</f>
        <v>197.43656439934873</v>
      </c>
      <c r="BZ40" s="171">
        <f>'lam 1'!BY40+'lam 2'!BY40+'lam 3'!BY40+'lam 4'!BY40+'lam 5'!BY40+'lam 6'!BY40</f>
        <v>173.51105857842151</v>
      </c>
      <c r="CA40" s="171">
        <f>'lam 1'!BZ40+'lam 2'!BZ40+'lam 3'!BZ40+'lam 4'!BZ40+'lam 5'!BZ40+'lam 6'!BZ40</f>
        <v>153.50981485264219</v>
      </c>
      <c r="CB40" s="171">
        <f>'lam 1'!CA40+'lam 2'!CA40+'lam 3'!CA40+'lam 4'!CA40+'lam 5'!CA40+'lam 6'!CA40</f>
        <v>137.62276910219722</v>
      </c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</row>
    <row r="41" spans="5:165" ht="17.100000000000001" customHeight="1" x14ac:dyDescent="0.2">
      <c r="E41" s="53">
        <f t="shared" si="9"/>
        <v>539.34898855514177</v>
      </c>
      <c r="F41" s="172"/>
      <c r="G41" s="172">
        <f t="shared" si="10"/>
        <v>3.4000000000000017</v>
      </c>
      <c r="H41" s="172"/>
      <c r="I41" s="175">
        <f t="shared" si="11"/>
        <v>-0.10000000000000198</v>
      </c>
      <c r="J41" s="171">
        <f>'lam 1'!I41+'lam 2'!I41+'lam 3'!I41+'lam 4'!I41+'lam 5'!I41+'lam 6'!I41</f>
        <v>137.51958609518852</v>
      </c>
      <c r="K41" s="171">
        <f>'lam 1'!J41+'lam 2'!J41+'lam 3'!J41+'lam 4'!J41+'lam 5'!J41+'lam 6'!J41</f>
        <v>153.38471427900666</v>
      </c>
      <c r="L41" s="171">
        <f>'lam 1'!K41+'lam 2'!K41+'lam 3'!K41+'lam 4'!K41+'lam 5'!K41+'lam 6'!K41</f>
        <v>173.35945851845588</v>
      </c>
      <c r="M41" s="171">
        <f>'lam 1'!L41+'lam 2'!L41+'lam 3'!L41+'lam 4'!L41+'lam 5'!L41+'lam 6'!L41</f>
        <v>197.25340140207751</v>
      </c>
      <c r="N41" s="171">
        <f>'lam 1'!M41+'lam 2'!M41+'lam 3'!M41+'lam 4'!M41+'lam 5'!M41+'lam 6'!M41</f>
        <v>224.54208224456633</v>
      </c>
      <c r="O41" s="171">
        <f>'lam 1'!N41+'lam 2'!N41+'lam 3'!N41+'lam 4'!N41+'lam 5'!N41+'lam 6'!N41</f>
        <v>254.34683068114916</v>
      </c>
      <c r="P41" s="171">
        <f>'lam 1'!O41+'lam 2'!O41+'lam 3'!O41+'lam 4'!O41+'lam 5'!O41+'lam 6'!O41</f>
        <v>285.4661500007453</v>
      </c>
      <c r="Q41" s="171">
        <f>'lam 1'!P41+'lam 2'!P41+'lam 3'!P41+'lam 4'!P41+'lam 5'!P41+'lam 6'!P41</f>
        <v>316.47372419914882</v>
      </c>
      <c r="R41" s="171">
        <f>'lam 1'!Q41+'lam 2'!Q41+'lam 3'!Q41+'lam 4'!Q41+'lam 5'!Q41+'lam 6'!Q41</f>
        <v>345.88727149117335</v>
      </c>
      <c r="S41" s="171">
        <f>'lam 1'!R41+'lam 2'!R41+'lam 3'!R41+'lam 4'!R41+'lam 5'!R41+'lam 6'!R41</f>
        <v>372.39344749534854</v>
      </c>
      <c r="T41" s="171">
        <f>'lam 1'!S41+'lam 2'!S41+'lam 3'!S41+'lam 4'!S41+'lam 5'!S41+'lam 6'!S41</f>
        <v>416.5004988430303</v>
      </c>
      <c r="U41" s="171">
        <f>'lam 1'!T41+'lam 2'!T41+'lam 3'!T41+'lam 4'!T41+'lam 5'!T41+'lam 6'!T41</f>
        <v>436.3818365743557</v>
      </c>
      <c r="V41" s="171">
        <f>'lam 1'!U41+'lam 2'!U41+'lam 3'!U41+'lam 4'!U41+'lam 5'!U41+'lam 6'!U41</f>
        <v>452.6346182412974</v>
      </c>
      <c r="W41" s="171">
        <f>'lam 1'!V41+'lam 2'!V41+'lam 3'!V41+'lam 4'!V41+'lam 5'!V41+'lam 6'!V41</f>
        <v>466.21797565559649</v>
      </c>
      <c r="X41" s="171">
        <f>'lam 1'!W41+'lam 2'!W41+'lam 3'!W41+'lam 4'!W41+'lam 5'!W41+'lam 6'!W41</f>
        <v>478.36514680694091</v>
      </c>
      <c r="Y41" s="171">
        <f>'lam 1'!X41+'lam 2'!X41+'lam 3'!X41+'lam 4'!X41+'lam 5'!X41+'lam 6'!X41</f>
        <v>490.16027731308566</v>
      </c>
      <c r="Z41" s="171">
        <f>'lam 1'!Y41+'lam 2'!Y41+'lam 3'!Y41+'lam 4'!Y41+'lam 5'!Y41+'lam 6'!Y41</f>
        <v>502.12680273777443</v>
      </c>
      <c r="AA41" s="171">
        <f>'lam 1'!Z41+'lam 2'!Z41+'lam 3'!Z41+'lam 4'!Z41+'lam 5'!Z41+'lam 6'!Z41</f>
        <v>513.99608617639183</v>
      </c>
      <c r="AB41" s="171">
        <f>'lam 1'!AA41+'lam 2'!AA41+'lam 3'!AA41+'lam 4'!AA41+'lam 5'!AA41+'lam 6'!AA41</f>
        <v>524.78085149771448</v>
      </c>
      <c r="AC41" s="171">
        <f>'lam 1'!AB41+'lam 2'!AB41+'lam 3'!AB41+'lam 4'!AB41+'lam 5'!AB41+'lam 6'!AB41</f>
        <v>533.15883582591005</v>
      </c>
      <c r="AD41" s="171">
        <f>'lam 1'!AC41+'lam 2'!AC41+'lam 3'!AC41+'lam 4'!AC41+'lam 5'!AC41+'lam 6'!AC41</f>
        <v>538.02540105703167</v>
      </c>
      <c r="AE41" s="171">
        <f>'lam 1'!AD41+'lam 2'!AD41+'lam 3'!AD41+'lam 4'!AD41+'lam 5'!AD41+'lam 6'!AD41</f>
        <v>538.97721535935591</v>
      </c>
      <c r="AF41" s="171">
        <f>'lam 1'!AE41+'lam 2'!AE41+'lam 3'!AE41+'lam 4'!AE41+'lam 5'!AE41+'lam 6'!AE41</f>
        <v>536.50531847172408</v>
      </c>
      <c r="AG41" s="171">
        <f>'lam 1'!AF41+'lam 2'!AF41+'lam 3'!AF41+'lam 4'!AF41+'lam 5'!AF41+'lam 6'!AF41</f>
        <v>531.80762904840003</v>
      </c>
      <c r="AH41" s="171">
        <f>'lam 1'!AG41+'lam 2'!AG41+'lam 3'!AG41+'lam 4'!AG41+'lam 5'!AG41+'lam 6'!AG41</f>
        <v>526.31144332440078</v>
      </c>
      <c r="AI41" s="171">
        <f>'lam 1'!AH41+'lam 2'!AH41+'lam 3'!AH41+'lam 4'!AH41+'lam 5'!AH41+'lam 6'!AH41</f>
        <v>521.12829039468534</v>
      </c>
      <c r="AJ41" s="171">
        <f>'lam 1'!AI41+'lam 2'!AI41+'lam 3'!AI41+'lam 4'!AI41+'lam 5'!AI41+'lam 6'!AI41</f>
        <v>516.67986287478334</v>
      </c>
      <c r="AK41" s="171">
        <f>'lam 1'!AJ41+'lam 2'!AJ41+'lam 3'!AJ41+'lam 4'!AJ41+'lam 5'!AJ41+'lam 6'!AJ41</f>
        <v>512.63735769146535</v>
      </c>
      <c r="AL41" s="171">
        <f>'lam 1'!AK41+'lam 2'!AK41+'lam 3'!AK41+'lam 4'!AK41+'lam 5'!AK41+'lam 6'!AK41</f>
        <v>508.17024042623717</v>
      </c>
      <c r="AM41" s="171">
        <f>'lam 1'!AL41+'lam 2'!AL41+'lam 3'!AL41+'lam 4'!AL41+'lam 5'!AL41+'lam 6'!AL41</f>
        <v>539.34898855514155</v>
      </c>
      <c r="AN41" s="171">
        <f>'lam 1'!AM41+'lam 2'!AM41+'lam 3'!AM41+'lam 4'!AM41+'lam 5'!AM41+'lam 6'!AM41</f>
        <v>532.60869002262564</v>
      </c>
      <c r="AO41" s="171">
        <f>'lam 1'!AN41+'lam 2'!AN41+'lam 3'!AN41+'lam 4'!AN41+'lam 5'!AN41+'lam 6'!AN41</f>
        <v>525.77816177435409</v>
      </c>
      <c r="AP41" s="171">
        <f>'lam 1'!AO41+'lam 2'!AO41+'lam 3'!AO41+'lam 4'!AO41+'lam 5'!AO41+'lam 6'!AO41</f>
        <v>519.24673000962787</v>
      </c>
      <c r="AQ41" s="171">
        <f>'lam 1'!AP41+'lam 2'!AP41+'lam 3'!AP41+'lam 4'!AP41+'lam 5'!AP41+'lam 6'!AP41</f>
        <v>513.72712560122477</v>
      </c>
      <c r="AR41" s="171">
        <f>'lam 1'!AQ41+'lam 2'!AQ41+'lam 3'!AQ41+'lam 4'!AQ41+'lam 5'!AQ41+'lam 6'!AQ41</f>
        <v>510.00823224530961</v>
      </c>
      <c r="AS41" s="171">
        <f>'lam 1'!AR41+'lam 2'!AR41+'lam 3'!AR41+'lam 4'!AR41+'lam 5'!AR41+'lam 6'!AR41</f>
        <v>508.69366136229684</v>
      </c>
      <c r="AT41" s="171">
        <f>'lam 1'!AS41+'lam 2'!AS41+'lam 3'!AS41+'lam 4'!AS41+'lam 5'!AS41+'lam 6'!AS41</f>
        <v>510.00823224531007</v>
      </c>
      <c r="AU41" s="171">
        <f>'lam 1'!AT41+'lam 2'!AT41+'lam 3'!AT41+'lam 4'!AT41+'lam 5'!AT41+'lam 6'!AT41</f>
        <v>513.72712560122511</v>
      </c>
      <c r="AV41" s="171">
        <f>'lam 1'!AU41+'lam 2'!AU41+'lam 3'!AU41+'lam 4'!AU41+'lam 5'!AU41+'lam 6'!AU41</f>
        <v>519.24673000962821</v>
      </c>
      <c r="AW41" s="171">
        <f>'lam 1'!AV41+'lam 2'!AV41+'lam 3'!AV41+'lam 4'!AV41+'lam 5'!AV41+'lam 6'!AV41</f>
        <v>525.7781617743542</v>
      </c>
      <c r="AX41" s="171">
        <f>'lam 1'!AW41+'lam 2'!AW41+'lam 3'!AW41+'lam 4'!AW41+'lam 5'!AW41+'lam 6'!AW41</f>
        <v>532.60869002262632</v>
      </c>
      <c r="AY41" s="171">
        <f>'lam 1'!AX41+'lam 2'!AX41+'lam 3'!AX41+'lam 4'!AX41+'lam 5'!AX41+'lam 6'!AX41</f>
        <v>539.34898855514177</v>
      </c>
      <c r="AZ41" s="171">
        <f>'lam 1'!AY41+'lam 2'!AY41+'lam 3'!AY41+'lam 4'!AY41+'lam 5'!AY41+'lam 6'!AY41</f>
        <v>508.17024042623746</v>
      </c>
      <c r="BA41" s="171">
        <f>'lam 1'!AZ41+'lam 2'!AZ41+'lam 3'!AZ41+'lam 4'!AZ41+'lam 5'!AZ41+'lam 6'!AZ41</f>
        <v>512.63735769146592</v>
      </c>
      <c r="BB41" s="171">
        <f>'lam 1'!BA41+'lam 2'!BA41+'lam 3'!BA41+'lam 4'!BA41+'lam 5'!BA41+'lam 6'!BA41</f>
        <v>516.67986287478368</v>
      </c>
      <c r="BC41" s="171">
        <f>'lam 1'!BB41+'lam 2'!BB41+'lam 3'!BB41+'lam 4'!BB41+'lam 5'!BB41+'lam 6'!BB41</f>
        <v>521.12829039468579</v>
      </c>
      <c r="BD41" s="171">
        <f>'lam 1'!BC41+'lam 2'!BC41+'lam 3'!BC41+'lam 4'!BC41+'lam 5'!BC41+'lam 6'!BC41</f>
        <v>526.3114433244009</v>
      </c>
      <c r="BE41" s="171">
        <f>'lam 1'!BD41+'lam 2'!BD41+'lam 3'!BD41+'lam 4'!BD41+'lam 5'!BD41+'lam 6'!BD41</f>
        <v>531.80762904840014</v>
      </c>
      <c r="BF41" s="171">
        <f>'lam 1'!BE41+'lam 2'!BE41+'lam 3'!BE41+'lam 4'!BE41+'lam 5'!BE41+'lam 6'!BE41</f>
        <v>536.50531847172431</v>
      </c>
      <c r="BG41" s="171">
        <f>'lam 1'!BF41+'lam 2'!BF41+'lam 3'!BF41+'lam 4'!BF41+'lam 5'!BF41+'lam 6'!BF41</f>
        <v>538.97721535935591</v>
      </c>
      <c r="BH41" s="171">
        <f>'lam 1'!BG41+'lam 2'!BG41+'lam 3'!BG41+'lam 4'!BG41+'lam 5'!BG41+'lam 6'!BG41</f>
        <v>538.02540105703156</v>
      </c>
      <c r="BI41" s="171">
        <f>'lam 1'!BH41+'lam 2'!BH41+'lam 3'!BH41+'lam 4'!BH41+'lam 5'!BH41+'lam 6'!BH41</f>
        <v>533.15883582590993</v>
      </c>
      <c r="BJ41" s="171">
        <f>'lam 1'!BI41+'lam 2'!BI41+'lam 3'!BI41+'lam 4'!BI41+'lam 5'!BI41+'lam 6'!BI41</f>
        <v>524.78085149771414</v>
      </c>
      <c r="BK41" s="171">
        <f>'lam 1'!BJ41+'lam 2'!BJ41+'lam 3'!BJ41+'lam 4'!BJ41+'lam 5'!BJ41+'lam 6'!BJ41</f>
        <v>513.99608617639137</v>
      </c>
      <c r="BL41" s="171">
        <f>'lam 1'!BK41+'lam 2'!BK41+'lam 3'!BK41+'lam 4'!BK41+'lam 5'!BK41+'lam 6'!BK41</f>
        <v>502.12680273777397</v>
      </c>
      <c r="BM41" s="171">
        <f>'lam 1'!BL41+'lam 2'!BL41+'lam 3'!BL41+'lam 4'!BL41+'lam 5'!BL41+'lam 6'!BL41</f>
        <v>490.16027731308492</v>
      </c>
      <c r="BN41" s="171">
        <f>'lam 1'!BM41+'lam 2'!BM41+'lam 3'!BM41+'lam 4'!BM41+'lam 5'!BM41+'lam 6'!BM41</f>
        <v>478.36514680694012</v>
      </c>
      <c r="BO41" s="171">
        <f>'lam 1'!BN41+'lam 2'!BN41+'lam 3'!BN41+'lam 4'!BN41+'lam 5'!BN41+'lam 6'!BN41</f>
        <v>466.21797565559558</v>
      </c>
      <c r="BP41" s="171">
        <f>'lam 1'!BO41+'lam 2'!BO41+'lam 3'!BO41+'lam 4'!BO41+'lam 5'!BO41+'lam 6'!BO41</f>
        <v>452.63461824129666</v>
      </c>
      <c r="BQ41" s="171">
        <f>'lam 1'!BP41+'lam 2'!BP41+'lam 3'!BP41+'lam 4'!BP41+'lam 5'!BP41+'lam 6'!BP41</f>
        <v>436.38183657435485</v>
      </c>
      <c r="BR41" s="171">
        <f>'lam 1'!BQ41+'lam 2'!BQ41+'lam 3'!BQ41+'lam 4'!BQ41+'lam 5'!BQ41+'lam 6'!BQ41</f>
        <v>416.50049884302894</v>
      </c>
      <c r="BS41" s="171">
        <f>'lam 1'!BR41+'lam 2'!BR41+'lam 3'!BR41+'lam 4'!BR41+'lam 5'!BR41+'lam 6'!BR41</f>
        <v>372.39344749534746</v>
      </c>
      <c r="BT41" s="171">
        <f>'lam 1'!BS41+'lam 2'!BS41+'lam 3'!BS41+'lam 4'!BS41+'lam 5'!BS41+'lam 6'!BS41</f>
        <v>345.88727149117199</v>
      </c>
      <c r="BU41" s="171">
        <f>'lam 1'!BT41+'lam 2'!BT41+'lam 3'!BT41+'lam 4'!BT41+'lam 5'!BT41+'lam 6'!BT41</f>
        <v>316.47372419914723</v>
      </c>
      <c r="BV41" s="171">
        <f>'lam 1'!BU41+'lam 2'!BU41+'lam 3'!BU41+'lam 4'!BU41+'lam 5'!BU41+'lam 6'!BU41</f>
        <v>285.46615000074337</v>
      </c>
      <c r="BW41" s="171">
        <f>'lam 1'!BV41+'lam 2'!BV41+'lam 3'!BV41+'lam 4'!BV41+'lam 5'!BV41+'lam 6'!BV41</f>
        <v>254.34683068114765</v>
      </c>
      <c r="BX41" s="171">
        <f>'lam 1'!BW41+'lam 2'!BW41+'lam 3'!BW41+'lam 4'!BW41+'lam 5'!BW41+'lam 6'!BW41</f>
        <v>224.54208224456477</v>
      </c>
      <c r="BY41" s="171">
        <f>'lam 1'!BX41+'lam 2'!BX41+'lam 3'!BX41+'lam 4'!BX41+'lam 5'!BX41+'lam 6'!BX41</f>
        <v>197.25340140207629</v>
      </c>
      <c r="BZ41" s="171">
        <f>'lam 1'!BY41+'lam 2'!BY41+'lam 3'!BY41+'lam 4'!BY41+'lam 5'!BY41+'lam 6'!BY41</f>
        <v>173.35945851845486</v>
      </c>
      <c r="CA41" s="171">
        <f>'lam 1'!BZ41+'lam 2'!BZ41+'lam 3'!BZ41+'lam 4'!BZ41+'lam 5'!BZ41+'lam 6'!BZ41</f>
        <v>153.38471427900566</v>
      </c>
      <c r="CB41" s="171">
        <f>'lam 1'!CA41+'lam 2'!CA41+'lam 3'!CA41+'lam 4'!CA41+'lam 5'!CA41+'lam 6'!CA41</f>
        <v>137.51958609518795</v>
      </c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</row>
    <row r="42" spans="5:165" ht="17.100000000000001" customHeight="1" x14ac:dyDescent="0.2">
      <c r="E42" s="53">
        <f t="shared" si="9"/>
        <v>563.721912135656</v>
      </c>
      <c r="F42" s="172"/>
      <c r="G42" s="172">
        <f t="shared" si="10"/>
        <v>3.3000000000000016</v>
      </c>
      <c r="H42" s="172"/>
      <c r="I42" s="175">
        <f t="shared" si="11"/>
        <v>-0.20000000000000198</v>
      </c>
      <c r="J42" s="171">
        <f>'lam 1'!I42+'lam 2'!I42+'lam 3'!I42+'lam 4'!I42+'lam 5'!I42+'lam 6'!I42</f>
        <v>147.8256748111329</v>
      </c>
      <c r="K42" s="171">
        <f>'lam 1'!J42+'lam 2'!J42+'lam 3'!J42+'lam 4'!J42+'lam 5'!J42+'lam 6'!J42</f>
        <v>164.12732264326297</v>
      </c>
      <c r="L42" s="171">
        <f>'lam 1'!K42+'lam 2'!K42+'lam 3'!K42+'lam 4'!K42+'lam 5'!K42+'lam 6'!K42</f>
        <v>184.53700244779702</v>
      </c>
      <c r="M42" s="171">
        <f>'lam 1'!L42+'lam 2'!L42+'lam 3'!L42+'lam 4'!L42+'lam 5'!L42+'lam 6'!L42</f>
        <v>208.8607089594517</v>
      </c>
      <c r="N42" s="171">
        <f>'lam 1'!M42+'lam 2'!M42+'lam 3'!M42+'lam 4'!M42+'lam 5'!M42+'lam 6'!M42</f>
        <v>236.57034193348761</v>
      </c>
      <c r="O42" s="171">
        <f>'lam 1'!N42+'lam 2'!N42+'lam 3'!N42+'lam 4'!N42+'lam 5'!N42+'lam 6'!N42</f>
        <v>266.78376551497104</v>
      </c>
      <c r="P42" s="171">
        <f>'lam 1'!O42+'lam 2'!O42+'lam 3'!O42+'lam 4'!O42+'lam 5'!O42+'lam 6'!O42</f>
        <v>298.29643358579807</v>
      </c>
      <c r="Q42" s="171">
        <f>'lam 1'!P42+'lam 2'!P42+'lam 3'!P42+'lam 4'!P42+'lam 5'!P42+'lam 6'!P42</f>
        <v>329.67959443974132</v>
      </c>
      <c r="R42" s="171">
        <f>'lam 1'!Q42+'lam 2'!Q42+'lam 3'!Q42+'lam 4'!Q42+'lam 5'!Q42+'lam 6'!Q42</f>
        <v>359.44921630502279</v>
      </c>
      <c r="S42" s="171">
        <f>'lam 1'!R42+'lam 2'!R42+'lam 3'!R42+'lam 4'!R42+'lam 5'!R42+'lam 6'!R42</f>
        <v>386.29075976322918</v>
      </c>
      <c r="T42" s="171">
        <f>'lam 1'!S42+'lam 2'!S42+'lam 3'!S42+'lam 4'!S42+'lam 5'!S42+'lam 6'!S42</f>
        <v>434.70268867106677</v>
      </c>
      <c r="U42" s="171">
        <f>'lam 1'!T42+'lam 2'!T42+'lam 3'!T42+'lam 4'!T42+'lam 5'!T42+'lam 6'!T42</f>
        <v>455.06974375707597</v>
      </c>
      <c r="V42" s="171">
        <f>'lam 1'!U42+'lam 2'!U42+'lam 3'!U42+'lam 4'!U42+'lam 5'!U42+'lam 6'!U42</f>
        <v>471.79376948140634</v>
      </c>
      <c r="W42" s="171">
        <f>'lam 1'!V42+'lam 2'!V42+'lam 3'!V42+'lam 4'!V42+'lam 5'!V42+'lam 6'!V42</f>
        <v>485.83124507029339</v>
      </c>
      <c r="X42" s="171">
        <f>'lam 1'!W42+'lam 2'!W42+'lam 3'!W42+'lam 4'!W42+'lam 5'!W42+'lam 6'!W42</f>
        <v>498.41213582173975</v>
      </c>
      <c r="Y42" s="171">
        <f>'lam 1'!X42+'lam 2'!X42+'lam 3'!X42+'lam 4'!X42+'lam 5'!X42+'lam 6'!X42</f>
        <v>510.61768725479908</v>
      </c>
      <c r="Z42" s="171">
        <f>'lam 1'!Y42+'lam 2'!Y42+'lam 3'!Y42+'lam 4'!Y42+'lam 5'!Y42+'lam 6'!Y42</f>
        <v>522.9700983324567</v>
      </c>
      <c r="AA42" s="171">
        <f>'lam 1'!Z42+'lam 2'!Z42+'lam 3'!Z42+'lam 4'!Z42+'lam 5'!Z42+'lam 6'!Z42</f>
        <v>535.20212484790727</v>
      </c>
      <c r="AB42" s="171">
        <f>'lam 1'!AA42+'lam 2'!AA42+'lam 3'!AA42+'lam 4'!AA42+'lam 5'!AA42+'lam 6'!AA42</f>
        <v>546.33049913831042</v>
      </c>
      <c r="AC42" s="171">
        <f>'lam 1'!AB42+'lam 2'!AB42+'lam 3'!AB42+'lam 4'!AB42+'lam 5'!AB42+'lam 6'!AB42</f>
        <v>555.03832465000539</v>
      </c>
      <c r="AD42" s="171">
        <f>'lam 1'!AC42+'lam 2'!AC42+'lam 3'!AC42+'lam 4'!AC42+'lam 5'!AC42+'lam 6'!AC42</f>
        <v>560.22559469844327</v>
      </c>
      <c r="AE42" s="171">
        <f>'lam 1'!AD42+'lam 2'!AD42+'lam 3'!AD42+'lam 4'!AD42+'lam 5'!AD42+'lam 6'!AD42</f>
        <v>561.49091755570942</v>
      </c>
      <c r="AF42" s="171">
        <f>'lam 1'!AE42+'lam 2'!AE42+'lam 3'!AE42+'lam 4'!AE42+'lam 5'!AE42+'lam 6'!AE42</f>
        <v>559.32376992423531</v>
      </c>
      <c r="AG42" s="171">
        <f>'lam 1'!AF42+'lam 2'!AF42+'lam 3'!AF42+'lam 4'!AF42+'lam 5'!AF42+'lam 6'!AF42</f>
        <v>554.91776407051623</v>
      </c>
      <c r="AH42" s="171">
        <f>'lam 1'!AG42+'lam 2'!AG42+'lam 3'!AG42+'lam 4'!AG42+'lam 5'!AG42+'lam 6'!AG42</f>
        <v>549.69504957105823</v>
      </c>
      <c r="AI42" s="171">
        <f>'lam 1'!AH42+'lam 2'!AH42+'lam 3'!AH42+'lam 4'!AH42+'lam 5'!AH42+'lam 6'!AH42</f>
        <v>544.76320527923633</v>
      </c>
      <c r="AJ42" s="171">
        <f>'lam 1'!AI42+'lam 2'!AI42+'lam 3'!AI42+'lam 4'!AI42+'lam 5'!AI42+'lam 6'!AI42</f>
        <v>540.54236733132313</v>
      </c>
      <c r="AK42" s="171">
        <f>'lam 1'!AJ42+'lam 2'!AJ42+'lam 3'!AJ42+'lam 4'!AJ42+'lam 5'!AJ42+'lam 6'!AJ42</f>
        <v>536.70451603694903</v>
      </c>
      <c r="AL42" s="171">
        <f>'lam 1'!AK42+'lam 2'!AK42+'lam 3'!AK42+'lam 4'!AK42+'lam 5'!AK42+'lam 6'!AK42</f>
        <v>532.42119679563848</v>
      </c>
      <c r="AM42" s="171">
        <f>'lam 1'!AL42+'lam 2'!AL42+'lam 3'!AL42+'lam 4'!AL42+'lam 5'!AL42+'lam 6'!AL42</f>
        <v>563.72191213565577</v>
      </c>
      <c r="AN42" s="171">
        <f>'lam 1'!AM42+'lam 2'!AM42+'lam 3'!AM42+'lam 4'!AM42+'lam 5'!AM42+'lam 6'!AM42</f>
        <v>557.1257482337993</v>
      </c>
      <c r="AO42" s="171">
        <f>'lam 1'!AN42+'lam 2'!AN42+'lam 3'!AN42+'lam 4'!AN42+'lam 5'!AN42+'lam 6'!AN42</f>
        <v>550.41808240649095</v>
      </c>
      <c r="AP42" s="171">
        <f>'lam 1'!AO42+'lam 2'!AO42+'lam 3'!AO42+'lam 4'!AO42+'lam 5'!AO42+'lam 6'!AO42</f>
        <v>543.98621875281833</v>
      </c>
      <c r="AQ42" s="171">
        <f>'lam 1'!AP42+'lam 2'!AP42+'lam 3'!AP42+'lam 4'!AP42+'lam 5'!AP42+'lam 6'!AP42</f>
        <v>538.54030339919143</v>
      </c>
      <c r="AR42" s="171">
        <f>'lam 1'!AQ42+'lam 2'!AQ42+'lam 3'!AQ42+'lam 4'!AQ42+'lam 5'!AQ42+'lam 6'!AQ42</f>
        <v>534.86677551928369</v>
      </c>
      <c r="AS42" s="171">
        <f>'lam 1'!AR42+'lam 2'!AR42+'lam 3'!AR42+'lam 4'!AR42+'lam 5'!AR42+'lam 6'!AR42</f>
        <v>533.5675310299406</v>
      </c>
      <c r="AT42" s="171">
        <f>'lam 1'!AS42+'lam 2'!AS42+'lam 3'!AS42+'lam 4'!AS42+'lam 5'!AS42+'lam 6'!AS42</f>
        <v>534.86677551928426</v>
      </c>
      <c r="AU42" s="171">
        <f>'lam 1'!AT42+'lam 2'!AT42+'lam 3'!AT42+'lam 4'!AT42+'lam 5'!AT42+'lam 6'!AT42</f>
        <v>538.54030339919166</v>
      </c>
      <c r="AV42" s="171">
        <f>'lam 1'!AU42+'lam 2'!AU42+'lam 3'!AU42+'lam 4'!AU42+'lam 5'!AU42+'lam 6'!AU42</f>
        <v>543.98621875281879</v>
      </c>
      <c r="AW42" s="171">
        <f>'lam 1'!AV42+'lam 2'!AV42+'lam 3'!AV42+'lam 4'!AV42+'lam 5'!AV42+'lam 6'!AV42</f>
        <v>550.41808240649118</v>
      </c>
      <c r="AX42" s="171">
        <f>'lam 1'!AW42+'lam 2'!AW42+'lam 3'!AW42+'lam 4'!AW42+'lam 5'!AW42+'lam 6'!AW42</f>
        <v>557.12574823379975</v>
      </c>
      <c r="AY42" s="171">
        <f>'lam 1'!AX42+'lam 2'!AX42+'lam 3'!AX42+'lam 4'!AX42+'lam 5'!AX42+'lam 6'!AX42</f>
        <v>563.721912135656</v>
      </c>
      <c r="AZ42" s="171">
        <f>'lam 1'!AY42+'lam 2'!AY42+'lam 3'!AY42+'lam 4'!AY42+'lam 5'!AY42+'lam 6'!AY42</f>
        <v>532.42119679563859</v>
      </c>
      <c r="BA42" s="171">
        <f>'lam 1'!AZ42+'lam 2'!AZ42+'lam 3'!AZ42+'lam 4'!AZ42+'lam 5'!AZ42+'lam 6'!AZ42</f>
        <v>536.70451603694949</v>
      </c>
      <c r="BB42" s="171">
        <f>'lam 1'!BA42+'lam 2'!BA42+'lam 3'!BA42+'lam 4'!BA42+'lam 5'!BA42+'lam 6'!BA42</f>
        <v>540.54236733132325</v>
      </c>
      <c r="BC42" s="171">
        <f>'lam 1'!BB42+'lam 2'!BB42+'lam 3'!BB42+'lam 4'!BB42+'lam 5'!BB42+'lam 6'!BB42</f>
        <v>544.76320527923679</v>
      </c>
      <c r="BD42" s="171">
        <f>'lam 1'!BC42+'lam 2'!BC42+'lam 3'!BC42+'lam 4'!BC42+'lam 5'!BC42+'lam 6'!BC42</f>
        <v>549.69504957105869</v>
      </c>
      <c r="BE42" s="171">
        <f>'lam 1'!BD42+'lam 2'!BD42+'lam 3'!BD42+'lam 4'!BD42+'lam 5'!BD42+'lam 6'!BD42</f>
        <v>554.91776407051645</v>
      </c>
      <c r="BF42" s="171">
        <f>'lam 1'!BE42+'lam 2'!BE42+'lam 3'!BE42+'lam 4'!BE42+'lam 5'!BE42+'lam 6'!BE42</f>
        <v>559.32376992423542</v>
      </c>
      <c r="BG42" s="171">
        <f>'lam 1'!BF42+'lam 2'!BF42+'lam 3'!BF42+'lam 4'!BF42+'lam 5'!BF42+'lam 6'!BF42</f>
        <v>561.49091755570953</v>
      </c>
      <c r="BH42" s="171">
        <f>'lam 1'!BG42+'lam 2'!BG42+'lam 3'!BG42+'lam 4'!BG42+'lam 5'!BG42+'lam 6'!BG42</f>
        <v>560.22559469844316</v>
      </c>
      <c r="BI42" s="171">
        <f>'lam 1'!BH42+'lam 2'!BH42+'lam 3'!BH42+'lam 4'!BH42+'lam 5'!BH42+'lam 6'!BH42</f>
        <v>555.03832465000482</v>
      </c>
      <c r="BJ42" s="171">
        <f>'lam 1'!BI42+'lam 2'!BI42+'lam 3'!BI42+'lam 4'!BI42+'lam 5'!BI42+'lam 6'!BI42</f>
        <v>546.33049913831007</v>
      </c>
      <c r="BK42" s="171">
        <f>'lam 1'!BJ42+'lam 2'!BJ42+'lam 3'!BJ42+'lam 4'!BJ42+'lam 5'!BJ42+'lam 6'!BJ42</f>
        <v>535.2021248479067</v>
      </c>
      <c r="BL42" s="171">
        <f>'lam 1'!BK42+'lam 2'!BK42+'lam 3'!BK42+'lam 4'!BK42+'lam 5'!BK42+'lam 6'!BK42</f>
        <v>522.9700983324559</v>
      </c>
      <c r="BM42" s="171">
        <f>'lam 1'!BL42+'lam 2'!BL42+'lam 3'!BL42+'lam 4'!BL42+'lam 5'!BL42+'lam 6'!BL42</f>
        <v>510.61768725479828</v>
      </c>
      <c r="BN42" s="171">
        <f>'lam 1'!BM42+'lam 2'!BM42+'lam 3'!BM42+'lam 4'!BM42+'lam 5'!BM42+'lam 6'!BM42</f>
        <v>498.41213582173907</v>
      </c>
      <c r="BO42" s="171">
        <f>'lam 1'!BN42+'lam 2'!BN42+'lam 3'!BN42+'lam 4'!BN42+'lam 5'!BN42+'lam 6'!BN42</f>
        <v>485.8312450702926</v>
      </c>
      <c r="BP42" s="171">
        <f>'lam 1'!BO42+'lam 2'!BO42+'lam 3'!BO42+'lam 4'!BO42+'lam 5'!BO42+'lam 6'!BO42</f>
        <v>471.79376948140549</v>
      </c>
      <c r="BQ42" s="171">
        <f>'lam 1'!BP42+'lam 2'!BP42+'lam 3'!BP42+'lam 4'!BP42+'lam 5'!BP42+'lam 6'!BP42</f>
        <v>455.06974375707512</v>
      </c>
      <c r="BR42" s="171">
        <f>'lam 1'!BQ42+'lam 2'!BQ42+'lam 3'!BQ42+'lam 4'!BQ42+'lam 5'!BQ42+'lam 6'!BQ42</f>
        <v>434.70268867106569</v>
      </c>
      <c r="BS42" s="171">
        <f>'lam 1'!BR42+'lam 2'!BR42+'lam 3'!BR42+'lam 4'!BR42+'lam 5'!BR42+'lam 6'!BR42</f>
        <v>386.29075976322792</v>
      </c>
      <c r="BT42" s="171">
        <f>'lam 1'!BS42+'lam 2'!BS42+'lam 3'!BS42+'lam 4'!BS42+'lam 5'!BS42+'lam 6'!BS42</f>
        <v>359.44921630502137</v>
      </c>
      <c r="BU42" s="171">
        <f>'lam 1'!BT42+'lam 2'!BT42+'lam 3'!BT42+'lam 4'!BT42+'lam 5'!BT42+'lam 6'!BT42</f>
        <v>329.67959443973967</v>
      </c>
      <c r="BV42" s="171">
        <f>'lam 1'!BU42+'lam 2'!BU42+'lam 3'!BU42+'lam 4'!BU42+'lam 5'!BU42+'lam 6'!BU42</f>
        <v>298.29643358579608</v>
      </c>
      <c r="BW42" s="171">
        <f>'lam 1'!BV42+'lam 2'!BV42+'lam 3'!BV42+'lam 4'!BV42+'lam 5'!BV42+'lam 6'!BV42</f>
        <v>266.78376551496956</v>
      </c>
      <c r="BX42" s="171">
        <f>'lam 1'!BW42+'lam 2'!BW42+'lam 3'!BW42+'lam 4'!BW42+'lam 5'!BW42+'lam 6'!BW42</f>
        <v>236.57034193348616</v>
      </c>
      <c r="BY42" s="171">
        <f>'lam 1'!BX42+'lam 2'!BX42+'lam 3'!BX42+'lam 4'!BX42+'lam 5'!BX42+'lam 6'!BX42</f>
        <v>208.86070895945036</v>
      </c>
      <c r="BZ42" s="171">
        <f>'lam 1'!BY42+'lam 2'!BY42+'lam 3'!BY42+'lam 4'!BY42+'lam 5'!BY42+'lam 6'!BY42</f>
        <v>184.537002447796</v>
      </c>
      <c r="CA42" s="171">
        <f>'lam 1'!BZ42+'lam 2'!BZ42+'lam 3'!BZ42+'lam 4'!BZ42+'lam 5'!BZ42+'lam 6'!BZ42</f>
        <v>164.12732264326195</v>
      </c>
      <c r="CB42" s="171">
        <f>'lam 1'!CA42+'lam 2'!CA42+'lam 3'!CA42+'lam 4'!CA42+'lam 5'!CA42+'lam 6'!CA42</f>
        <v>147.82567481113227</v>
      </c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</row>
    <row r="43" spans="5:165" ht="17.100000000000001" customHeight="1" x14ac:dyDescent="0.2">
      <c r="E43" s="53">
        <f t="shared" si="9"/>
        <v>560.34409705060762</v>
      </c>
      <c r="F43" s="172"/>
      <c r="G43" s="172">
        <f t="shared" si="10"/>
        <v>3.2000000000000015</v>
      </c>
      <c r="H43" s="172"/>
      <c r="I43" s="175">
        <f t="shared" si="11"/>
        <v>-0.30000000000000199</v>
      </c>
      <c r="J43" s="171">
        <f>'lam 1'!I43+'lam 2'!I43+'lam 3'!I43+'lam 4'!I43+'lam 5'!I43+'lam 6'!I43</f>
        <v>147.14181551947405</v>
      </c>
      <c r="K43" s="171">
        <f>'lam 1'!J43+'lam 2'!J43+'lam 3'!J43+'lam 4'!J43+'lam 5'!J43+'lam 6'!J43</f>
        <v>163.35249308937446</v>
      </c>
      <c r="L43" s="171">
        <f>'lam 1'!K43+'lam 2'!K43+'lam 3'!K43+'lam 4'!K43+'lam 5'!K43+'lam 6'!K43</f>
        <v>183.65172539281548</v>
      </c>
      <c r="M43" s="171">
        <f>'lam 1'!L43+'lam 2'!L43+'lam 3'!L43+'lam 4'!L43+'lam 5'!L43+'lam 6'!L43</f>
        <v>207.8433840026824</v>
      </c>
      <c r="N43" s="171">
        <f>'lam 1'!M43+'lam 2'!M43+'lam 3'!M43+'lam 4'!M43+'lam 5'!M43+'lam 6'!M43</f>
        <v>235.3978439811959</v>
      </c>
      <c r="O43" s="171">
        <f>'lam 1'!N43+'lam 2'!N43+'lam 3'!N43+'lam 4'!N43+'lam 5'!N43+'lam 6'!N43</f>
        <v>265.43242133893852</v>
      </c>
      <c r="P43" s="171">
        <f>'lam 1'!O43+'lam 2'!O43+'lam 3'!O43+'lam 4'!O43+'lam 5'!O43+'lam 6'!O43</f>
        <v>296.74338075201911</v>
      </c>
      <c r="Q43" s="171">
        <f>'lam 1'!P43+'lam 2'!P43+'lam 3'!P43+'lam 4'!P43+'lam 5'!P43+'lam 6'!P43</f>
        <v>327.90442618504801</v>
      </c>
      <c r="R43" s="171">
        <f>'lam 1'!Q43+'lam 2'!Q43+'lam 3'!Q43+'lam 4'!Q43+'lam 5'!Q43+'lam 6'!Q43</f>
        <v>357.43568390080873</v>
      </c>
      <c r="S43" s="171">
        <f>'lam 1'!R43+'lam 2'!R43+'lam 3'!R43+'lam 4'!R43+'lam 5'!R43+'lam 6'!R43</f>
        <v>384.0281803850263</v>
      </c>
      <c r="T43" s="171">
        <f>'lam 1'!S43+'lam 2'!S43+'lam 3'!S43+'lam 4'!S43+'lam 5'!S43+'lam 6'!S43</f>
        <v>432.06515474822487</v>
      </c>
      <c r="U43" s="171">
        <f>'lam 1'!T43+'lam 2'!T43+'lam 3'!T43+'lam 4'!T43+'lam 5'!T43+'lam 6'!T43</f>
        <v>452.17380662992002</v>
      </c>
      <c r="V43" s="171">
        <f>'lam 1'!U43+'lam 2'!U43+'lam 3'!U43+'lam 4'!U43+'lam 5'!U43+'lam 6'!U43</f>
        <v>468.64527641320319</v>
      </c>
      <c r="W43" s="171">
        <f>'lam 1'!V43+'lam 2'!V43+'lam 3'!V43+'lam 4'!V43+'lam 5'!V43+'lam 6'!V43</f>
        <v>482.43910545900235</v>
      </c>
      <c r="X43" s="171">
        <f>'lam 1'!W43+'lam 2'!W43+'lam 3'!W43+'lam 4'!W43+'lam 5'!W43+'lam 6'!W43</f>
        <v>494.78706583729132</v>
      </c>
      <c r="Y43" s="171">
        <f>'lam 1'!X43+'lam 2'!X43+'lam 3'!X43+'lam 4'!X43+'lam 5'!X43+'lam 6'!X43</f>
        <v>506.77233809946176</v>
      </c>
      <c r="Z43" s="171">
        <f>'lam 1'!Y43+'lam 2'!Y43+'lam 3'!Y43+'lam 4'!Y43+'lam 5'!Y43+'lam 6'!Y43</f>
        <v>518.92103531788689</v>
      </c>
      <c r="AA43" s="171">
        <f>'lam 1'!Z43+'lam 2'!Z43+'lam 3'!Z43+'lam 4'!Z43+'lam 5'!Z43+'lam 6'!Z43</f>
        <v>530.97314136042701</v>
      </c>
      <c r="AB43" s="171">
        <f>'lam 1'!AA43+'lam 2'!AA43+'lam 3'!AA43+'lam 4'!AA43+'lam 5'!AA43+'lam 6'!AA43</f>
        <v>541.95572234611359</v>
      </c>
      <c r="AC43" s="171">
        <f>'lam 1'!AB43+'lam 2'!AB43+'lam 3'!AB43+'lam 4'!AB43+'lam 5'!AB43+'lam 6'!AB43</f>
        <v>550.56316417450364</v>
      </c>
      <c r="AD43" s="171">
        <f>'lam 1'!AC43+'lam 2'!AC43+'lam 3'!AC43+'lam 4'!AC43+'lam 5'!AC43+'lam 6'!AC43</f>
        <v>555.70425105517484</v>
      </c>
      <c r="AE43" s="171">
        <f>'lam 1'!AD43+'lam 2'!AD43+'lam 3'!AD43+'lam 4'!AD43+'lam 5'!AD43+'lam 6'!AD43</f>
        <v>556.98072100658908</v>
      </c>
      <c r="AF43" s="171">
        <f>'lam 1'!AE43+'lam 2'!AE43+'lam 3'!AE43+'lam 4'!AE43+'lam 5'!AE43+'lam 6'!AE43</f>
        <v>554.87822806242082</v>
      </c>
      <c r="AG43" s="171">
        <f>'lam 1'!AF43+'lam 2'!AF43+'lam 3'!AF43+'lam 4'!AF43+'lam 5'!AF43+'lam 6'!AF43</f>
        <v>550.58087672111844</v>
      </c>
      <c r="AH43" s="171">
        <f>'lam 1'!AG43+'lam 2'!AG43+'lam 3'!AG43+'lam 4'!AG43+'lam 5'!AG43+'lam 6'!AG43</f>
        <v>545.498767669534</v>
      </c>
      <c r="AI43" s="171">
        <f>'lam 1'!AH43+'lam 2'!AH43+'lam 3'!AH43+'lam 4'!AH43+'lam 5'!AH43+'lam 6'!AH43</f>
        <v>540.72830074908791</v>
      </c>
      <c r="AJ43" s="171">
        <f>'lam 1'!AI43+'lam 2'!AI43+'lam 3'!AI43+'lam 4'!AI43+'lam 5'!AI43+'lam 6'!AI43</f>
        <v>536.6814245218103</v>
      </c>
      <c r="AK43" s="171">
        <f>'lam 1'!AJ43+'lam 2'!AJ43+'lam 3'!AJ43+'lam 4'!AJ43+'lam 5'!AJ43+'lam 6'!AJ43</f>
        <v>533.02508591645926</v>
      </c>
      <c r="AL43" s="171">
        <f>'lam 1'!AK43+'lam 2'!AK43+'lam 3'!AK43+'lam 4'!AK43+'lam 5'!AK43+'lam 6'!AK43</f>
        <v>528.92755507886682</v>
      </c>
      <c r="AM43" s="171">
        <f>'lam 1'!AL43+'lam 2'!AL43+'lam 3'!AL43+'lam 4'!AL43+'lam 5'!AL43+'lam 6'!AL43</f>
        <v>560.34409705060739</v>
      </c>
      <c r="AN43" s="171">
        <f>'lam 1'!AM43+'lam 2'!AM43+'lam 3'!AM43+'lam 4'!AM43+'lam 5'!AM43+'lam 6'!AM43</f>
        <v>553.92586171274434</v>
      </c>
      <c r="AO43" s="171">
        <f>'lam 1'!AN43+'lam 2'!AN43+'lam 3'!AN43+'lam 4'!AN43+'lam 5'!AN43+'lam 6'!AN43</f>
        <v>547.3806734743996</v>
      </c>
      <c r="AP43" s="171">
        <f>'lam 1'!AO43+'lam 2'!AO43+'lam 3'!AO43+'lam 4'!AO43+'lam 5'!AO43+'lam 6'!AO43</f>
        <v>541.08740929362273</v>
      </c>
      <c r="AQ43" s="171">
        <f>'lam 1'!AP43+'lam 2'!AP43+'lam 3'!AP43+'lam 4'!AP43+'lam 5'!AP43+'lam 6'!AP43</f>
        <v>535.74781018772876</v>
      </c>
      <c r="AR43" s="171">
        <f>'lam 1'!AQ43+'lam 2'!AQ43+'lam 3'!AQ43+'lam 4'!AQ43+'lam 5'!AQ43+'lam 6'!AQ43</f>
        <v>532.14122473321322</v>
      </c>
      <c r="AS43" s="171">
        <f>'lam 1'!AR43+'lam 2'!AR43+'lam 3'!AR43+'lam 4'!AR43+'lam 5'!AR43+'lam 6'!AR43</f>
        <v>530.86484267787557</v>
      </c>
      <c r="AT43" s="171">
        <f>'lam 1'!AS43+'lam 2'!AS43+'lam 3'!AS43+'lam 4'!AS43+'lam 5'!AS43+'lam 6'!AS43</f>
        <v>532.14122473321356</v>
      </c>
      <c r="AU43" s="171">
        <f>'lam 1'!AT43+'lam 2'!AT43+'lam 3'!AT43+'lam 4'!AT43+'lam 5'!AT43+'lam 6'!AT43</f>
        <v>535.7478101877291</v>
      </c>
      <c r="AV43" s="171">
        <f>'lam 1'!AU43+'lam 2'!AU43+'lam 3'!AU43+'lam 4'!AU43+'lam 5'!AU43+'lam 6'!AU43</f>
        <v>541.08740929362307</v>
      </c>
      <c r="AW43" s="171">
        <f>'lam 1'!AV43+'lam 2'!AV43+'lam 3'!AV43+'lam 4'!AV43+'lam 5'!AV43+'lam 6'!AV43</f>
        <v>547.38067347439983</v>
      </c>
      <c r="AX43" s="171">
        <f>'lam 1'!AW43+'lam 2'!AW43+'lam 3'!AW43+'lam 4'!AW43+'lam 5'!AW43+'lam 6'!AW43</f>
        <v>553.92586171274479</v>
      </c>
      <c r="AY43" s="171">
        <f>'lam 1'!AX43+'lam 2'!AX43+'lam 3'!AX43+'lam 4'!AX43+'lam 5'!AX43+'lam 6'!AX43</f>
        <v>560.34409705060762</v>
      </c>
      <c r="AZ43" s="171">
        <f>'lam 1'!AY43+'lam 2'!AY43+'lam 3'!AY43+'lam 4'!AY43+'lam 5'!AY43+'lam 6'!AY43</f>
        <v>528.92755507886704</v>
      </c>
      <c r="BA43" s="171">
        <f>'lam 1'!AZ43+'lam 2'!AZ43+'lam 3'!AZ43+'lam 4'!AZ43+'lam 5'!AZ43+'lam 6'!AZ43</f>
        <v>533.02508591645937</v>
      </c>
      <c r="BB43" s="171">
        <f>'lam 1'!BA43+'lam 2'!BA43+'lam 3'!BA43+'lam 4'!BA43+'lam 5'!BA43+'lam 6'!BA43</f>
        <v>536.68142452181041</v>
      </c>
      <c r="BC43" s="171">
        <f>'lam 1'!BB43+'lam 2'!BB43+'lam 3'!BB43+'lam 4'!BB43+'lam 5'!BB43+'lam 6'!BB43</f>
        <v>540.72830074908825</v>
      </c>
      <c r="BD43" s="171">
        <f>'lam 1'!BC43+'lam 2'!BC43+'lam 3'!BC43+'lam 4'!BC43+'lam 5'!BC43+'lam 6'!BC43</f>
        <v>545.49876766953423</v>
      </c>
      <c r="BE43" s="171">
        <f>'lam 1'!BD43+'lam 2'!BD43+'lam 3'!BD43+'lam 4'!BD43+'lam 5'!BD43+'lam 6'!BD43</f>
        <v>550.58087672111844</v>
      </c>
      <c r="BF43" s="171">
        <f>'lam 1'!BE43+'lam 2'!BE43+'lam 3'!BE43+'lam 4'!BE43+'lam 5'!BE43+'lam 6'!BE43</f>
        <v>554.87822806242059</v>
      </c>
      <c r="BG43" s="171">
        <f>'lam 1'!BF43+'lam 2'!BF43+'lam 3'!BF43+'lam 4'!BF43+'lam 5'!BF43+'lam 6'!BF43</f>
        <v>556.98072100658896</v>
      </c>
      <c r="BH43" s="171">
        <f>'lam 1'!BG43+'lam 2'!BG43+'lam 3'!BG43+'lam 4'!BG43+'lam 5'!BG43+'lam 6'!BG43</f>
        <v>555.70425105517472</v>
      </c>
      <c r="BI43" s="171">
        <f>'lam 1'!BH43+'lam 2'!BH43+'lam 3'!BH43+'lam 4'!BH43+'lam 5'!BH43+'lam 6'!BH43</f>
        <v>550.56316417450353</v>
      </c>
      <c r="BJ43" s="171">
        <f>'lam 1'!BI43+'lam 2'!BI43+'lam 3'!BI43+'lam 4'!BI43+'lam 5'!BI43+'lam 6'!BI43</f>
        <v>541.95572234611348</v>
      </c>
      <c r="BK43" s="171">
        <f>'lam 1'!BJ43+'lam 2'!BJ43+'lam 3'!BJ43+'lam 4'!BJ43+'lam 5'!BJ43+'lam 6'!BJ43</f>
        <v>530.97314136042667</v>
      </c>
      <c r="BL43" s="171">
        <f>'lam 1'!BK43+'lam 2'!BK43+'lam 3'!BK43+'lam 4'!BK43+'lam 5'!BK43+'lam 6'!BK43</f>
        <v>518.92103531788632</v>
      </c>
      <c r="BM43" s="171">
        <f>'lam 1'!BL43+'lam 2'!BL43+'lam 3'!BL43+'lam 4'!BL43+'lam 5'!BL43+'lam 6'!BL43</f>
        <v>506.77233809946108</v>
      </c>
      <c r="BN43" s="171">
        <f>'lam 1'!BM43+'lam 2'!BM43+'lam 3'!BM43+'lam 4'!BM43+'lam 5'!BM43+'lam 6'!BM43</f>
        <v>494.78706583729075</v>
      </c>
      <c r="BO43" s="171">
        <f>'lam 1'!BN43+'lam 2'!BN43+'lam 3'!BN43+'lam 4'!BN43+'lam 5'!BN43+'lam 6'!BN43</f>
        <v>482.43910545900161</v>
      </c>
      <c r="BP43" s="171">
        <f>'lam 1'!BO43+'lam 2'!BO43+'lam 3'!BO43+'lam 4'!BO43+'lam 5'!BO43+'lam 6'!BO43</f>
        <v>468.64527641320234</v>
      </c>
      <c r="BQ43" s="171">
        <f>'lam 1'!BP43+'lam 2'!BP43+'lam 3'!BP43+'lam 4'!BP43+'lam 5'!BP43+'lam 6'!BP43</f>
        <v>452.17380662991934</v>
      </c>
      <c r="BR43" s="171">
        <f>'lam 1'!BQ43+'lam 2'!BQ43+'lam 3'!BQ43+'lam 4'!BQ43+'lam 5'!BQ43+'lam 6'!BQ43</f>
        <v>432.06515474822385</v>
      </c>
      <c r="BS43" s="171">
        <f>'lam 1'!BR43+'lam 2'!BR43+'lam 3'!BR43+'lam 4'!BR43+'lam 5'!BR43+'lam 6'!BR43</f>
        <v>384.02818038502511</v>
      </c>
      <c r="BT43" s="171">
        <f>'lam 1'!BS43+'lam 2'!BS43+'lam 3'!BS43+'lam 4'!BS43+'lam 5'!BS43+'lam 6'!BS43</f>
        <v>357.43568390080731</v>
      </c>
      <c r="BU43" s="171">
        <f>'lam 1'!BT43+'lam 2'!BT43+'lam 3'!BT43+'lam 4'!BT43+'lam 5'!BT43+'lam 6'!BT43</f>
        <v>327.90442618504642</v>
      </c>
      <c r="BV43" s="171">
        <f>'lam 1'!BU43+'lam 2'!BU43+'lam 3'!BU43+'lam 4'!BU43+'lam 5'!BU43+'lam 6'!BU43</f>
        <v>296.74338075201723</v>
      </c>
      <c r="BW43" s="171">
        <f>'lam 1'!BV43+'lam 2'!BV43+'lam 3'!BV43+'lam 4'!BV43+'lam 5'!BV43+'lam 6'!BV43</f>
        <v>265.43242133893699</v>
      </c>
      <c r="BX43" s="171">
        <f>'lam 1'!BW43+'lam 2'!BW43+'lam 3'!BW43+'lam 4'!BW43+'lam 5'!BW43+'lam 6'!BW43</f>
        <v>235.39784398119446</v>
      </c>
      <c r="BY43" s="171">
        <f>'lam 1'!BX43+'lam 2'!BX43+'lam 3'!BX43+'lam 4'!BX43+'lam 5'!BX43+'lam 6'!BX43</f>
        <v>207.84338400268109</v>
      </c>
      <c r="BZ43" s="171">
        <f>'lam 1'!BY43+'lam 2'!BY43+'lam 3'!BY43+'lam 4'!BY43+'lam 5'!BY43+'lam 6'!BY43</f>
        <v>183.65172539281446</v>
      </c>
      <c r="CA43" s="171">
        <f>'lam 1'!BZ43+'lam 2'!BZ43+'lam 3'!BZ43+'lam 4'!BZ43+'lam 5'!BZ43+'lam 6'!BZ43</f>
        <v>163.3524930893735</v>
      </c>
      <c r="CB43" s="171">
        <f>'lam 1'!CA43+'lam 2'!CA43+'lam 3'!CA43+'lam 4'!CA43+'lam 5'!CA43+'lam 6'!CA43</f>
        <v>147.14181551947348</v>
      </c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</row>
    <row r="44" spans="5:165" ht="17.100000000000001" customHeight="1" x14ac:dyDescent="0.2">
      <c r="E44" s="53">
        <f t="shared" si="9"/>
        <v>557.38937106738115</v>
      </c>
      <c r="F44" s="172"/>
      <c r="G44" s="172">
        <f t="shared" si="10"/>
        <v>3.1000000000000014</v>
      </c>
      <c r="H44" s="172"/>
      <c r="I44" s="175">
        <f t="shared" si="11"/>
        <v>-0.40000000000000202</v>
      </c>
      <c r="J44" s="171">
        <f>'lam 1'!I44+'lam 2'!I44+'lam 3'!I44+'lam 4'!I44+'lam 5'!I44+'lam 6'!I44</f>
        <v>146.82799901598182</v>
      </c>
      <c r="K44" s="171">
        <f>'lam 1'!J44+'lam 2'!J44+'lam 3'!J44+'lam 4'!J44+'lam 5'!J44+'lam 6'!J44</f>
        <v>162.9464523116406</v>
      </c>
      <c r="L44" s="171">
        <f>'lam 1'!K44+'lam 2'!K44+'lam 3'!K44+'lam 4'!K44+'lam 5'!K44+'lam 6'!K44</f>
        <v>183.12857939576963</v>
      </c>
      <c r="M44" s="171">
        <f>'lam 1'!L44+'lam 2'!L44+'lam 3'!L44+'lam 4'!L44+'lam 5'!L44+'lam 6'!L44</f>
        <v>207.17549290132553</v>
      </c>
      <c r="N44" s="171">
        <f>'lam 1'!M44+'lam 2'!M44+'lam 3'!M44+'lam 4'!M44+'lam 5'!M44+'lam 6'!M44</f>
        <v>234.55561189412137</v>
      </c>
      <c r="O44" s="171">
        <f>'lam 1'!N44+'lam 2'!N44+'lam 3'!N44+'lam 4'!N44+'lam 5'!N44+'lam 6'!N44</f>
        <v>264.38558317619322</v>
      </c>
      <c r="P44" s="171">
        <f>'lam 1'!O44+'lam 2'!O44+'lam 3'!O44+'lam 4'!O44+'lam 5'!O44+'lam 6'!O44</f>
        <v>295.46276948694646</v>
      </c>
      <c r="Q44" s="171">
        <f>'lam 1'!P44+'lam 2'!P44+'lam 3'!P44+'lam 4'!P44+'lam 5'!P44+'lam 6'!P44</f>
        <v>326.36408587775639</v>
      </c>
      <c r="R44" s="171">
        <f>'lam 1'!Q44+'lam 2'!Q44+'lam 3'!Q44+'lam 4'!Q44+'lam 5'!Q44+'lam 6'!Q44</f>
        <v>355.61502403178952</v>
      </c>
      <c r="S44" s="171">
        <f>'lam 1'!R44+'lam 2'!R44+'lam 3'!R44+'lam 4'!R44+'lam 5'!R44+'lam 6'!R44</f>
        <v>381.91371153645508</v>
      </c>
      <c r="T44" s="171">
        <f>'lam 1'!S44+'lam 2'!S44+'lam 3'!S44+'lam 4'!S44+'lam 5'!S44+'lam 6'!S44</f>
        <v>429.72047727492577</v>
      </c>
      <c r="U44" s="171">
        <f>'lam 1'!T44+'lam 2'!T44+'lam 3'!T44+'lam 4'!T44+'lam 5'!T44+'lam 6'!T44</f>
        <v>449.53370153172813</v>
      </c>
      <c r="V44" s="171">
        <f>'lam 1'!U44+'lam 2'!U44+'lam 3'!U44+'lam 4'!U44+'lam 5'!U44+'lam 6'!U44</f>
        <v>465.71712539599145</v>
      </c>
      <c r="W44" s="171">
        <f>'lam 1'!V44+'lam 2'!V44+'lam 3'!V44+'lam 4'!V44+'lam 5'!V44+'lam 6'!V44</f>
        <v>479.23367059175064</v>
      </c>
      <c r="X44" s="171">
        <f>'lam 1'!W44+'lam 2'!W44+'lam 3'!W44+'lam 4'!W44+'lam 5'!W44+'lam 6'!W44</f>
        <v>491.3168130299332</v>
      </c>
      <c r="Y44" s="171">
        <f>'lam 1'!X44+'lam 2'!X44+'lam 3'!X44+'lam 4'!X44+'lam 5'!X44+'lam 6'!X44</f>
        <v>503.05162013463399</v>
      </c>
      <c r="Z44" s="171">
        <f>'lam 1'!Y44+'lam 2'!Y44+'lam 3'!Y44+'lam 4'!Y44+'lam 5'!Y44+'lam 6'!Y44</f>
        <v>514.96873418024552</v>
      </c>
      <c r="AA44" s="171">
        <f>'lam 1'!Z44+'lam 2'!Z44+'lam 3'!Z44+'lam 4'!Z44+'lam 5'!Z44+'lam 6'!Z44</f>
        <v>526.81708032610413</v>
      </c>
      <c r="AB44" s="171">
        <f>'lam 1'!AA44+'lam 2'!AA44+'lam 3'!AA44+'lam 4'!AA44+'lam 5'!AA44+'lam 6'!AA44</f>
        <v>537.63682036504542</v>
      </c>
      <c r="AC44" s="171">
        <f>'lam 1'!AB44+'lam 2'!AB44+'lam 3'!AB44+'lam 4'!AB44+'lam 5'!AB44+'lam 6'!AB44</f>
        <v>546.13678354987121</v>
      </c>
      <c r="AD44" s="171">
        <f>'lam 1'!AC44+'lam 2'!AC44+'lam 3'!AC44+'lam 4'!AC44+'lam 5'!AC44+'lam 6'!AC44</f>
        <v>551.23706392072086</v>
      </c>
      <c r="AE44" s="171">
        <f>'lam 1'!AD44+'lam 2'!AD44+'lam 3'!AD44+'lam 4'!AD44+'lam 5'!AD44+'lam 6'!AD44</f>
        <v>552.54344741440855</v>
      </c>
      <c r="AF44" s="171">
        <f>'lam 1'!AE44+'lam 2'!AE44+'lam 3'!AE44+'lam 4'!AE44+'lam 5'!AE44+'lam 6'!AE44</f>
        <v>550.53669190089045</v>
      </c>
      <c r="AG44" s="171">
        <f>'lam 1'!AF44+'lam 2'!AF44+'lam 3'!AF44+'lam 4'!AF44+'lam 5'!AF44+'lam 6'!AF44</f>
        <v>546.38871077239799</v>
      </c>
      <c r="AH44" s="171">
        <f>'lam 1'!AG44+'lam 2'!AG44+'lam 3'!AG44+'lam 4'!AG44+'lam 5'!AG44+'lam 6'!AG44</f>
        <v>541.49421176842134</v>
      </c>
      <c r="AI44" s="171">
        <f>'lam 1'!AH44+'lam 2'!AH44+'lam 3'!AH44+'lam 4'!AH44+'lam 5'!AH44+'lam 6'!AH44</f>
        <v>536.93544094187439</v>
      </c>
      <c r="AJ44" s="171">
        <f>'lam 1'!AI44+'lam 2'!AI44+'lam 3'!AI44+'lam 4'!AI44+'lam 5'!AI44+'lam 6'!AI44</f>
        <v>533.11419027963257</v>
      </c>
      <c r="AK44" s="171">
        <f>'lam 1'!AJ44+'lam 2'!AJ44+'lam 3'!AJ44+'lam 4'!AJ44+'lam 5'!AJ44+'lam 6'!AJ44</f>
        <v>529.69144290427857</v>
      </c>
      <c r="AL44" s="171">
        <f>'lam 1'!AK44+'lam 2'!AK44+'lam 3'!AK44+'lam 4'!AK44+'lam 5'!AK44+'lam 6'!AK44</f>
        <v>525.8318449986441</v>
      </c>
      <c r="AM44" s="171">
        <f>'lam 1'!AL44+'lam 2'!AL44+'lam 3'!AL44+'lam 4'!AL44+'lam 5'!AL44+'lam 6'!AL44</f>
        <v>557.38937106738092</v>
      </c>
      <c r="AN44" s="171">
        <f>'lam 1'!AM44+'lam 2'!AM44+'lam 3'!AM44+'lam 4'!AM44+'lam 5'!AM44+'lam 6'!AM44</f>
        <v>551.19818519928685</v>
      </c>
      <c r="AO44" s="171">
        <f>'lam 1'!AN44+'lam 2'!AN44+'lam 3'!AN44+'lam 4'!AN44+'lam 5'!AN44+'lam 6'!AN44</f>
        <v>544.86016384809443</v>
      </c>
      <c r="AP44" s="171">
        <f>'lam 1'!AO44+'lam 2'!AO44+'lam 3'!AO44+'lam 4'!AO44+'lam 5'!AO44+'lam 6'!AO44</f>
        <v>538.74360342755756</v>
      </c>
      <c r="AQ44" s="171">
        <f>'lam 1'!AP44+'lam 2'!AP44+'lam 3'!AP44+'lam 4'!AP44+'lam 5'!AP44+'lam 6'!AP44</f>
        <v>533.53957877908022</v>
      </c>
      <c r="AR44" s="171">
        <f>'lam 1'!AQ44+'lam 2'!AQ44+'lam 3'!AQ44+'lam 4'!AQ44+'lam 5'!AQ44+'lam 6'!AQ44</f>
        <v>530.01838138106586</v>
      </c>
      <c r="AS44" s="171">
        <f>'lam 1'!AR44+'lam 2'!AR44+'lam 3'!AR44+'lam 4'!AR44+'lam 5'!AR44+'lam 6'!AR44</f>
        <v>528.77116635238485</v>
      </c>
      <c r="AT44" s="171">
        <f>'lam 1'!AS44+'lam 2'!AS44+'lam 3'!AS44+'lam 4'!AS44+'lam 5'!AS44+'lam 6'!AS44</f>
        <v>530.01838138106632</v>
      </c>
      <c r="AU44" s="171">
        <f>'lam 1'!AT44+'lam 2'!AT44+'lam 3'!AT44+'lam 4'!AT44+'lam 5'!AT44+'lam 6'!AT44</f>
        <v>533.53957877908067</v>
      </c>
      <c r="AV44" s="171">
        <f>'lam 1'!AU44+'lam 2'!AU44+'lam 3'!AU44+'lam 4'!AU44+'lam 5'!AU44+'lam 6'!AU44</f>
        <v>538.74360342755801</v>
      </c>
      <c r="AW44" s="171">
        <f>'lam 1'!AV44+'lam 2'!AV44+'lam 3'!AV44+'lam 4'!AV44+'lam 5'!AV44+'lam 6'!AV44</f>
        <v>544.86016384809454</v>
      </c>
      <c r="AX44" s="171">
        <f>'lam 1'!AW44+'lam 2'!AW44+'lam 3'!AW44+'lam 4'!AW44+'lam 5'!AW44+'lam 6'!AW44</f>
        <v>551.19818519928731</v>
      </c>
      <c r="AY44" s="171">
        <f>'lam 1'!AX44+'lam 2'!AX44+'lam 3'!AX44+'lam 4'!AX44+'lam 5'!AX44+'lam 6'!AX44</f>
        <v>557.38937106738115</v>
      </c>
      <c r="AZ44" s="171">
        <f>'lam 1'!AY44+'lam 2'!AY44+'lam 3'!AY44+'lam 4'!AY44+'lam 5'!AY44+'lam 6'!AY44</f>
        <v>525.83184499864444</v>
      </c>
      <c r="BA44" s="171">
        <f>'lam 1'!AZ44+'lam 2'!AZ44+'lam 3'!AZ44+'lam 4'!AZ44+'lam 5'!AZ44+'lam 6'!AZ44</f>
        <v>529.6914429042788</v>
      </c>
      <c r="BB44" s="171">
        <f>'lam 1'!BA44+'lam 2'!BA44+'lam 3'!BA44+'lam 4'!BA44+'lam 5'!BA44+'lam 6'!BA44</f>
        <v>533.11419027963279</v>
      </c>
      <c r="BC44" s="171">
        <f>'lam 1'!BB44+'lam 2'!BB44+'lam 3'!BB44+'lam 4'!BB44+'lam 5'!BB44+'lam 6'!BB44</f>
        <v>536.93544094187462</v>
      </c>
      <c r="BD44" s="171">
        <f>'lam 1'!BC44+'lam 2'!BC44+'lam 3'!BC44+'lam 4'!BC44+'lam 5'!BC44+'lam 6'!BC44</f>
        <v>541.49421176842168</v>
      </c>
      <c r="BE44" s="171">
        <f>'lam 1'!BD44+'lam 2'!BD44+'lam 3'!BD44+'lam 4'!BD44+'lam 5'!BD44+'lam 6'!BD44</f>
        <v>546.38871077239787</v>
      </c>
      <c r="BF44" s="171">
        <f>'lam 1'!BE44+'lam 2'!BE44+'lam 3'!BE44+'lam 4'!BE44+'lam 5'!BE44+'lam 6'!BE44</f>
        <v>550.53669190089045</v>
      </c>
      <c r="BG44" s="171">
        <f>'lam 1'!BF44+'lam 2'!BF44+'lam 3'!BF44+'lam 4'!BF44+'lam 5'!BF44+'lam 6'!BF44</f>
        <v>552.54344741440843</v>
      </c>
      <c r="BH44" s="171">
        <f>'lam 1'!BG44+'lam 2'!BG44+'lam 3'!BG44+'lam 4'!BG44+'lam 5'!BG44+'lam 6'!BG44</f>
        <v>551.23706392072074</v>
      </c>
      <c r="BI44" s="171">
        <f>'lam 1'!BH44+'lam 2'!BH44+'lam 3'!BH44+'lam 4'!BH44+'lam 5'!BH44+'lam 6'!BH44</f>
        <v>546.1367835498711</v>
      </c>
      <c r="BJ44" s="171">
        <f>'lam 1'!BI44+'lam 2'!BI44+'lam 3'!BI44+'lam 4'!BI44+'lam 5'!BI44+'lam 6'!BI44</f>
        <v>537.63682036504508</v>
      </c>
      <c r="BK44" s="171">
        <f>'lam 1'!BJ44+'lam 2'!BJ44+'lam 3'!BJ44+'lam 4'!BJ44+'lam 5'!BJ44+'lam 6'!BJ44</f>
        <v>526.81708032610368</v>
      </c>
      <c r="BL44" s="171">
        <f>'lam 1'!BK44+'lam 2'!BK44+'lam 3'!BK44+'lam 4'!BK44+'lam 5'!BK44+'lam 6'!BK44</f>
        <v>514.96873418024484</v>
      </c>
      <c r="BM44" s="171">
        <f>'lam 1'!BL44+'lam 2'!BL44+'lam 3'!BL44+'lam 4'!BL44+'lam 5'!BL44+'lam 6'!BL44</f>
        <v>503.05162013463337</v>
      </c>
      <c r="BN44" s="171">
        <f>'lam 1'!BM44+'lam 2'!BM44+'lam 3'!BM44+'lam 4'!BM44+'lam 5'!BM44+'lam 6'!BM44</f>
        <v>491.31681302993252</v>
      </c>
      <c r="BO44" s="171">
        <f>'lam 1'!BN44+'lam 2'!BN44+'lam 3'!BN44+'lam 4'!BN44+'lam 5'!BN44+'lam 6'!BN44</f>
        <v>479.23367059174996</v>
      </c>
      <c r="BP44" s="171">
        <f>'lam 1'!BO44+'lam 2'!BO44+'lam 3'!BO44+'lam 4'!BO44+'lam 5'!BO44+'lam 6'!BO44</f>
        <v>465.71712539599059</v>
      </c>
      <c r="BQ44" s="171">
        <f>'lam 1'!BP44+'lam 2'!BP44+'lam 3'!BP44+'lam 4'!BP44+'lam 5'!BP44+'lam 6'!BP44</f>
        <v>449.53370153172739</v>
      </c>
      <c r="BR44" s="171">
        <f>'lam 1'!BQ44+'lam 2'!BQ44+'lam 3'!BQ44+'lam 4'!BQ44+'lam 5'!BQ44+'lam 6'!BQ44</f>
        <v>429.72047727492463</v>
      </c>
      <c r="BS44" s="171">
        <f>'lam 1'!BR44+'lam 2'!BR44+'lam 3'!BR44+'lam 4'!BR44+'lam 5'!BR44+'lam 6'!BR44</f>
        <v>381.91371153645377</v>
      </c>
      <c r="BT44" s="171">
        <f>'lam 1'!BS44+'lam 2'!BS44+'lam 3'!BS44+'lam 4'!BS44+'lam 5'!BS44+'lam 6'!BS44</f>
        <v>355.61502403178793</v>
      </c>
      <c r="BU44" s="171">
        <f>'lam 1'!BT44+'lam 2'!BT44+'lam 3'!BT44+'lam 4'!BT44+'lam 5'!BT44+'lam 6'!BT44</f>
        <v>326.36408587775469</v>
      </c>
      <c r="BV44" s="171">
        <f>'lam 1'!BU44+'lam 2'!BU44+'lam 3'!BU44+'lam 4'!BU44+'lam 5'!BU44+'lam 6'!BU44</f>
        <v>295.46276948694452</v>
      </c>
      <c r="BW44" s="171">
        <f>'lam 1'!BV44+'lam 2'!BV44+'lam 3'!BV44+'lam 4'!BV44+'lam 5'!BV44+'lam 6'!BV44</f>
        <v>264.38558317619169</v>
      </c>
      <c r="BX44" s="171">
        <f>'lam 1'!BW44+'lam 2'!BW44+'lam 3'!BW44+'lam 4'!BW44+'lam 5'!BW44+'lam 6'!BW44</f>
        <v>234.55561189411995</v>
      </c>
      <c r="BY44" s="171">
        <f>'lam 1'!BX44+'lam 2'!BX44+'lam 3'!BX44+'lam 4'!BX44+'lam 5'!BX44+'lam 6'!BX44</f>
        <v>207.17549290132422</v>
      </c>
      <c r="BZ44" s="171">
        <f>'lam 1'!BY44+'lam 2'!BY44+'lam 3'!BY44+'lam 4'!BY44+'lam 5'!BY44+'lam 6'!BY44</f>
        <v>183.12857939576855</v>
      </c>
      <c r="CA44" s="171">
        <f>'lam 1'!BZ44+'lam 2'!BZ44+'lam 3'!BZ44+'lam 4'!BZ44+'lam 5'!BZ44+'lam 6'!BZ44</f>
        <v>162.94645231163955</v>
      </c>
      <c r="CB44" s="171">
        <f>'lam 1'!CA44+'lam 2'!CA44+'lam 3'!CA44+'lam 4'!CA44+'lam 5'!CA44+'lam 6'!CA44</f>
        <v>146.82799901598125</v>
      </c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</row>
    <row r="45" spans="5:165" ht="17.100000000000001" customHeight="1" x14ac:dyDescent="0.2">
      <c r="E45" s="53">
        <f t="shared" si="9"/>
        <v>555.35396776333369</v>
      </c>
      <c r="F45" s="172"/>
      <c r="G45" s="172">
        <f t="shared" si="10"/>
        <v>3.0000000000000013</v>
      </c>
      <c r="H45" s="172"/>
      <c r="I45" s="175">
        <f t="shared" si="11"/>
        <v>-0.500000000000002</v>
      </c>
      <c r="J45" s="171">
        <f>'lam 1'!I45+'lam 2'!I45+'lam 3'!I45+'lam 4'!I45+'lam 5'!I45+'lam 6'!I45</f>
        <v>147.00114321074284</v>
      </c>
      <c r="K45" s="171">
        <f>'lam 1'!J45+'lam 2'!J45+'lam 3'!J45+'lam 4'!J45+'lam 5'!J45+'lam 6'!J45</f>
        <v>163.04034107022878</v>
      </c>
      <c r="L45" s="171">
        <f>'lam 1'!K45+'lam 2'!K45+'lam 3'!K45+'lam 4'!K45+'lam 5'!K45+'lam 6'!K45</f>
        <v>183.11482500748025</v>
      </c>
      <c r="M45" s="171">
        <f>'lam 1'!L45+'lam 2'!L45+'lam 3'!L45+'lam 4'!L45+'lam 5'!L45+'lam 6'!L45</f>
        <v>207.02255936236401</v>
      </c>
      <c r="N45" s="171">
        <f>'lam 1'!M45+'lam 2'!M45+'lam 3'!M45+'lam 4'!M45+'lam 5'!M45+'lam 6'!M45</f>
        <v>234.22979879068441</v>
      </c>
      <c r="O45" s="171">
        <f>'lam 1'!N45+'lam 2'!N45+'lam 3'!N45+'lam 4'!N45+'lam 5'!N45+'lam 6'!N45</f>
        <v>263.85255915764873</v>
      </c>
      <c r="P45" s="171">
        <f>'lam 1'!O45+'lam 2'!O45+'lam 3'!O45+'lam 4'!O45+'lam 5'!O45+'lam 6'!O45</f>
        <v>294.68963625971304</v>
      </c>
      <c r="Q45" s="171">
        <f>'lam 1'!P45+'lam 2'!P45+'lam 3'!P45+'lam 4'!P45+'lam 5'!P45+'lam 6'!P45</f>
        <v>325.32180038469699</v>
      </c>
      <c r="R45" s="171">
        <f>'lam 1'!Q45+'lam 2'!Q45+'lam 3'!Q45+'lam 4'!Q45+'lam 5'!Q45+'lam 6'!Q45</f>
        <v>354.28081277978782</v>
      </c>
      <c r="S45" s="171">
        <f>'lam 1'!R45+'lam 2'!R45+'lam 3'!R45+'lam 4'!R45+'lam 5'!R45+'lam 6'!R45</f>
        <v>380.27293904089066</v>
      </c>
      <c r="T45" s="171">
        <f>'lam 1'!S45+'lam 2'!S45+'lam 3'!S45+'lam 4'!S45+'lam 5'!S45+'lam 6'!S45</f>
        <v>428.03988992695429</v>
      </c>
      <c r="U45" s="171">
        <f>'lam 1'!T45+'lam 2'!T45+'lam 3'!T45+'lam 4'!T45+'lam 5'!T45+'lam 6'!T45</f>
        <v>447.55538669479563</v>
      </c>
      <c r="V45" s="171">
        <f>'lam 1'!U45+'lam 2'!U45+'lam 3'!U45+'lam 4'!U45+'lam 5'!U45+'lam 6'!U45</f>
        <v>463.44970980450154</v>
      </c>
      <c r="W45" s="171">
        <f>'lam 1'!V45+'lam 2'!V45+'lam 3'!V45+'lam 4'!V45+'lam 5'!V45+'lam 6'!V45</f>
        <v>476.68885561229297</v>
      </c>
      <c r="X45" s="171">
        <f>'lam 1'!W45+'lam 2'!W45+'lam 3'!W45+'lam 4'!W45+'lam 5'!W45+'lam 6'!W45</f>
        <v>488.50736531314539</v>
      </c>
      <c r="Y45" s="171">
        <f>'lam 1'!X45+'lam 2'!X45+'lam 3'!X45+'lam 4'!X45+'lam 5'!X45+'lam 6'!X45</f>
        <v>499.99162122937327</v>
      </c>
      <c r="Z45" s="171">
        <f>'lam 1'!Y45+'lam 2'!Y45+'lam 3'!Y45+'lam 4'!Y45+'lam 5'!Y45+'lam 6'!Y45</f>
        <v>511.67677051498902</v>
      </c>
      <c r="AA45" s="171">
        <f>'lam 1'!Z45+'lam 2'!Z45+'lam 3'!Z45+'lam 4'!Z45+'lam 5'!Z45+'lam 6'!Z45</f>
        <v>523.32153801824927</v>
      </c>
      <c r="AB45" s="171">
        <f>'lam 1'!AA45+'lam 2'!AA45+'lam 3'!AA45+'lam 4'!AA45+'lam 5'!AA45+'lam 6'!AA45</f>
        <v>533.98089075221094</v>
      </c>
      <c r="AC45" s="171">
        <f>'lam 1'!AB45+'lam 2'!AB45+'lam 3'!AB45+'lam 4'!AB45+'lam 5'!AB45+'lam 6'!AB45</f>
        <v>542.38019005633157</v>
      </c>
      <c r="AD45" s="171">
        <f>'lam 1'!AC45+'lam 2'!AC45+'lam 3'!AC45+'lam 4'!AC45+'lam 5'!AC45+'lam 6'!AC45</f>
        <v>547.4525544949604</v>
      </c>
      <c r="AE45" s="171">
        <f>'lam 1'!AD45+'lam 2'!AD45+'lam 3'!AD45+'lam 4'!AD45+'lam 5'!AD45+'lam 6'!AD45</f>
        <v>548.80846750150931</v>
      </c>
      <c r="AF45" s="171">
        <f>'lam 1'!AE45+'lam 2'!AE45+'lam 3'!AE45+'lam 4'!AE45+'lam 5'!AE45+'lam 6'!AE45</f>
        <v>546.92309367843711</v>
      </c>
      <c r="AG45" s="171">
        <f>'lam 1'!AF45+'lam 2'!AF45+'lam 3'!AF45+'lam 4'!AF45+'lam 5'!AF45+'lam 6'!AF45</f>
        <v>542.95438512565704</v>
      </c>
      <c r="AH45" s="171">
        <f>'lam 1'!AG45+'lam 2'!AG45+'lam 3'!AG45+'lam 4'!AG45+'lam 5'!AG45+'lam 6'!AG45</f>
        <v>538.27949592917741</v>
      </c>
      <c r="AI45" s="171">
        <f>'lam 1'!AH45+'lam 2'!AH45+'lam 3'!AH45+'lam 4'!AH45+'lam 5'!AH45+'lam 6'!AH45</f>
        <v>533.96471067323318</v>
      </c>
      <c r="AJ45" s="171">
        <f>'lam 1'!AI45+'lam 2'!AI45+'lam 3'!AI45+'lam 4'!AI45+'lam 5'!AI45+'lam 6'!AI45</f>
        <v>530.4006704458202</v>
      </c>
      <c r="AK45" s="171">
        <f>'lam 1'!AJ45+'lam 2'!AJ45+'lam 3'!AJ45+'lam 4'!AJ45+'lam 5'!AJ45+'lam 6'!AJ45</f>
        <v>527.24223052386674</v>
      </c>
      <c r="AL45" s="171">
        <f>'lam 1'!AK45+'lam 2'!AK45+'lam 3'!AK45+'lam 4'!AK45+'lam 5'!AK45+'lam 6'!AK45</f>
        <v>523.65072515040106</v>
      </c>
      <c r="AM45" s="171">
        <f>'lam 1'!AL45+'lam 2'!AL45+'lam 3'!AL45+'lam 4'!AL45+'lam 5'!AL45+'lam 6'!AL45</f>
        <v>555.35396776333357</v>
      </c>
      <c r="AN45" s="171">
        <f>'lam 1'!AM45+'lam 2'!AM45+'lam 3'!AM45+'lam 4'!AM45+'lam 5'!AM45+'lam 6'!AM45</f>
        <v>549.41823707751848</v>
      </c>
      <c r="AO45" s="171">
        <f>'lam 1'!AN45+'lam 2'!AN45+'lam 3'!AN45+'lam 4'!AN45+'lam 5'!AN45+'lam 6'!AN45</f>
        <v>543.31328011111827</v>
      </c>
      <c r="AP45" s="171">
        <f>'lam 1'!AO45+'lam 2'!AO45+'lam 3'!AO45+'lam 4'!AO45+'lam 5'!AO45+'lam 6'!AO45</f>
        <v>537.39563778726665</v>
      </c>
      <c r="AQ45" s="171">
        <f>'lam 1'!AP45+'lam 2'!AP45+'lam 3'!AP45+'lam 4'!AP45+'lam 5'!AP45+'lam 6'!AP45</f>
        <v>532.34435974705934</v>
      </c>
      <c r="AR45" s="171">
        <f>'lam 1'!AQ45+'lam 2'!AQ45+'lam 3'!AQ45+'lam 4'!AQ45+'lam 5'!AQ45+'lam 6'!AQ45</f>
        <v>528.91943505039558</v>
      </c>
      <c r="AS45" s="171">
        <f>'lam 1'!AR45+'lam 2'!AR45+'lam 3'!AR45+'lam 4'!AR45+'lam 5'!AR45+'lam 6'!AR45</f>
        <v>527.70511831529598</v>
      </c>
      <c r="AT45" s="171">
        <f>'lam 1'!AS45+'lam 2'!AS45+'lam 3'!AS45+'lam 4'!AS45+'lam 5'!AS45+'lam 6'!AS45</f>
        <v>528.91943505039592</v>
      </c>
      <c r="AU45" s="171">
        <f>'lam 1'!AT45+'lam 2'!AT45+'lam 3'!AT45+'lam 4'!AT45+'lam 5'!AT45+'lam 6'!AT45</f>
        <v>532.3443597470598</v>
      </c>
      <c r="AV45" s="171">
        <f>'lam 1'!AU45+'lam 2'!AU45+'lam 3'!AU45+'lam 4'!AU45+'lam 5'!AU45+'lam 6'!AU45</f>
        <v>537.39563778726711</v>
      </c>
      <c r="AW45" s="171">
        <f>'lam 1'!AV45+'lam 2'!AV45+'lam 3'!AV45+'lam 4'!AV45+'lam 5'!AV45+'lam 6'!AV45</f>
        <v>543.3132801111185</v>
      </c>
      <c r="AX45" s="171">
        <f>'lam 1'!AW45+'lam 2'!AW45+'lam 3'!AW45+'lam 4'!AW45+'lam 5'!AW45+'lam 6'!AW45</f>
        <v>549.41823707751905</v>
      </c>
      <c r="AY45" s="171">
        <f>'lam 1'!AX45+'lam 2'!AX45+'lam 3'!AX45+'lam 4'!AX45+'lam 5'!AX45+'lam 6'!AX45</f>
        <v>555.35396776333369</v>
      </c>
      <c r="AZ45" s="171">
        <f>'lam 1'!AY45+'lam 2'!AY45+'lam 3'!AY45+'lam 4'!AY45+'lam 5'!AY45+'lam 6'!AY45</f>
        <v>523.65072515040117</v>
      </c>
      <c r="BA45" s="171">
        <f>'lam 1'!AZ45+'lam 2'!AZ45+'lam 3'!AZ45+'lam 4'!AZ45+'lam 5'!AZ45+'lam 6'!AZ45</f>
        <v>527.24223052386697</v>
      </c>
      <c r="BB45" s="171">
        <f>'lam 1'!BA45+'lam 2'!BA45+'lam 3'!BA45+'lam 4'!BA45+'lam 5'!BA45+'lam 6'!BA45</f>
        <v>530.40067044582042</v>
      </c>
      <c r="BC45" s="171">
        <f>'lam 1'!BB45+'lam 2'!BB45+'lam 3'!BB45+'lam 4'!BB45+'lam 5'!BB45+'lam 6'!BB45</f>
        <v>533.96471067323398</v>
      </c>
      <c r="BD45" s="171">
        <f>'lam 1'!BC45+'lam 2'!BC45+'lam 3'!BC45+'lam 4'!BC45+'lam 5'!BC45+'lam 6'!BC45</f>
        <v>538.27949592917764</v>
      </c>
      <c r="BE45" s="171">
        <f>'lam 1'!BD45+'lam 2'!BD45+'lam 3'!BD45+'lam 4'!BD45+'lam 5'!BD45+'lam 6'!BD45</f>
        <v>542.95438512565704</v>
      </c>
      <c r="BF45" s="171">
        <f>'lam 1'!BE45+'lam 2'!BE45+'lam 3'!BE45+'lam 4'!BE45+'lam 5'!BE45+'lam 6'!BE45</f>
        <v>546.92309367843711</v>
      </c>
      <c r="BG45" s="171">
        <f>'lam 1'!BF45+'lam 2'!BF45+'lam 3'!BF45+'lam 4'!BF45+'lam 5'!BF45+'lam 6'!BF45</f>
        <v>548.80846750150943</v>
      </c>
      <c r="BH45" s="171">
        <f>'lam 1'!BG45+'lam 2'!BG45+'lam 3'!BG45+'lam 4'!BG45+'lam 5'!BG45+'lam 6'!BG45</f>
        <v>547.45255449496017</v>
      </c>
      <c r="BI45" s="171">
        <f>'lam 1'!BH45+'lam 2'!BH45+'lam 3'!BH45+'lam 4'!BH45+'lam 5'!BH45+'lam 6'!BH45</f>
        <v>542.38019005633123</v>
      </c>
      <c r="BJ45" s="171">
        <f>'lam 1'!BI45+'lam 2'!BI45+'lam 3'!BI45+'lam 4'!BI45+'lam 5'!BI45+'lam 6'!BI45</f>
        <v>533.9808907522106</v>
      </c>
      <c r="BK45" s="171">
        <f>'lam 1'!BJ45+'lam 2'!BJ45+'lam 3'!BJ45+'lam 4'!BJ45+'lam 5'!BJ45+'lam 6'!BJ45</f>
        <v>523.32153801824893</v>
      </c>
      <c r="BL45" s="171">
        <f>'lam 1'!BK45+'lam 2'!BK45+'lam 3'!BK45+'lam 4'!BK45+'lam 5'!BK45+'lam 6'!BK45</f>
        <v>511.67677051498845</v>
      </c>
      <c r="BM45" s="171">
        <f>'lam 1'!BL45+'lam 2'!BL45+'lam 3'!BL45+'lam 4'!BL45+'lam 5'!BL45+'lam 6'!BL45</f>
        <v>499.9916212293723</v>
      </c>
      <c r="BN45" s="171">
        <f>'lam 1'!BM45+'lam 2'!BM45+'lam 3'!BM45+'lam 4'!BM45+'lam 5'!BM45+'lam 6'!BM45</f>
        <v>488.50736531314465</v>
      </c>
      <c r="BO45" s="171">
        <f>'lam 1'!BN45+'lam 2'!BN45+'lam 3'!BN45+'lam 4'!BN45+'lam 5'!BN45+'lam 6'!BN45</f>
        <v>476.68885561229229</v>
      </c>
      <c r="BP45" s="171">
        <f>'lam 1'!BO45+'lam 2'!BO45+'lam 3'!BO45+'lam 4'!BO45+'lam 5'!BO45+'lam 6'!BO45</f>
        <v>463.44970980450091</v>
      </c>
      <c r="BQ45" s="171">
        <f>'lam 1'!BP45+'lam 2'!BP45+'lam 3'!BP45+'lam 4'!BP45+'lam 5'!BP45+'lam 6'!BP45</f>
        <v>447.55538669479489</v>
      </c>
      <c r="BR45" s="171">
        <f>'lam 1'!BQ45+'lam 2'!BQ45+'lam 3'!BQ45+'lam 4'!BQ45+'lam 5'!BQ45+'lam 6'!BQ45</f>
        <v>428.03988992695326</v>
      </c>
      <c r="BS45" s="171">
        <f>'lam 1'!BR45+'lam 2'!BR45+'lam 3'!BR45+'lam 4'!BR45+'lam 5'!BR45+'lam 6'!BR45</f>
        <v>380.27293904088947</v>
      </c>
      <c r="BT45" s="171">
        <f>'lam 1'!BS45+'lam 2'!BS45+'lam 3'!BS45+'lam 4'!BS45+'lam 5'!BS45+'lam 6'!BS45</f>
        <v>354.2808127797864</v>
      </c>
      <c r="BU45" s="171">
        <f>'lam 1'!BT45+'lam 2'!BT45+'lam 3'!BT45+'lam 4'!BT45+'lam 5'!BT45+'lam 6'!BT45</f>
        <v>325.32180038469534</v>
      </c>
      <c r="BV45" s="171">
        <f>'lam 1'!BU45+'lam 2'!BU45+'lam 3'!BU45+'lam 4'!BU45+'lam 5'!BU45+'lam 6'!BU45</f>
        <v>294.68963625971111</v>
      </c>
      <c r="BW45" s="171">
        <f>'lam 1'!BV45+'lam 2'!BV45+'lam 3'!BV45+'lam 4'!BV45+'lam 5'!BV45+'lam 6'!BV45</f>
        <v>263.85255915764719</v>
      </c>
      <c r="BX45" s="171">
        <f>'lam 1'!BW45+'lam 2'!BW45+'lam 3'!BW45+'lam 4'!BW45+'lam 5'!BW45+'lam 6'!BW45</f>
        <v>234.22979879068293</v>
      </c>
      <c r="BY45" s="171">
        <f>'lam 1'!BX45+'lam 2'!BX45+'lam 3'!BX45+'lam 4'!BX45+'lam 5'!BX45+'lam 6'!BX45</f>
        <v>207.02255936236276</v>
      </c>
      <c r="BZ45" s="171">
        <f>'lam 1'!BY45+'lam 2'!BY45+'lam 3'!BY45+'lam 4'!BY45+'lam 5'!BY45+'lam 6'!BY45</f>
        <v>183.11482500747934</v>
      </c>
      <c r="CA45" s="171">
        <f>'lam 1'!BZ45+'lam 2'!BZ45+'lam 3'!BZ45+'lam 4'!BZ45+'lam 5'!BZ45+'lam 6'!BZ45</f>
        <v>163.04034107022778</v>
      </c>
      <c r="CB45" s="171">
        <f>'lam 1'!CA45+'lam 2'!CA45+'lam 3'!CA45+'lam 4'!CA45+'lam 5'!CA45+'lam 6'!CA45</f>
        <v>147.00114321074227</v>
      </c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</row>
    <row r="46" spans="5:165" ht="17.100000000000001" customHeight="1" x14ac:dyDescent="0.2">
      <c r="E46" s="53">
        <f t="shared" si="9"/>
        <v>554.45504435903774</v>
      </c>
      <c r="F46" s="172"/>
      <c r="G46" s="172">
        <f t="shared" si="10"/>
        <v>2.9000000000000012</v>
      </c>
      <c r="H46" s="172"/>
      <c r="I46" s="175">
        <f t="shared" si="11"/>
        <v>-0.60000000000000198</v>
      </c>
      <c r="J46" s="171">
        <f>'lam 1'!I46+'lam 2'!I46+'lam 3'!I46+'lam 4'!I46+'lam 5'!I46+'lam 6'!I46</f>
        <v>147.67365730588017</v>
      </c>
      <c r="K46" s="171">
        <f>'lam 1'!J46+'lam 2'!J46+'lam 3'!J46+'lam 4'!J46+'lam 5'!J46+'lam 6'!J46</f>
        <v>163.6543385378198</v>
      </c>
      <c r="L46" s="171">
        <f>'lam 1'!K46+'lam 2'!K46+'lam 3'!K46+'lam 4'!K46+'lam 5'!K46+'lam 6'!K46</f>
        <v>183.64007407146221</v>
      </c>
      <c r="M46" s="171">
        <f>'lam 1'!L46+'lam 2'!L46+'lam 3'!L46+'lam 4'!L46+'lam 5'!L46+'lam 6'!L46</f>
        <v>207.42557861325167</v>
      </c>
      <c r="N46" s="171">
        <f>'lam 1'!M46+'lam 2'!M46+'lam 3'!M46+'lam 4'!M46+'lam 5'!M46+'lam 6'!M46</f>
        <v>234.47500552989226</v>
      </c>
      <c r="O46" s="171">
        <f>'lam 1'!N46+'lam 2'!N46+'lam 3'!N46+'lam 4'!N46+'lam 5'!N46+'lam 6'!N46</f>
        <v>263.90398950615707</v>
      </c>
      <c r="P46" s="171">
        <f>'lam 1'!O46+'lam 2'!O46+'lam 3'!O46+'lam 4'!O46+'lam 5'!O46+'lam 6'!O46</f>
        <v>294.51319329119087</v>
      </c>
      <c r="Q46" s="171">
        <f>'lam 1'!P46+'lam 2'!P46+'lam 3'!P46+'lam 4'!P46+'lam 5'!P46+'lam 6'!P46</f>
        <v>324.88782143381076</v>
      </c>
      <c r="R46" s="171">
        <f>'lam 1'!Q46+'lam 2'!Q46+'lam 3'!Q46+'lam 4'!Q46+'lam 5'!Q46+'lam 6'!Q46</f>
        <v>353.56654494543869</v>
      </c>
      <c r="S46" s="171">
        <f>'lam 1'!R46+'lam 2'!R46+'lam 3'!R46+'lam 4'!R46+'lam 5'!R46+'lam 6'!R46</f>
        <v>379.26434093326634</v>
      </c>
      <c r="T46" s="171">
        <f>'lam 1'!S46+'lam 2'!S46+'lam 3'!S46+'lam 4'!S46+'lam 5'!S46+'lam 6'!S46</f>
        <v>427.18978747147105</v>
      </c>
      <c r="U46" s="171">
        <f>'lam 1'!T46+'lam 2'!T46+'lam 3'!T46+'lam 4'!T46+'lam 5'!T46+'lam 6'!T46</f>
        <v>446.43143370775874</v>
      </c>
      <c r="V46" s="171">
        <f>'lam 1'!U46+'lam 2'!U46+'lam 3'!U46+'lam 4'!U46+'lam 5'!U46+'lam 6'!U46</f>
        <v>462.06161255225493</v>
      </c>
      <c r="W46" s="171">
        <f>'lam 1'!V46+'lam 2'!V46+'lam 3'!V46+'lam 4'!V46+'lam 5'!V46+'lam 6'!V46</f>
        <v>475.04857063649064</v>
      </c>
      <c r="X46" s="171">
        <f>'lam 1'!W46+'lam 2'!W46+'lam 3'!W46+'lam 4'!W46+'lam 5'!W46+'lam 6'!W46</f>
        <v>486.62687387894164</v>
      </c>
      <c r="Y46" s="171">
        <f>'lam 1'!X46+'lam 2'!X46+'lam 3'!X46+'lam 4'!X46+'lam 5'!X46+'lam 6'!X46</f>
        <v>497.88326686515262</v>
      </c>
      <c r="Z46" s="171">
        <f>'lam 1'!Y46+'lam 2'!Y46+'lam 3'!Y46+'lam 4'!Y46+'lam 5'!Y46+'lam 6'!Y46</f>
        <v>509.35686303200737</v>
      </c>
      <c r="AA46" s="171">
        <f>'lam 1'!Z46+'lam 2'!Z46+'lam 3'!Z46+'lam 4'!Z46+'lam 5'!Z46+'lam 6'!Z46</f>
        <v>520.81627239678585</v>
      </c>
      <c r="AB46" s="171">
        <f>'lam 1'!AA46+'lam 2'!AA46+'lam 3'!AA46+'lam 4'!AA46+'lam 5'!AA46+'lam 6'!AA46</f>
        <v>531.33195252469432</v>
      </c>
      <c r="AC46" s="171">
        <f>'lam 1'!AB46+'lam 2'!AB46+'lam 3'!AB46+'lam 4'!AB46+'lam 5'!AB46+'lam 6'!AB46</f>
        <v>539.64679805313051</v>
      </c>
      <c r="AD46" s="171">
        <f>'lam 1'!AC46+'lam 2'!AC46+'lam 3'!AC46+'lam 4'!AC46+'lam 5'!AC46+'lam 6'!AC46</f>
        <v>544.70782953233277</v>
      </c>
      <c r="AE46" s="171">
        <f>'lam 1'!AD46+'lam 2'!AD46+'lam 3'!AD46+'lam 4'!AD46+'lam 5'!AD46+'lam 6'!AD46</f>
        <v>546.1305847739377</v>
      </c>
      <c r="AF46" s="171">
        <f>'lam 1'!AE46+'lam 2'!AE46+'lam 3'!AE46+'lam 4'!AE46+'lam 5'!AE46+'lam 6'!AE46</f>
        <v>544.38431044490881</v>
      </c>
      <c r="AG46" s="171">
        <f>'lam 1'!AF46+'lam 2'!AF46+'lam 3'!AF46+'lam 4'!AF46+'lam 5'!AF46+'lam 6'!AF46</f>
        <v>540.61214571923517</v>
      </c>
      <c r="AH46" s="171">
        <f>'lam 1'!AG46+'lam 2'!AG46+'lam 3'!AG46+'lam 4'!AG46+'lam 5'!AG46+'lam 6'!AG46</f>
        <v>536.17270241487404</v>
      </c>
      <c r="AI46" s="171">
        <f>'lam 1'!AH46+'lam 2'!AH46+'lam 3'!AH46+'lam 4'!AH46+'lam 5'!AH46+'lam 6'!AH46</f>
        <v>532.11560986573284</v>
      </c>
      <c r="AJ46" s="171">
        <f>'lam 1'!AI46+'lam 2'!AI46+'lam 3'!AI46+'lam 4'!AI46+'lam 5'!AI46+'lam 6'!AI46</f>
        <v>528.82023388671871</v>
      </c>
      <c r="AK46" s="171">
        <f>'lam 1'!AJ46+'lam 2'!AJ46+'lam 3'!AJ46+'lam 4'!AJ46+'lam 5'!AJ46+'lam 6'!AJ46</f>
        <v>525.9357593981988</v>
      </c>
      <c r="AL46" s="171">
        <f>'lam 1'!AK46+'lam 2'!AK46+'lam 3'!AK46+'lam 4'!AK46+'lam 5'!AK46+'lam 6'!AK46</f>
        <v>522.6210228199775</v>
      </c>
      <c r="AM46" s="171">
        <f>'lam 1'!AL46+'lam 2'!AL46+'lam 3'!AL46+'lam 4'!AL46+'lam 5'!AL46+'lam 6'!AL46</f>
        <v>554.45504435903774</v>
      </c>
      <c r="AN46" s="171">
        <f>'lam 1'!AM46+'lam 2'!AM46+'lam 3'!AM46+'lam 4'!AM46+'lam 5'!AM46+'lam 6'!AM46</f>
        <v>548.78301055678719</v>
      </c>
      <c r="AO46" s="171">
        <f>'lam 1'!AN46+'lam 2'!AN46+'lam 3'!AN46+'lam 4'!AN46+'lam 5'!AN46+'lam 6'!AN46</f>
        <v>542.91867947108517</v>
      </c>
      <c r="AP46" s="171">
        <f>'lam 1'!AO46+'lam 2'!AO46+'lam 3'!AO46+'lam 4'!AO46+'lam 5'!AO46+'lam 6'!AO46</f>
        <v>537.20661901689948</v>
      </c>
      <c r="AQ46" s="171">
        <f>'lam 1'!AP46+'lam 2'!AP46+'lam 3'!AP46+'lam 4'!AP46+'lam 5'!AP46+'lam 6'!AP46</f>
        <v>532.3134000470609</v>
      </c>
      <c r="AR46" s="171">
        <f>'lam 1'!AQ46+'lam 2'!AQ46+'lam 3'!AQ46+'lam 4'!AQ46+'lam 5'!AQ46+'lam 6'!AQ46</f>
        <v>528.98819882108126</v>
      </c>
      <c r="AS46" s="171">
        <f>'lam 1'!AR46+'lam 2'!AR46+'lam 3'!AR46+'lam 4'!AR46+'lam 5'!AR46+'lam 6'!AR46</f>
        <v>527.80797901231267</v>
      </c>
      <c r="AT46" s="171">
        <f>'lam 1'!AS46+'lam 2'!AS46+'lam 3'!AS46+'lam 4'!AS46+'lam 5'!AS46+'lam 6'!AS46</f>
        <v>528.98819882108182</v>
      </c>
      <c r="AU46" s="171">
        <f>'lam 1'!AT46+'lam 2'!AT46+'lam 3'!AT46+'lam 4'!AT46+'lam 5'!AT46+'lam 6'!AT46</f>
        <v>532.31340004706124</v>
      </c>
      <c r="AV46" s="171">
        <f>'lam 1'!AU46+'lam 2'!AU46+'lam 3'!AU46+'lam 4'!AU46+'lam 5'!AU46+'lam 6'!AU46</f>
        <v>537.20661901689982</v>
      </c>
      <c r="AW46" s="171">
        <f>'lam 1'!AV46+'lam 2'!AV46+'lam 3'!AV46+'lam 4'!AV46+'lam 5'!AV46+'lam 6'!AV46</f>
        <v>542.91867947108517</v>
      </c>
      <c r="AX46" s="171">
        <f>'lam 1'!AW46+'lam 2'!AW46+'lam 3'!AW46+'lam 4'!AW46+'lam 5'!AW46+'lam 6'!AW46</f>
        <v>548.78301055678753</v>
      </c>
      <c r="AY46" s="171">
        <f>'lam 1'!AX46+'lam 2'!AX46+'lam 3'!AX46+'lam 4'!AX46+'lam 5'!AX46+'lam 6'!AX46</f>
        <v>554.45504435903774</v>
      </c>
      <c r="AZ46" s="171">
        <f>'lam 1'!AY46+'lam 2'!AY46+'lam 3'!AY46+'lam 4'!AY46+'lam 5'!AY46+'lam 6'!AY46</f>
        <v>522.62102281997772</v>
      </c>
      <c r="BA46" s="171">
        <f>'lam 1'!AZ46+'lam 2'!AZ46+'lam 3'!AZ46+'lam 4'!AZ46+'lam 5'!AZ46+'lam 6'!AZ46</f>
        <v>525.93575939819891</v>
      </c>
      <c r="BB46" s="171">
        <f>'lam 1'!BA46+'lam 2'!BA46+'lam 3'!BA46+'lam 4'!BA46+'lam 5'!BA46+'lam 6'!BA46</f>
        <v>528.82023388671894</v>
      </c>
      <c r="BC46" s="171">
        <f>'lam 1'!BB46+'lam 2'!BB46+'lam 3'!BB46+'lam 4'!BB46+'lam 5'!BB46+'lam 6'!BB46</f>
        <v>532.11560986573318</v>
      </c>
      <c r="BD46" s="171">
        <f>'lam 1'!BC46+'lam 2'!BC46+'lam 3'!BC46+'lam 4'!BC46+'lam 5'!BC46+'lam 6'!BC46</f>
        <v>536.17270241487427</v>
      </c>
      <c r="BE46" s="171">
        <f>'lam 1'!BD46+'lam 2'!BD46+'lam 3'!BD46+'lam 4'!BD46+'lam 5'!BD46+'lam 6'!BD46</f>
        <v>540.61214571923529</v>
      </c>
      <c r="BF46" s="171">
        <f>'lam 1'!BE46+'lam 2'!BE46+'lam 3'!BE46+'lam 4'!BE46+'lam 5'!BE46+'lam 6'!BE46</f>
        <v>544.38431044490892</v>
      </c>
      <c r="BG46" s="171">
        <f>'lam 1'!BF46+'lam 2'!BF46+'lam 3'!BF46+'lam 4'!BF46+'lam 5'!BF46+'lam 6'!BF46</f>
        <v>546.1305847739377</v>
      </c>
      <c r="BH46" s="171">
        <f>'lam 1'!BG46+'lam 2'!BG46+'lam 3'!BG46+'lam 4'!BG46+'lam 5'!BG46+'lam 6'!BG46</f>
        <v>544.70782953233265</v>
      </c>
      <c r="BI46" s="171">
        <f>'lam 1'!BH46+'lam 2'!BH46+'lam 3'!BH46+'lam 4'!BH46+'lam 5'!BH46+'lam 6'!BH46</f>
        <v>539.64679805313017</v>
      </c>
      <c r="BJ46" s="171">
        <f>'lam 1'!BI46+'lam 2'!BI46+'lam 3'!BI46+'lam 4'!BI46+'lam 5'!BI46+'lam 6'!BI46</f>
        <v>531.33195252469386</v>
      </c>
      <c r="BK46" s="171">
        <f>'lam 1'!BJ46+'lam 2'!BJ46+'lam 3'!BJ46+'lam 4'!BJ46+'lam 5'!BJ46+'lam 6'!BJ46</f>
        <v>520.81627239678551</v>
      </c>
      <c r="BL46" s="171">
        <f>'lam 1'!BK46+'lam 2'!BK46+'lam 3'!BK46+'lam 4'!BK46+'lam 5'!BK46+'lam 6'!BK46</f>
        <v>509.35686303200657</v>
      </c>
      <c r="BM46" s="171">
        <f>'lam 1'!BL46+'lam 2'!BL46+'lam 3'!BL46+'lam 4'!BL46+'lam 5'!BL46+'lam 6'!BL46</f>
        <v>497.88326686515188</v>
      </c>
      <c r="BN46" s="171">
        <f>'lam 1'!BM46+'lam 2'!BM46+'lam 3'!BM46+'lam 4'!BM46+'lam 5'!BM46+'lam 6'!BM46</f>
        <v>486.62687387894113</v>
      </c>
      <c r="BO46" s="171">
        <f>'lam 1'!BN46+'lam 2'!BN46+'lam 3'!BN46+'lam 4'!BN46+'lam 5'!BN46+'lam 6'!BN46</f>
        <v>475.04857063649007</v>
      </c>
      <c r="BP46" s="171">
        <f>'lam 1'!BO46+'lam 2'!BO46+'lam 3'!BO46+'lam 4'!BO46+'lam 5'!BO46+'lam 6'!BO46</f>
        <v>462.0616125522543</v>
      </c>
      <c r="BQ46" s="171">
        <f>'lam 1'!BP46+'lam 2'!BP46+'lam 3'!BP46+'lam 4'!BP46+'lam 5'!BP46+'lam 6'!BP46</f>
        <v>446.43143370775795</v>
      </c>
      <c r="BR46" s="171">
        <f>'lam 1'!BQ46+'lam 2'!BQ46+'lam 3'!BQ46+'lam 4'!BQ46+'lam 5'!BQ46+'lam 6'!BQ46</f>
        <v>427.18978747147003</v>
      </c>
      <c r="BS46" s="171">
        <f>'lam 1'!BR46+'lam 2'!BR46+'lam 3'!BR46+'lam 4'!BR46+'lam 5'!BR46+'lam 6'!BR46</f>
        <v>379.2643409332652</v>
      </c>
      <c r="BT46" s="171">
        <f>'lam 1'!BS46+'lam 2'!BS46+'lam 3'!BS46+'lam 4'!BS46+'lam 5'!BS46+'lam 6'!BS46</f>
        <v>353.56654494543733</v>
      </c>
      <c r="BU46" s="171">
        <f>'lam 1'!BT46+'lam 2'!BT46+'lam 3'!BT46+'lam 4'!BT46+'lam 5'!BT46+'lam 6'!BT46</f>
        <v>324.88782143380922</v>
      </c>
      <c r="BV46" s="171">
        <f>'lam 1'!BU46+'lam 2'!BU46+'lam 3'!BU46+'lam 4'!BU46+'lam 5'!BU46+'lam 6'!BU46</f>
        <v>294.513193291189</v>
      </c>
      <c r="BW46" s="171">
        <f>'lam 1'!BV46+'lam 2'!BV46+'lam 3'!BV46+'lam 4'!BV46+'lam 5'!BV46+'lam 6'!BV46</f>
        <v>263.90398950615565</v>
      </c>
      <c r="BX46" s="171">
        <f>'lam 1'!BW46+'lam 2'!BW46+'lam 3'!BW46+'lam 4'!BW46+'lam 5'!BW46+'lam 6'!BW46</f>
        <v>234.47500552989092</v>
      </c>
      <c r="BY46" s="171">
        <f>'lam 1'!BX46+'lam 2'!BX46+'lam 3'!BX46+'lam 4'!BX46+'lam 5'!BX46+'lam 6'!BX46</f>
        <v>207.42557861325048</v>
      </c>
      <c r="BZ46" s="171">
        <f>'lam 1'!BY46+'lam 2'!BY46+'lam 3'!BY46+'lam 4'!BY46+'lam 5'!BY46+'lam 6'!BY46</f>
        <v>183.64007407146119</v>
      </c>
      <c r="CA46" s="171">
        <f>'lam 1'!BZ46+'lam 2'!BZ46+'lam 3'!BZ46+'lam 4'!BZ46+'lam 5'!BZ46+'lam 6'!BZ46</f>
        <v>163.65433853781886</v>
      </c>
      <c r="CB46" s="171">
        <f>'lam 1'!CA46+'lam 2'!CA46+'lam 3'!CA46+'lam 4'!CA46+'lam 5'!CA46+'lam 6'!CA46</f>
        <v>147.6736573058796</v>
      </c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</row>
    <row r="47" spans="5:165" ht="17.100000000000001" customHeight="1" x14ac:dyDescent="0.2">
      <c r="E47" s="53">
        <f t="shared" si="9"/>
        <v>554.57472866855323</v>
      </c>
      <c r="F47" s="172"/>
      <c r="G47" s="172">
        <f t="shared" si="10"/>
        <v>2.8000000000000012</v>
      </c>
      <c r="H47" s="172"/>
      <c r="I47" s="175">
        <f t="shared" si="11"/>
        <v>-0.70000000000000195</v>
      </c>
      <c r="J47" s="171">
        <f>'lam 1'!I47+'lam 2'!I47+'lam 3'!I47+'lam 4'!I47+'lam 5'!I47+'lam 6'!I47</f>
        <v>148.73624501575358</v>
      </c>
      <c r="K47" s="171">
        <f>'lam 1'!J47+'lam 2'!J47+'lam 3'!J47+'lam 4'!J47+'lam 5'!J47+'lam 6'!J47</f>
        <v>164.67906037984986</v>
      </c>
      <c r="L47" s="171">
        <f>'lam 1'!K47+'lam 2'!K47+'lam 3'!K47+'lam 4'!K47+'lam 5'!K47+'lam 6'!K47</f>
        <v>184.59615056441811</v>
      </c>
      <c r="M47" s="171">
        <f>'lam 1'!L47+'lam 2'!L47+'lam 3'!L47+'lam 4'!L47+'lam 5'!L47+'lam 6'!L47</f>
        <v>208.27919504655603</v>
      </c>
      <c r="N47" s="171">
        <f>'lam 1'!M47+'lam 2'!M47+'lam 3'!M47+'lam 4'!M47+'lam 5'!M47+'lam 6'!M47</f>
        <v>235.19061770342651</v>
      </c>
      <c r="O47" s="171">
        <f>'lam 1'!N47+'lam 2'!N47+'lam 3'!N47+'lam 4'!N47+'lam 5'!N47+'lam 6'!N47</f>
        <v>264.44617936079368</v>
      </c>
      <c r="P47" s="171">
        <f>'lam 1'!O47+'lam 2'!O47+'lam 3'!O47+'lam 4'!O47+'lam 5'!O47+'lam 6'!O47</f>
        <v>294.84899672437973</v>
      </c>
      <c r="Q47" s="171">
        <f>'lam 1'!P47+'lam 2'!P47+'lam 3'!P47+'lam 4'!P47+'lam 5'!P47+'lam 6'!P47</f>
        <v>324.98928420905094</v>
      </c>
      <c r="R47" s="171">
        <f>'lam 1'!Q47+'lam 2'!Q47+'lam 3'!Q47+'lam 4'!Q47+'lam 5'!Q47+'lam 6'!Q47</f>
        <v>353.41306832747409</v>
      </c>
      <c r="S47" s="171">
        <f>'lam 1'!R47+'lam 2'!R47+'lam 3'!R47+'lam 4'!R47+'lam 5'!R47+'lam 6'!R47</f>
        <v>378.84422688331267</v>
      </c>
      <c r="T47" s="171">
        <f>'lam 1'!S47+'lam 2'!S47+'lam 3'!S47+'lam 4'!S47+'lam 5'!S47+'lam 6'!S47</f>
        <v>427.0901628154333</v>
      </c>
      <c r="U47" s="171">
        <f>'lam 1'!T47+'lam 2'!T47+'lam 3'!T47+'lam 4'!T47+'lam 5'!T47+'lam 6'!T47</f>
        <v>446.09672415704563</v>
      </c>
      <c r="V47" s="171">
        <f>'lam 1'!U47+'lam 2'!U47+'lam 3'!U47+'lam 4'!U47+'lam 5'!U47+'lam 6'!U47</f>
        <v>461.50262994892148</v>
      </c>
      <c r="W47" s="171">
        <f>'lam 1'!V47+'lam 2'!V47+'lam 3'!V47+'lam 4'!V47+'lam 5'!V47+'lam 6'!V47</f>
        <v>474.27717508307666</v>
      </c>
      <c r="X47" s="171">
        <f>'lam 1'!W47+'lam 2'!W47+'lam 3'!W47+'lam 4'!W47+'lam 5'!W47+'lam 6'!W47</f>
        <v>485.65366438775993</v>
      </c>
      <c r="Y47" s="171">
        <f>'lam 1'!X47+'lam 2'!X47+'lam 3'!X47+'lam 4'!X47+'lam 5'!X47+'lam 6'!X47</f>
        <v>496.71803334597996</v>
      </c>
      <c r="Z47" s="171">
        <f>'lam 1'!Y47+'lam 2'!Y47+'lam 3'!Y47+'lam 4'!Y47+'lam 5'!Y47+'lam 6'!Y47</f>
        <v>508.01246180619307</v>
      </c>
      <c r="AA47" s="171">
        <f>'lam 1'!Z47+'lam 2'!Z47+'lam 3'!Z47+'lam 4'!Z47+'lam 5'!Z47+'lam 6'!Z47</f>
        <v>519.3148878249458</v>
      </c>
      <c r="AB47" s="171">
        <f>'lam 1'!AA47+'lam 2'!AA47+'lam 3'!AA47+'lam 4'!AA47+'lam 5'!AA47+'lam 6'!AA47</f>
        <v>529.71101868388109</v>
      </c>
      <c r="AC47" s="171">
        <f>'lam 1'!AB47+'lam 2'!AB47+'lam 3'!AB47+'lam 4'!AB47+'lam 5'!AB47+'lam 6'!AB47</f>
        <v>537.96125827052163</v>
      </c>
      <c r="AD47" s="171">
        <f>'lam 1'!AC47+'lam 2'!AC47+'lam 3'!AC47+'lam 4'!AC47+'lam 5'!AC47+'lam 6'!AC47</f>
        <v>543.02659728156664</v>
      </c>
      <c r="AE47" s="171">
        <f>'lam 1'!AD47+'lam 2'!AD47+'lam 3'!AD47+'lam 4'!AD47+'lam 5'!AD47+'lam 6'!AD47</f>
        <v>544.52768891508561</v>
      </c>
      <c r="AF47" s="171">
        <f>'lam 1'!AE47+'lam 2'!AE47+'lam 3'!AE47+'lam 4'!AE47+'lam 5'!AE47+'lam 6'!AE47</f>
        <v>542.92787708157016</v>
      </c>
      <c r="AG47" s="171">
        <f>'lam 1'!AF47+'lam 2'!AF47+'lam 3'!AF47+'lam 4'!AF47+'lam 5'!AF47+'lam 6'!AF47</f>
        <v>539.35549174431515</v>
      </c>
      <c r="AH47" s="171">
        <f>'lam 1'!AG47+'lam 2'!AG47+'lam 3'!AG47+'lam 4'!AG47+'lam 5'!AG47+'lam 6'!AG47</f>
        <v>535.15068940826882</v>
      </c>
      <c r="AI47" s="171">
        <f>'lam 1'!AH47+'lam 2'!AH47+'lam 3'!AH47+'lam 4'!AH47+'lam 5'!AH47+'lam 6'!AH47</f>
        <v>531.34673356064548</v>
      </c>
      <c r="AJ47" s="171">
        <f>'lam 1'!AI47+'lam 2'!AI47+'lam 3'!AI47+'lam 4'!AI47+'lam 5'!AI47+'lam 6'!AI47</f>
        <v>528.31229960459177</v>
      </c>
      <c r="AK47" s="171">
        <f>'lam 1'!AJ47+'lam 2'!AJ47+'lam 3'!AJ47+'lam 4'!AJ47+'lam 5'!AJ47+'lam 6'!AJ47</f>
        <v>525.69180076568898</v>
      </c>
      <c r="AL47" s="171">
        <f>'lam 1'!AK47+'lam 2'!AK47+'lam 3'!AK47+'lam 4'!AK47+'lam 5'!AK47+'lam 6'!AK47</f>
        <v>522.64270656872736</v>
      </c>
      <c r="AM47" s="171">
        <f>'lam 1'!AL47+'lam 2'!AL47+'lam 3'!AL47+'lam 4'!AL47+'lam 5'!AL47+'lam 6'!AL47</f>
        <v>554.57472866855289</v>
      </c>
      <c r="AN47" s="171">
        <f>'lam 1'!AM47+'lam 2'!AM47+'lam 3'!AM47+'lam 4'!AM47+'lam 5'!AM47+'lam 6'!AM47</f>
        <v>549.15620496589793</v>
      </c>
      <c r="AO47" s="171">
        <f>'lam 1'!AN47+'lam 2'!AN47+'lam 3'!AN47+'lam 4'!AN47+'lam 5'!AN47+'lam 6'!AN47</f>
        <v>543.52328726316148</v>
      </c>
      <c r="AP47" s="171">
        <f>'lam 1'!AO47+'lam 2'!AO47+'lam 3'!AO47+'lam 4'!AO47+'lam 5'!AO47+'lam 6'!AO47</f>
        <v>538.0092188918909</v>
      </c>
      <c r="AQ47" s="171">
        <f>'lam 1'!AP47+'lam 2'!AP47+'lam 3'!AP47+'lam 4'!AP47+'lam 5'!AP47+'lam 6'!AP47</f>
        <v>533.26847925560548</v>
      </c>
      <c r="AR47" s="171">
        <f>'lam 1'!AQ47+'lam 2'!AQ47+'lam 3'!AQ47+'lam 4'!AQ47+'lam 5'!AQ47+'lam 6'!AQ47</f>
        <v>530.03961442780428</v>
      </c>
      <c r="AS47" s="171">
        <f>'lam 1'!AR47+'lam 2'!AR47+'lam 3'!AR47+'lam 4'!AR47+'lam 5'!AR47+'lam 6'!AR47</f>
        <v>528.89235872158588</v>
      </c>
      <c r="AT47" s="171">
        <f>'lam 1'!AS47+'lam 2'!AS47+'lam 3'!AS47+'lam 4'!AS47+'lam 5'!AS47+'lam 6'!AS47</f>
        <v>530.03961442780474</v>
      </c>
      <c r="AU47" s="171">
        <f>'lam 1'!AT47+'lam 2'!AT47+'lam 3'!AT47+'lam 4'!AT47+'lam 5'!AT47+'lam 6'!AT47</f>
        <v>533.26847925560583</v>
      </c>
      <c r="AV47" s="171">
        <f>'lam 1'!AU47+'lam 2'!AU47+'lam 3'!AU47+'lam 4'!AU47+'lam 5'!AU47+'lam 6'!AU47</f>
        <v>538.00921889189124</v>
      </c>
      <c r="AW47" s="171">
        <f>'lam 1'!AV47+'lam 2'!AV47+'lam 3'!AV47+'lam 4'!AV47+'lam 5'!AV47+'lam 6'!AV47</f>
        <v>543.52328726316159</v>
      </c>
      <c r="AX47" s="171">
        <f>'lam 1'!AW47+'lam 2'!AW47+'lam 3'!AW47+'lam 4'!AW47+'lam 5'!AW47+'lam 6'!AW47</f>
        <v>549.15620496589861</v>
      </c>
      <c r="AY47" s="171">
        <f>'lam 1'!AX47+'lam 2'!AX47+'lam 3'!AX47+'lam 4'!AX47+'lam 5'!AX47+'lam 6'!AX47</f>
        <v>554.57472866855323</v>
      </c>
      <c r="AZ47" s="171">
        <f>'lam 1'!AY47+'lam 2'!AY47+'lam 3'!AY47+'lam 4'!AY47+'lam 5'!AY47+'lam 6'!AY47</f>
        <v>522.64270656872759</v>
      </c>
      <c r="BA47" s="171">
        <f>'lam 1'!AZ47+'lam 2'!AZ47+'lam 3'!AZ47+'lam 4'!AZ47+'lam 5'!AZ47+'lam 6'!AZ47</f>
        <v>525.69180076568887</v>
      </c>
      <c r="BB47" s="171">
        <f>'lam 1'!BA47+'lam 2'!BA47+'lam 3'!BA47+'lam 4'!BA47+'lam 5'!BA47+'lam 6'!BA47</f>
        <v>528.31229960459189</v>
      </c>
      <c r="BC47" s="171">
        <f>'lam 1'!BB47+'lam 2'!BB47+'lam 3'!BB47+'lam 4'!BB47+'lam 5'!BB47+'lam 6'!BB47</f>
        <v>531.34673356064559</v>
      </c>
      <c r="BD47" s="171">
        <f>'lam 1'!BC47+'lam 2'!BC47+'lam 3'!BC47+'lam 4'!BC47+'lam 5'!BC47+'lam 6'!BC47</f>
        <v>535.15068940826905</v>
      </c>
      <c r="BE47" s="171">
        <f>'lam 1'!BD47+'lam 2'!BD47+'lam 3'!BD47+'lam 4'!BD47+'lam 5'!BD47+'lam 6'!BD47</f>
        <v>539.35549174431537</v>
      </c>
      <c r="BF47" s="171">
        <f>'lam 1'!BE47+'lam 2'!BE47+'lam 3'!BE47+'lam 4'!BE47+'lam 5'!BE47+'lam 6'!BE47</f>
        <v>542.92787708157027</v>
      </c>
      <c r="BG47" s="171">
        <f>'lam 1'!BF47+'lam 2'!BF47+'lam 3'!BF47+'lam 4'!BF47+'lam 5'!BF47+'lam 6'!BF47</f>
        <v>544.52768891508572</v>
      </c>
      <c r="BH47" s="171">
        <f>'lam 1'!BG47+'lam 2'!BG47+'lam 3'!BG47+'lam 4'!BG47+'lam 5'!BG47+'lam 6'!BG47</f>
        <v>543.02659728156652</v>
      </c>
      <c r="BI47" s="171">
        <f>'lam 1'!BH47+'lam 2'!BH47+'lam 3'!BH47+'lam 4'!BH47+'lam 5'!BH47+'lam 6'!BH47</f>
        <v>537.96125827052117</v>
      </c>
      <c r="BJ47" s="171">
        <f>'lam 1'!BI47+'lam 2'!BI47+'lam 3'!BI47+'lam 4'!BI47+'lam 5'!BI47+'lam 6'!BI47</f>
        <v>529.71101868388064</v>
      </c>
      <c r="BK47" s="171">
        <f>'lam 1'!BJ47+'lam 2'!BJ47+'lam 3'!BJ47+'lam 4'!BJ47+'lam 5'!BJ47+'lam 6'!BJ47</f>
        <v>519.31488782494534</v>
      </c>
      <c r="BL47" s="171">
        <f>'lam 1'!BK47+'lam 2'!BK47+'lam 3'!BK47+'lam 4'!BK47+'lam 5'!BK47+'lam 6'!BK47</f>
        <v>508.01246180619245</v>
      </c>
      <c r="BM47" s="171">
        <f>'lam 1'!BL47+'lam 2'!BL47+'lam 3'!BL47+'lam 4'!BL47+'lam 5'!BL47+'lam 6'!BL47</f>
        <v>496.71803334597939</v>
      </c>
      <c r="BN47" s="171">
        <f>'lam 1'!BM47+'lam 2'!BM47+'lam 3'!BM47+'lam 4'!BM47+'lam 5'!BM47+'lam 6'!BM47</f>
        <v>485.65366438775936</v>
      </c>
      <c r="BO47" s="171">
        <f>'lam 1'!BN47+'lam 2'!BN47+'lam 3'!BN47+'lam 4'!BN47+'lam 5'!BN47+'lam 6'!BN47</f>
        <v>474.2771750830762</v>
      </c>
      <c r="BP47" s="171">
        <f>'lam 1'!BO47+'lam 2'!BO47+'lam 3'!BO47+'lam 4'!BO47+'lam 5'!BO47+'lam 6'!BO47</f>
        <v>461.50262994892086</v>
      </c>
      <c r="BQ47" s="171">
        <f>'lam 1'!BP47+'lam 2'!BP47+'lam 3'!BP47+'lam 4'!BP47+'lam 5'!BP47+'lam 6'!BP47</f>
        <v>446.09672415704483</v>
      </c>
      <c r="BR47" s="171">
        <f>'lam 1'!BQ47+'lam 2'!BQ47+'lam 3'!BQ47+'lam 4'!BQ47+'lam 5'!BQ47+'lam 6'!BQ47</f>
        <v>427.09016281543205</v>
      </c>
      <c r="BS47" s="171">
        <f>'lam 1'!BR47+'lam 2'!BR47+'lam 3'!BR47+'lam 4'!BR47+'lam 5'!BR47+'lam 6'!BR47</f>
        <v>378.84422688331153</v>
      </c>
      <c r="BT47" s="171">
        <f>'lam 1'!BS47+'lam 2'!BS47+'lam 3'!BS47+'lam 4'!BS47+'lam 5'!BS47+'lam 6'!BS47</f>
        <v>353.41306832747273</v>
      </c>
      <c r="BU47" s="171">
        <f>'lam 1'!BT47+'lam 2'!BT47+'lam 3'!BT47+'lam 4'!BT47+'lam 5'!BT47+'lam 6'!BT47</f>
        <v>324.98928420904946</v>
      </c>
      <c r="BV47" s="171">
        <f>'lam 1'!BU47+'lam 2'!BU47+'lam 3'!BU47+'lam 4'!BU47+'lam 5'!BU47+'lam 6'!BU47</f>
        <v>294.8489967243778</v>
      </c>
      <c r="BW47" s="171">
        <f>'lam 1'!BV47+'lam 2'!BV47+'lam 3'!BV47+'lam 4'!BV47+'lam 5'!BV47+'lam 6'!BV47</f>
        <v>264.44617936079214</v>
      </c>
      <c r="BX47" s="171">
        <f>'lam 1'!BW47+'lam 2'!BW47+'lam 3'!BW47+'lam 4'!BW47+'lam 5'!BW47+'lam 6'!BW47</f>
        <v>235.19061770342506</v>
      </c>
      <c r="BY47" s="171">
        <f>'lam 1'!BX47+'lam 2'!BX47+'lam 3'!BX47+'lam 4'!BX47+'lam 5'!BX47+'lam 6'!BX47</f>
        <v>208.27919504655489</v>
      </c>
      <c r="BZ47" s="171">
        <f>'lam 1'!BY47+'lam 2'!BY47+'lam 3'!BY47+'lam 4'!BY47+'lam 5'!BY47+'lam 6'!BY47</f>
        <v>184.59615056441714</v>
      </c>
      <c r="CA47" s="171">
        <f>'lam 1'!BZ47+'lam 2'!BZ47+'lam 3'!BZ47+'lam 4'!BZ47+'lam 5'!BZ47+'lam 6'!BZ47</f>
        <v>164.67906037984898</v>
      </c>
      <c r="CB47" s="171">
        <f>'lam 1'!CA47+'lam 2'!CA47+'lam 3'!CA47+'lam 4'!CA47+'lam 5'!CA47+'lam 6'!CA47</f>
        <v>148.73624501575301</v>
      </c>
      <c r="CC47" s="122"/>
      <c r="CD47" s="122"/>
      <c r="CE47" s="122"/>
      <c r="CF47" s="122"/>
      <c r="CG47" s="122"/>
      <c r="CH47" s="122"/>
      <c r="CI47" s="122"/>
      <c r="CJ47" s="122"/>
      <c r="CK47" s="122"/>
      <c r="CL47" s="122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</row>
    <row r="48" spans="5:165" ht="17.100000000000001" customHeight="1" x14ac:dyDescent="0.2">
      <c r="E48" s="53">
        <f t="shared" si="9"/>
        <v>555.30993471199804</v>
      </c>
      <c r="F48" s="172"/>
      <c r="G48" s="172">
        <f t="shared" si="10"/>
        <v>2.7000000000000011</v>
      </c>
      <c r="H48" s="172"/>
      <c r="I48" s="175">
        <f t="shared" si="11"/>
        <v>-0.80000000000000193</v>
      </c>
      <c r="J48" s="171">
        <f>'lam 1'!I48+'lam 2'!I48+'lam 3'!I48+'lam 4'!I48+'lam 5'!I48+'lam 6'!I48</f>
        <v>149.97745436310393</v>
      </c>
      <c r="K48" s="171">
        <f>'lam 1'!J48+'lam 2'!J48+'lam 3'!J48+'lam 4'!J48+'lam 5'!J48+'lam 6'!J48</f>
        <v>165.89626227303324</v>
      </c>
      <c r="L48" s="171">
        <f>'lam 1'!K48+'lam 2'!K48+'lam 3'!K48+'lam 4'!K48+'lam 5'!K48+'lam 6'!K48</f>
        <v>185.75896637400143</v>
      </c>
      <c r="M48" s="171">
        <f>'lam 1'!L48+'lam 2'!L48+'lam 3'!L48+'lam 4'!L48+'lam 5'!L48+'lam 6'!L48</f>
        <v>209.35475234202482</v>
      </c>
      <c r="N48" s="171">
        <f>'lam 1'!M48+'lam 2'!M48+'lam 3'!M48+'lam 4'!M48+'lam 5'!M48+'lam 6'!M48</f>
        <v>236.14501500090108</v>
      </c>
      <c r="O48" s="171">
        <f>'lam 1'!N48+'lam 2'!N48+'lam 3'!N48+'lam 4'!N48+'lam 5'!N48+'lam 6'!N48</f>
        <v>265.24643689163986</v>
      </c>
      <c r="P48" s="171">
        <f>'lam 1'!O48+'lam 2'!O48+'lam 3'!O48+'lam 4'!O48+'lam 5'!O48+'lam 6'!O48</f>
        <v>295.46537240021644</v>
      </c>
      <c r="Q48" s="171">
        <f>'lam 1'!P48+'lam 2'!P48+'lam 3'!P48+'lam 4'!P48+'lam 5'!P48+'lam 6'!P48</f>
        <v>325.39767659219962</v>
      </c>
      <c r="R48" s="171">
        <f>'lam 1'!Q48+'lam 2'!Q48+'lam 3'!Q48+'lam 4'!Q48+'lam 5'!Q48+'lam 6'!Q48</f>
        <v>353.59705781896434</v>
      </c>
      <c r="S48" s="171">
        <f>'lam 1'!R48+'lam 2'!R48+'lam 3'!R48+'lam 4'!R48+'lam 5'!R48+'lam 6'!R48</f>
        <v>378.79619126452906</v>
      </c>
      <c r="T48" s="171">
        <f>'lam 1'!S48+'lam 2'!S48+'lam 3'!S48+'lam 4'!S48+'lam 5'!S48+'lam 6'!S48</f>
        <v>427.4510694700964</v>
      </c>
      <c r="U48" s="171">
        <f>'lam 1'!T48+'lam 2'!T48+'lam 3'!T48+'lam 4'!T48+'lam 5'!T48+'lam 6'!T48</f>
        <v>446.26621817050653</v>
      </c>
      <c r="V48" s="171">
        <f>'lam 1'!U48+'lam 2'!U48+'lam 3'!U48+'lam 4'!U48+'lam 5'!U48+'lam 6'!U48</f>
        <v>461.49286226597246</v>
      </c>
      <c r="W48" s="171">
        <f>'lam 1'!V48+'lam 2'!V48+'lam 3'!V48+'lam 4'!V48+'lam 5'!V48+'lam 6'!V48</f>
        <v>474.09988323587243</v>
      </c>
      <c r="X48" s="171">
        <f>'lam 1'!W48+'lam 2'!W48+'lam 3'!W48+'lam 4'!W48+'lam 5'!W48+'lam 6'!W48</f>
        <v>485.31791034897401</v>
      </c>
      <c r="Y48" s="171">
        <f>'lam 1'!X48+'lam 2'!X48+'lam 3'!X48+'lam 4'!X48+'lam 5'!X48+'lam 6'!X48</f>
        <v>496.23079537420074</v>
      </c>
      <c r="Z48" s="171">
        <f>'lam 1'!Y48+'lam 2'!Y48+'lam 3'!Y48+'lam 4'!Y48+'lam 5'!Y48+'lam 6'!Y48</f>
        <v>507.38264031875286</v>
      </c>
      <c r="AA48" s="171">
        <f>'lam 1'!Z48+'lam 2'!Z48+'lam 3'!Z48+'lam 4'!Z48+'lam 5'!Z48+'lam 6'!Z48</f>
        <v>518.55963100550355</v>
      </c>
      <c r="AB48" s="171">
        <f>'lam 1'!AA48+'lam 2'!AA48+'lam 3'!AA48+'lam 4'!AA48+'lam 5'!AA48+'lam 6'!AA48</f>
        <v>528.8616745830866</v>
      </c>
      <c r="AC48" s="171">
        <f>'lam 1'!AB48+'lam 2'!AB48+'lam 3'!AB48+'lam 4'!AB48+'lam 5'!AB48+'lam 6'!AB48</f>
        <v>537.0657363194058</v>
      </c>
      <c r="AD48" s="171">
        <f>'lam 1'!AC48+'lam 2'!AC48+'lam 3'!AC48+'lam 4'!AC48+'lam 5'!AC48+'lam 6'!AC48</f>
        <v>542.14610245367714</v>
      </c>
      <c r="AE48" s="171">
        <f>'lam 1'!AD48+'lam 2'!AD48+'lam 3'!AD48+'lam 4'!AD48+'lam 5'!AD48+'lam 6'!AD48</f>
        <v>543.72832109487922</v>
      </c>
      <c r="AF48" s="171">
        <f>'lam 1'!AE48+'lam 2'!AE48+'lam 3'!AE48+'lam 4'!AE48+'lam 5'!AE48+'lam 6'!AE48</f>
        <v>542.27014382986044</v>
      </c>
      <c r="AG48" s="171">
        <f>'lam 1'!AF48+'lam 2'!AF48+'lam 3'!AF48+'lam 4'!AF48+'lam 5'!AF48+'lam 6'!AF48</f>
        <v>538.88585415305272</v>
      </c>
      <c r="AH48" s="171">
        <f>'lam 1'!AG48+'lam 2'!AG48+'lam 3'!AG48+'lam 4'!AG48+'lam 5'!AG48+'lam 6'!AG48</f>
        <v>534.89818540728561</v>
      </c>
      <c r="AI48" s="171">
        <f>'lam 1'!AH48+'lam 2'!AH48+'lam 3'!AH48+'lam 4'!AH48+'lam 5'!AH48+'lam 6'!AH48</f>
        <v>531.32516303649038</v>
      </c>
      <c r="AJ48" s="171">
        <f>'lam 1'!AI48+'lam 2'!AI48+'lam 3'!AI48+'lam 4'!AI48+'lam 5'!AI48+'lam 6'!AI48</f>
        <v>528.52592082374019</v>
      </c>
      <c r="AK48" s="171">
        <f>'lam 1'!AJ48+'lam 2'!AJ48+'lam 3'!AJ48+'lam 4'!AJ48+'lam 5'!AJ48+'lam 6'!AJ48</f>
        <v>526.14129971682928</v>
      </c>
      <c r="AL48" s="171">
        <f>'lam 1'!AK48+'lam 2'!AK48+'lam 3'!AK48+'lam 4'!AK48+'lam 5'!AK48+'lam 6'!AK48</f>
        <v>523.32871393377388</v>
      </c>
      <c r="AM48" s="171">
        <f>'lam 1'!AL48+'lam 2'!AL48+'lam 3'!AL48+'lam 4'!AL48+'lam 5'!AL48+'lam 6'!AL48</f>
        <v>555.30993471199804</v>
      </c>
      <c r="AN48" s="171">
        <f>'lam 1'!AM48+'lam 2'!AM48+'lam 3'!AM48+'lam 4'!AM48+'lam 5'!AM48+'lam 6'!AM48</f>
        <v>550.11819656518355</v>
      </c>
      <c r="AO48" s="171">
        <f>'lam 1'!AN48+'lam 2'!AN48+'lam 3'!AN48+'lam 4'!AN48+'lam 5'!AN48+'lam 6'!AN48</f>
        <v>544.69245353756116</v>
      </c>
      <c r="AP48" s="171">
        <f>'lam 1'!AO48+'lam 2'!AO48+'lam 3'!AO48+'lam 4'!AO48+'lam 5'!AO48+'lam 6'!AO48</f>
        <v>539.35602419296436</v>
      </c>
      <c r="AQ48" s="171">
        <f>'lam 1'!AP48+'lam 2'!AP48+'lam 3'!AP48+'lam 4'!AP48+'lam 5'!AP48+'lam 6'!AP48</f>
        <v>534.75242893422296</v>
      </c>
      <c r="AR48" s="171">
        <f>'lam 1'!AQ48+'lam 2'!AQ48+'lam 3'!AQ48+'lam 4'!AQ48+'lam 5'!AQ48+'lam 6'!AQ48</f>
        <v>531.61038740111564</v>
      </c>
      <c r="AS48" s="171">
        <f>'lam 1'!AR48+'lam 2'!AR48+'lam 3'!AR48+'lam 4'!AR48+'lam 5'!AR48+'lam 6'!AR48</f>
        <v>530.49287378327824</v>
      </c>
      <c r="AT48" s="171">
        <f>'lam 1'!AS48+'lam 2'!AS48+'lam 3'!AS48+'lam 4'!AS48+'lam 5'!AS48+'lam 6'!AS48</f>
        <v>531.61038740111599</v>
      </c>
      <c r="AU48" s="171">
        <f>'lam 1'!AT48+'lam 2'!AT48+'lam 3'!AT48+'lam 4'!AT48+'lam 5'!AT48+'lam 6'!AT48</f>
        <v>534.7524289342233</v>
      </c>
      <c r="AV48" s="171">
        <f>'lam 1'!AU48+'lam 2'!AU48+'lam 3'!AU48+'lam 4'!AU48+'lam 5'!AU48+'lam 6'!AU48</f>
        <v>539.35602419296481</v>
      </c>
      <c r="AW48" s="171">
        <f>'lam 1'!AV48+'lam 2'!AV48+'lam 3'!AV48+'lam 4'!AV48+'lam 5'!AV48+'lam 6'!AV48</f>
        <v>544.69245353756139</v>
      </c>
      <c r="AX48" s="171">
        <f>'lam 1'!AW48+'lam 2'!AW48+'lam 3'!AW48+'lam 4'!AW48+'lam 5'!AW48+'lam 6'!AW48</f>
        <v>550.11819656518378</v>
      </c>
      <c r="AY48" s="171">
        <f>'lam 1'!AX48+'lam 2'!AX48+'lam 3'!AX48+'lam 4'!AX48+'lam 5'!AX48+'lam 6'!AX48</f>
        <v>555.30993471199804</v>
      </c>
      <c r="AZ48" s="171">
        <f>'lam 1'!AY48+'lam 2'!AY48+'lam 3'!AY48+'lam 4'!AY48+'lam 5'!AY48+'lam 6'!AY48</f>
        <v>523.32871393377366</v>
      </c>
      <c r="BA48" s="171">
        <f>'lam 1'!AZ48+'lam 2'!AZ48+'lam 3'!AZ48+'lam 4'!AZ48+'lam 5'!AZ48+'lam 6'!AZ48</f>
        <v>526.14129971682951</v>
      </c>
      <c r="BB48" s="171">
        <f>'lam 1'!BA48+'lam 2'!BA48+'lam 3'!BA48+'lam 4'!BA48+'lam 5'!BA48+'lam 6'!BA48</f>
        <v>528.52592082374019</v>
      </c>
      <c r="BC48" s="171">
        <f>'lam 1'!BB48+'lam 2'!BB48+'lam 3'!BB48+'lam 4'!BB48+'lam 5'!BB48+'lam 6'!BB48</f>
        <v>531.32516303649084</v>
      </c>
      <c r="BD48" s="171">
        <f>'lam 1'!BC48+'lam 2'!BC48+'lam 3'!BC48+'lam 4'!BC48+'lam 5'!BC48+'lam 6'!BC48</f>
        <v>534.89818540728561</v>
      </c>
      <c r="BE48" s="171">
        <f>'lam 1'!BD48+'lam 2'!BD48+'lam 3'!BD48+'lam 4'!BD48+'lam 5'!BD48+'lam 6'!BD48</f>
        <v>538.88585415305283</v>
      </c>
      <c r="BF48" s="171">
        <f>'lam 1'!BE48+'lam 2'!BE48+'lam 3'!BE48+'lam 4'!BE48+'lam 5'!BE48+'lam 6'!BE48</f>
        <v>542.27014382986044</v>
      </c>
      <c r="BG48" s="171">
        <f>'lam 1'!BF48+'lam 2'!BF48+'lam 3'!BF48+'lam 4'!BF48+'lam 5'!BF48+'lam 6'!BF48</f>
        <v>543.72832109487922</v>
      </c>
      <c r="BH48" s="171">
        <f>'lam 1'!BG48+'lam 2'!BG48+'lam 3'!BG48+'lam 4'!BG48+'lam 5'!BG48+'lam 6'!BG48</f>
        <v>542.14610245367703</v>
      </c>
      <c r="BI48" s="171">
        <f>'lam 1'!BH48+'lam 2'!BH48+'lam 3'!BH48+'lam 4'!BH48+'lam 5'!BH48+'lam 6'!BH48</f>
        <v>537.06573631940546</v>
      </c>
      <c r="BJ48" s="171">
        <f>'lam 1'!BI48+'lam 2'!BI48+'lam 3'!BI48+'lam 4'!BI48+'lam 5'!BI48+'lam 6'!BI48</f>
        <v>528.86167458308626</v>
      </c>
      <c r="BK48" s="171">
        <f>'lam 1'!BJ48+'lam 2'!BJ48+'lam 3'!BJ48+'lam 4'!BJ48+'lam 5'!BJ48+'lam 6'!BJ48</f>
        <v>518.55963100550309</v>
      </c>
      <c r="BL48" s="171">
        <f>'lam 1'!BK48+'lam 2'!BK48+'lam 3'!BK48+'lam 4'!BK48+'lam 5'!BK48+'lam 6'!BK48</f>
        <v>507.38264031875241</v>
      </c>
      <c r="BM48" s="171">
        <f>'lam 1'!BL48+'lam 2'!BL48+'lam 3'!BL48+'lam 4'!BL48+'lam 5'!BL48+'lam 6'!BL48</f>
        <v>496.23079537419989</v>
      </c>
      <c r="BN48" s="171">
        <f>'lam 1'!BM48+'lam 2'!BM48+'lam 3'!BM48+'lam 4'!BM48+'lam 5'!BM48+'lam 6'!BM48</f>
        <v>485.31791034897367</v>
      </c>
      <c r="BO48" s="171">
        <f>'lam 1'!BN48+'lam 2'!BN48+'lam 3'!BN48+'lam 4'!BN48+'lam 5'!BN48+'lam 6'!BN48</f>
        <v>474.09988323587174</v>
      </c>
      <c r="BP48" s="171">
        <f>'lam 1'!BO48+'lam 2'!BO48+'lam 3'!BO48+'lam 4'!BO48+'lam 5'!BO48+'lam 6'!BO48</f>
        <v>461.49286226597224</v>
      </c>
      <c r="BQ48" s="171">
        <f>'lam 1'!BP48+'lam 2'!BP48+'lam 3'!BP48+'lam 4'!BP48+'lam 5'!BP48+'lam 6'!BP48</f>
        <v>446.26621817050591</v>
      </c>
      <c r="BR48" s="171">
        <f>'lam 1'!BQ48+'lam 2'!BQ48+'lam 3'!BQ48+'lam 4'!BQ48+'lam 5'!BQ48+'lam 6'!BQ48</f>
        <v>427.45106947009538</v>
      </c>
      <c r="BS48" s="171">
        <f>'lam 1'!BR48+'lam 2'!BR48+'lam 3'!BR48+'lam 4'!BR48+'lam 5'!BR48+'lam 6'!BR48</f>
        <v>378.79619126452792</v>
      </c>
      <c r="BT48" s="171">
        <f>'lam 1'!BS48+'lam 2'!BS48+'lam 3'!BS48+'lam 4'!BS48+'lam 5'!BS48+'lam 6'!BS48</f>
        <v>353.59705781896292</v>
      </c>
      <c r="BU48" s="171">
        <f>'lam 1'!BT48+'lam 2'!BT48+'lam 3'!BT48+'lam 4'!BT48+'lam 5'!BT48+'lam 6'!BT48</f>
        <v>325.39767659219808</v>
      </c>
      <c r="BV48" s="171">
        <f>'lam 1'!BU48+'lam 2'!BU48+'lam 3'!BU48+'lam 4'!BU48+'lam 5'!BU48+'lam 6'!BU48</f>
        <v>295.46537240021462</v>
      </c>
      <c r="BW48" s="171">
        <f>'lam 1'!BV48+'lam 2'!BV48+'lam 3'!BV48+'lam 4'!BV48+'lam 5'!BV48+'lam 6'!BV48</f>
        <v>265.24643689163833</v>
      </c>
      <c r="BX48" s="171">
        <f>'lam 1'!BW48+'lam 2'!BW48+'lam 3'!BW48+'lam 4'!BW48+'lam 5'!BW48+'lam 6'!BW48</f>
        <v>236.1450150008996</v>
      </c>
      <c r="BY48" s="171">
        <f>'lam 1'!BX48+'lam 2'!BX48+'lam 3'!BX48+'lam 4'!BX48+'lam 5'!BX48+'lam 6'!BX48</f>
        <v>209.35475234202357</v>
      </c>
      <c r="BZ48" s="171">
        <f>'lam 1'!BY48+'lam 2'!BY48+'lam 3'!BY48+'lam 4'!BY48+'lam 5'!BY48+'lam 6'!BY48</f>
        <v>185.75896637400049</v>
      </c>
      <c r="CA48" s="171">
        <f>'lam 1'!BZ48+'lam 2'!BZ48+'lam 3'!BZ48+'lam 4'!BZ48+'lam 5'!BZ48+'lam 6'!BZ48</f>
        <v>165.89626227303228</v>
      </c>
      <c r="CB48" s="171">
        <f>'lam 1'!CA48+'lam 2'!CA48+'lam 3'!CA48+'lam 4'!CA48+'lam 5'!CA48+'lam 6'!CA48</f>
        <v>149.97745436310339</v>
      </c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</row>
    <row r="49" spans="5:165" ht="17.100000000000001" customHeight="1" x14ac:dyDescent="0.2">
      <c r="E49" s="53">
        <f t="shared" si="9"/>
        <v>556.09440743049458</v>
      </c>
      <c r="F49" s="172"/>
      <c r="G49" s="172">
        <f t="shared" si="10"/>
        <v>2.600000000000001</v>
      </c>
      <c r="H49" s="172"/>
      <c r="I49" s="175">
        <f t="shared" si="11"/>
        <v>-0.90000000000000191</v>
      </c>
      <c r="J49" s="171">
        <f>'lam 1'!I49+'lam 2'!I49+'lam 3'!I49+'lam 4'!I49+'lam 5'!I49+'lam 6'!I49</f>
        <v>151.13000359222502</v>
      </c>
      <c r="K49" s="171">
        <f>'lam 1'!J49+'lam 2'!J49+'lam 3'!J49+'lam 4'!J49+'lam 5'!J49+'lam 6'!J49</f>
        <v>167.02797587886519</v>
      </c>
      <c r="L49" s="171">
        <f>'lam 1'!K49+'lam 2'!K49+'lam 3'!K49+'lam 4'!K49+'lam 5'!K49+'lam 6'!K49</f>
        <v>186.84055420552733</v>
      </c>
      <c r="M49" s="171">
        <f>'lam 1'!L49+'lam 2'!L49+'lam 3'!L49+'lam 4'!L49+'lam 5'!L49+'lam 6'!L49</f>
        <v>210.35528761903745</v>
      </c>
      <c r="N49" s="171">
        <f>'lam 1'!M49+'lam 2'!M49+'lam 3'!M49+'lam 4'!M49+'lam 5'!M49+'lam 6'!M49</f>
        <v>237.0335657258193</v>
      </c>
      <c r="O49" s="171">
        <f>'lam 1'!N49+'lam 2'!N49+'lam 3'!N49+'lam 4'!N49+'lam 5'!N49+'lam 6'!N49</f>
        <v>265.99408181267142</v>
      </c>
      <c r="P49" s="171">
        <f>'lam 1'!O49+'lam 2'!O49+'lam 3'!O49+'lam 4'!O49+'lam 5'!O49+'lam 6'!O49</f>
        <v>296.04742903244676</v>
      </c>
      <c r="Q49" s="171">
        <f>'lam 1'!P49+'lam 2'!P49+'lam 3'!P49+'lam 4'!P49+'lam 5'!P49+'lam 6'!P49</f>
        <v>325.79582969719792</v>
      </c>
      <c r="R49" s="171">
        <f>'lam 1'!Q49+'lam 2'!Q49+'lam 3'!Q49+'lam 4'!Q49+'lam 5'!Q49+'lam 6'!Q49</f>
        <v>353.80094406382773</v>
      </c>
      <c r="S49" s="171">
        <f>'lam 1'!R49+'lam 2'!R49+'lam 3'!R49+'lam 4'!R49+'lam 5'!R49+'lam 6'!R49</f>
        <v>378.80393320856086</v>
      </c>
      <c r="T49" s="171">
        <f>'lam 1'!S49+'lam 2'!S49+'lam 3'!S49+'lam 4'!S49+'lam 5'!S49+'lam 6'!S49</f>
        <v>427.86216352518636</v>
      </c>
      <c r="U49" s="171">
        <f>'lam 1'!T49+'lam 2'!T49+'lam 3'!T49+'lam 4'!T49+'lam 5'!T49+'lam 6'!T49</f>
        <v>446.52806699640598</v>
      </c>
      <c r="V49" s="171">
        <f>'lam 1'!U49+'lam 2'!U49+'lam 3'!U49+'lam 4'!U49+'lam 5'!U49+'lam 6'!U49</f>
        <v>461.61935237028473</v>
      </c>
      <c r="W49" s="171">
        <f>'lam 1'!V49+'lam 2'!V49+'lam 3'!V49+'lam 4'!V49+'lam 5'!V49+'lam 6'!V49</f>
        <v>474.10283851328563</v>
      </c>
      <c r="X49" s="171">
        <f>'lam 1'!W49+'lam 2'!W49+'lam 3'!W49+'lam 4'!W49+'lam 5'!W49+'lam 6'!W49</f>
        <v>485.20499071627296</v>
      </c>
      <c r="Y49" s="171">
        <f>'lam 1'!X49+'lam 2'!X49+'lam 3'!X49+'lam 4'!X49+'lam 5'!X49+'lam 6'!X49</f>
        <v>496.00624791115655</v>
      </c>
      <c r="Z49" s="171">
        <f>'lam 1'!Y49+'lam 2'!Y49+'lam 3'!Y49+'lam 4'!Y49+'lam 5'!Y49+'lam 6'!Y49</f>
        <v>507.05130719069808</v>
      </c>
      <c r="AA49" s="171">
        <f>'lam 1'!Z49+'lam 2'!Z49+'lam 3'!Z49+'lam 4'!Z49+'lam 5'!Z49+'lam 6'!Z49</f>
        <v>518.13308875471216</v>
      </c>
      <c r="AB49" s="171">
        <f>'lam 1'!AA49+'lam 2'!AA49+'lam 3'!AA49+'lam 4'!AA49+'lam 5'!AA49+'lam 6'!AA49</f>
        <v>528.36395936495296</v>
      </c>
      <c r="AC49" s="171">
        <f>'lam 1'!AB49+'lam 2'!AB49+'lam 3'!AB49+'lam 4'!AB49+'lam 5'!AB49+'lam 6'!AB49</f>
        <v>536.53569960619075</v>
      </c>
      <c r="AD49" s="171">
        <f>'lam 1'!AC49+'lam 2'!AC49+'lam 3'!AC49+'lam 4'!AC49+'lam 5'!AC49+'lam 6'!AC49</f>
        <v>541.63456955921345</v>
      </c>
      <c r="AE49" s="171">
        <f>'lam 1'!AD49+'lam 2'!AD49+'lam 3'!AD49+'lam 4'!AD49+'lam 5'!AD49+'lam 6'!AD49</f>
        <v>543.29054097658445</v>
      </c>
      <c r="AF49" s="171">
        <f>'lam 1'!AE49+'lam 2'!AE49+'lam 3'!AE49+'lam 4'!AE49+'lam 5'!AE49+'lam 6'!AE49</f>
        <v>541.95633023080256</v>
      </c>
      <c r="AG49" s="171">
        <f>'lam 1'!AF49+'lam 2'!AF49+'lam 3'!AF49+'lam 4'!AF49+'lam 5'!AF49+'lam 6'!AF49</f>
        <v>538.73358276101851</v>
      </c>
      <c r="AH49" s="171">
        <f>'lam 1'!AG49+'lam 2'!AG49+'lam 3'!AG49+'lam 4'!AG49+'lam 5'!AG49+'lam 6'!AG49</f>
        <v>534.92944316950411</v>
      </c>
      <c r="AI49" s="171">
        <f>'lam 1'!AH49+'lam 2'!AH49+'lam 3'!AH49+'lam 4'!AH49+'lam 5'!AH49+'lam 6'!AH49</f>
        <v>531.54852972050139</v>
      </c>
      <c r="AJ49" s="171">
        <f>'lam 1'!AI49+'lam 2'!AI49+'lam 3'!AI49+'lam 4'!AI49+'lam 5'!AI49+'lam 6'!AI49</f>
        <v>528.94204125044962</v>
      </c>
      <c r="AK49" s="171">
        <f>'lam 1'!AJ49+'lam 2'!AJ49+'lam 3'!AJ49+'lam 4'!AJ49+'lam 5'!AJ49+'lam 6'!AJ49</f>
        <v>526.74866979963463</v>
      </c>
      <c r="AL49" s="171">
        <f>'lam 1'!AK49+'lam 2'!AK49+'lam 3'!AK49+'lam 4'!AK49+'lam 5'!AK49+'lam 6'!AK49</f>
        <v>524.12720327855698</v>
      </c>
      <c r="AM49" s="171">
        <f>'lam 1'!AL49+'lam 2'!AL49+'lam 3'!AL49+'lam 4'!AL49+'lam 5'!AL49+'lam 6'!AL49</f>
        <v>556.09440743049424</v>
      </c>
      <c r="AN49" s="171">
        <f>'lam 1'!AM49+'lam 2'!AM49+'lam 3'!AM49+'lam 4'!AM49+'lam 5'!AM49+'lam 6'!AM49</f>
        <v>551.08802134301811</v>
      </c>
      <c r="AO49" s="171">
        <f>'lam 1'!AN49+'lam 2'!AN49+'lam 3'!AN49+'lam 4'!AN49+'lam 5'!AN49+'lam 6'!AN49</f>
        <v>545.83190908742495</v>
      </c>
      <c r="AP49" s="171">
        <f>'lam 1'!AO49+'lam 2'!AO49+'lam 3'!AO49+'lam 4'!AO49+'lam 5'!AO49+'lam 6'!AO49</f>
        <v>540.64149826935363</v>
      </c>
      <c r="AQ49" s="171">
        <f>'lam 1'!AP49+'lam 2'!AP49+'lam 3'!AP49+'lam 4'!AP49+'lam 5'!AP49+'lam 6'!AP49</f>
        <v>536.15111731623392</v>
      </c>
      <c r="AR49" s="171">
        <f>'lam 1'!AQ49+'lam 2'!AQ49+'lam 3'!AQ49+'lam 4'!AQ49+'lam 5'!AQ49+'lam 6'!AQ49</f>
        <v>533.08099475826441</v>
      </c>
      <c r="AS49" s="171">
        <f>'lam 1'!AR49+'lam 2'!AR49+'lam 3'!AR49+'lam 4'!AR49+'lam 5'!AR49+'lam 6'!AR49</f>
        <v>531.98816362534137</v>
      </c>
      <c r="AT49" s="171">
        <f>'lam 1'!AS49+'lam 2'!AS49+'lam 3'!AS49+'lam 4'!AS49+'lam 5'!AS49+'lam 6'!AS49</f>
        <v>533.08099475826475</v>
      </c>
      <c r="AU49" s="171">
        <f>'lam 1'!AT49+'lam 2'!AT49+'lam 3'!AT49+'lam 4'!AT49+'lam 5'!AT49+'lam 6'!AT49</f>
        <v>536.15111731623415</v>
      </c>
      <c r="AV49" s="171">
        <f>'lam 1'!AU49+'lam 2'!AU49+'lam 3'!AU49+'lam 4'!AU49+'lam 5'!AU49+'lam 6'!AU49</f>
        <v>540.64149826935409</v>
      </c>
      <c r="AW49" s="171">
        <f>'lam 1'!AV49+'lam 2'!AV49+'lam 3'!AV49+'lam 4'!AV49+'lam 5'!AV49+'lam 6'!AV49</f>
        <v>545.83190908742506</v>
      </c>
      <c r="AX49" s="171">
        <f>'lam 1'!AW49+'lam 2'!AW49+'lam 3'!AW49+'lam 4'!AW49+'lam 5'!AW49+'lam 6'!AW49</f>
        <v>551.08802134301845</v>
      </c>
      <c r="AY49" s="171">
        <f>'lam 1'!AX49+'lam 2'!AX49+'lam 3'!AX49+'lam 4'!AX49+'lam 5'!AX49+'lam 6'!AX49</f>
        <v>556.09440743049458</v>
      </c>
      <c r="AZ49" s="171">
        <f>'lam 1'!AY49+'lam 2'!AY49+'lam 3'!AY49+'lam 4'!AY49+'lam 5'!AY49+'lam 6'!AY49</f>
        <v>524.12720327855686</v>
      </c>
      <c r="BA49" s="171">
        <f>'lam 1'!AZ49+'lam 2'!AZ49+'lam 3'!AZ49+'lam 4'!AZ49+'lam 5'!AZ49+'lam 6'!AZ49</f>
        <v>526.74866979963485</v>
      </c>
      <c r="BB49" s="171">
        <f>'lam 1'!BA49+'lam 2'!BA49+'lam 3'!BA49+'lam 4'!BA49+'lam 5'!BA49+'lam 6'!BA49</f>
        <v>528.94204125044973</v>
      </c>
      <c r="BC49" s="171">
        <f>'lam 1'!BB49+'lam 2'!BB49+'lam 3'!BB49+'lam 4'!BB49+'lam 5'!BB49+'lam 6'!BB49</f>
        <v>531.54852972050162</v>
      </c>
      <c r="BD49" s="171">
        <f>'lam 1'!BC49+'lam 2'!BC49+'lam 3'!BC49+'lam 4'!BC49+'lam 5'!BC49+'lam 6'!BC49</f>
        <v>534.92944316950445</v>
      </c>
      <c r="BE49" s="171">
        <f>'lam 1'!BD49+'lam 2'!BD49+'lam 3'!BD49+'lam 4'!BD49+'lam 5'!BD49+'lam 6'!BD49</f>
        <v>538.73358276101851</v>
      </c>
      <c r="BF49" s="171">
        <f>'lam 1'!BE49+'lam 2'!BE49+'lam 3'!BE49+'lam 4'!BE49+'lam 5'!BE49+'lam 6'!BE49</f>
        <v>541.95633023080245</v>
      </c>
      <c r="BG49" s="171">
        <f>'lam 1'!BF49+'lam 2'!BF49+'lam 3'!BF49+'lam 4'!BF49+'lam 5'!BF49+'lam 6'!BF49</f>
        <v>543.29054097658434</v>
      </c>
      <c r="BH49" s="171">
        <f>'lam 1'!BG49+'lam 2'!BG49+'lam 3'!BG49+'lam 4'!BG49+'lam 5'!BG49+'lam 6'!BG49</f>
        <v>541.63456955921333</v>
      </c>
      <c r="BI49" s="171">
        <f>'lam 1'!BH49+'lam 2'!BH49+'lam 3'!BH49+'lam 4'!BH49+'lam 5'!BH49+'lam 6'!BH49</f>
        <v>536.53569960619052</v>
      </c>
      <c r="BJ49" s="171">
        <f>'lam 1'!BI49+'lam 2'!BI49+'lam 3'!BI49+'lam 4'!BI49+'lam 5'!BI49+'lam 6'!BI49</f>
        <v>528.36395936495273</v>
      </c>
      <c r="BK49" s="171">
        <f>'lam 1'!BJ49+'lam 2'!BJ49+'lam 3'!BJ49+'lam 4'!BJ49+'lam 5'!BJ49+'lam 6'!BJ49</f>
        <v>518.13308875471182</v>
      </c>
      <c r="BL49" s="171">
        <f>'lam 1'!BK49+'lam 2'!BK49+'lam 3'!BK49+'lam 4'!BK49+'lam 5'!BK49+'lam 6'!BK49</f>
        <v>507.05130719069746</v>
      </c>
      <c r="BM49" s="171">
        <f>'lam 1'!BL49+'lam 2'!BL49+'lam 3'!BL49+'lam 4'!BL49+'lam 5'!BL49+'lam 6'!BL49</f>
        <v>496.00624791115592</v>
      </c>
      <c r="BN49" s="171">
        <f>'lam 1'!BM49+'lam 2'!BM49+'lam 3'!BM49+'lam 4'!BM49+'lam 5'!BM49+'lam 6'!BM49</f>
        <v>485.20499071627239</v>
      </c>
      <c r="BO49" s="171">
        <f>'lam 1'!BN49+'lam 2'!BN49+'lam 3'!BN49+'lam 4'!BN49+'lam 5'!BN49+'lam 6'!BN49</f>
        <v>474.10283851328495</v>
      </c>
      <c r="BP49" s="171">
        <f>'lam 1'!BO49+'lam 2'!BO49+'lam 3'!BO49+'lam 4'!BO49+'lam 5'!BO49+'lam 6'!BO49</f>
        <v>461.61935237028422</v>
      </c>
      <c r="BQ49" s="171">
        <f>'lam 1'!BP49+'lam 2'!BP49+'lam 3'!BP49+'lam 4'!BP49+'lam 5'!BP49+'lam 6'!BP49</f>
        <v>446.52806699640513</v>
      </c>
      <c r="BR49" s="171">
        <f>'lam 1'!BQ49+'lam 2'!BQ49+'lam 3'!BQ49+'lam 4'!BQ49+'lam 5'!BQ49+'lam 6'!BQ49</f>
        <v>427.86216352518534</v>
      </c>
      <c r="BS49" s="171">
        <f>'lam 1'!BR49+'lam 2'!BR49+'lam 3'!BR49+'lam 4'!BR49+'lam 5'!BR49+'lam 6'!BR49</f>
        <v>378.80393320855978</v>
      </c>
      <c r="BT49" s="171">
        <f>'lam 1'!BS49+'lam 2'!BS49+'lam 3'!BS49+'lam 4'!BS49+'lam 5'!BS49+'lam 6'!BS49</f>
        <v>353.80094406382636</v>
      </c>
      <c r="BU49" s="171">
        <f>'lam 1'!BT49+'lam 2'!BT49+'lam 3'!BT49+'lam 4'!BT49+'lam 5'!BT49+'lam 6'!BT49</f>
        <v>325.7958296971965</v>
      </c>
      <c r="BV49" s="171">
        <f>'lam 1'!BU49+'lam 2'!BU49+'lam 3'!BU49+'lam 4'!BU49+'lam 5'!BU49+'lam 6'!BU49</f>
        <v>296.04742903244505</v>
      </c>
      <c r="BW49" s="171">
        <f>'lam 1'!BV49+'lam 2'!BV49+'lam 3'!BV49+'lam 4'!BV49+'lam 5'!BV49+'lam 6'!BV49</f>
        <v>265.99408181266995</v>
      </c>
      <c r="BX49" s="171">
        <f>'lam 1'!BW49+'lam 2'!BW49+'lam 3'!BW49+'lam 4'!BW49+'lam 5'!BW49+'lam 6'!BW49</f>
        <v>237.03356572581791</v>
      </c>
      <c r="BY49" s="171">
        <f>'lam 1'!BX49+'lam 2'!BX49+'lam 3'!BX49+'lam 4'!BX49+'lam 5'!BX49+'lam 6'!BX49</f>
        <v>210.35528761903618</v>
      </c>
      <c r="BZ49" s="171">
        <f>'lam 1'!BY49+'lam 2'!BY49+'lam 3'!BY49+'lam 4'!BY49+'lam 5'!BY49+'lam 6'!BY49</f>
        <v>186.84055420552639</v>
      </c>
      <c r="CA49" s="171">
        <f>'lam 1'!BZ49+'lam 2'!BZ49+'lam 3'!BZ49+'lam 4'!BZ49+'lam 5'!BZ49+'lam 6'!BZ49</f>
        <v>167.0279758788642</v>
      </c>
      <c r="CB49" s="171">
        <f>'lam 1'!CA49+'lam 2'!CA49+'lam 3'!CA49+'lam 4'!CA49+'lam 5'!CA49+'lam 6'!CA49</f>
        <v>151.13000359222445</v>
      </c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</row>
    <row r="50" spans="5:165" ht="17.100000000000001" customHeight="1" x14ac:dyDescent="0.2">
      <c r="E50" s="53">
        <f t="shared" si="9"/>
        <v>556.34511087246563</v>
      </c>
      <c r="F50" s="172"/>
      <c r="G50" s="172">
        <f t="shared" si="10"/>
        <v>2.5000000000000009</v>
      </c>
      <c r="H50" s="172"/>
      <c r="I50" s="175">
        <f t="shared" si="11"/>
        <v>-1.000000000000002</v>
      </c>
      <c r="J50" s="171">
        <f>'lam 1'!I50+'lam 2'!I50+'lam 3'!I50+'lam 4'!I50+'lam 5'!I50+'lam 6'!I50</f>
        <v>151.9280138839666</v>
      </c>
      <c r="K50" s="171">
        <f>'lam 1'!J50+'lam 2'!J50+'lam 3'!J50+'lam 4'!J50+'lam 5'!J50+'lam 6'!J50</f>
        <v>167.797000826236</v>
      </c>
      <c r="L50" s="171">
        <f>'lam 1'!K50+'lam 2'!K50+'lam 3'!K50+'lam 4'!K50+'lam 5'!K50+'lam 6'!K50</f>
        <v>187.55289000889076</v>
      </c>
      <c r="M50" s="171">
        <f>'lam 1'!L50+'lam 2'!L50+'lam 3'!L50+'lam 4'!L50+'lam 5'!L50+'lam 6'!L50</f>
        <v>210.98272646414762</v>
      </c>
      <c r="N50" s="171">
        <f>'lam 1'!M50+'lam 2'!M50+'lam 3'!M50+'lam 4'!M50+'lam 5'!M50+'lam 6'!M50</f>
        <v>237.54920460109662</v>
      </c>
      <c r="O50" s="171">
        <f>'lam 1'!N50+'lam 2'!N50+'lam 3'!N50+'lam 4'!N50+'lam 5'!N50+'lam 6'!N50</f>
        <v>266.37438366301456</v>
      </c>
      <c r="P50" s="171">
        <f>'lam 1'!O50+'lam 2'!O50+'lam 3'!O50+'lam 4'!O50+'lam 5'!O50+'lam 6'!O50</f>
        <v>296.27430462217217</v>
      </c>
      <c r="Q50" s="171">
        <f>'lam 1'!P50+'lam 2'!P50+'lam 3'!P50+'lam 4'!P50+'lam 5'!P50+'lam 6'!P50</f>
        <v>325.85839516407191</v>
      </c>
      <c r="R50" s="171">
        <f>'lam 1'!Q50+'lam 2'!Q50+'lam 3'!Q50+'lam 4'!Q50+'lam 5'!Q50+'lam 6'!Q50</f>
        <v>353.6965259896466</v>
      </c>
      <c r="S50" s="171">
        <f>'lam 1'!R50+'lam 2'!R50+'lam 3'!R50+'lam 4'!R50+'lam 5'!R50+'lam 6'!R50</f>
        <v>378.53789592838837</v>
      </c>
      <c r="T50" s="171">
        <f>'lam 1'!S50+'lam 2'!S50+'lam 3'!S50+'lam 4'!S50+'lam 5'!S50+'lam 6'!S50</f>
        <v>427.89991426947739</v>
      </c>
      <c r="U50" s="171">
        <f>'lam 1'!T50+'lam 2'!T50+'lam 3'!T50+'lam 4'!T50+'lam 5'!T50+'lam 6'!T50</f>
        <v>446.45461082695152</v>
      </c>
      <c r="V50" s="171">
        <f>'lam 1'!U50+'lam 2'!U50+'lam 3'!U50+'lam 4'!U50+'lam 5'!U50+'lam 6'!U50</f>
        <v>461.45077997008616</v>
      </c>
      <c r="W50" s="171">
        <f>'lam 1'!V50+'lam 2'!V50+'lam 3'!V50+'lam 4'!V50+'lam 5'!V50+'lam 6'!V50</f>
        <v>473.85137885005184</v>
      </c>
      <c r="X50" s="171">
        <f>'lam 1'!W50+'lam 2'!W50+'lam 3'!W50+'lam 4'!W50+'lam 5'!W50+'lam 6'!W50</f>
        <v>484.87715583306891</v>
      </c>
      <c r="Y50" s="171">
        <f>'lam 1'!X50+'lam 2'!X50+'lam 3'!X50+'lam 4'!X50+'lam 5'!X50+'lam 6'!X50</f>
        <v>495.60375527719032</v>
      </c>
      <c r="Z50" s="171">
        <f>'lam 1'!Y50+'lam 2'!Y50+'lam 3'!Y50+'lam 4'!Y50+'lam 5'!Y50+'lam 6'!Y50</f>
        <v>506.57498566122666</v>
      </c>
      <c r="AA50" s="171">
        <f>'lam 1'!Z50+'lam 2'!Z50+'lam 3'!Z50+'lam 4'!Z50+'lam 5'!Z50+'lam 6'!Z50</f>
        <v>517.58863215233873</v>
      </c>
      <c r="AB50" s="171">
        <f>'lam 1'!AA50+'lam 2'!AA50+'lam 3'!AA50+'lam 4'!AA50+'lam 5'!AA50+'lam 6'!AA50</f>
        <v>527.7672213155746</v>
      </c>
      <c r="AC50" s="171">
        <f>'lam 1'!AB50+'lam 2'!AB50+'lam 3'!AB50+'lam 4'!AB50+'lam 5'!AB50+'lam 6'!AB50</f>
        <v>535.9149596539163</v>
      </c>
      <c r="AD50" s="171">
        <f>'lam 1'!AC50+'lam 2'!AC50+'lam 3'!AC50+'lam 4'!AC50+'lam 5'!AC50+'lam 6'!AC50</f>
        <v>541.02823836071821</v>
      </c>
      <c r="AE50" s="171">
        <f>'lam 1'!AD50+'lam 2'!AD50+'lam 3'!AD50+'lam 4'!AD50+'lam 5'!AD50+'lam 6'!AD50</f>
        <v>542.74077769553583</v>
      </c>
      <c r="AF50" s="171">
        <f>'lam 1'!AE50+'lam 2'!AE50+'lam 3'!AE50+'lam 4'!AE50+'lam 5'!AE50+'lam 6'!AE50</f>
        <v>541.50100966327386</v>
      </c>
      <c r="AG50" s="171">
        <f>'lam 1'!AF50+'lam 2'!AF50+'lam 3'!AF50+'lam 4'!AF50+'lam 5'!AF50+'lam 6'!AF50</f>
        <v>538.39986349031994</v>
      </c>
      <c r="AH50" s="171">
        <f>'lam 1'!AG50+'lam 2'!AG50+'lam 3'!AG50+'lam 4'!AG50+'lam 5'!AG50+'lam 6'!AG50</f>
        <v>534.73137036001651</v>
      </c>
      <c r="AI50" s="171">
        <f>'lam 1'!AH50+'lam 2'!AH50+'lam 3'!AH50+'lam 4'!AH50+'lam 5'!AH50+'lam 6'!AH50</f>
        <v>531.48913734932069</v>
      </c>
      <c r="AJ50" s="171">
        <f>'lam 1'!AI50+'lam 2'!AI50+'lam 3'!AI50+'lam 4'!AI50+'lam 5'!AI50+'lam 6'!AI50</f>
        <v>529.01840782725765</v>
      </c>
      <c r="AK50" s="171">
        <f>'lam 1'!AJ50+'lam 2'!AJ50+'lam 3'!AJ50+'lam 4'!AJ50+'lam 5'!AJ50+'lam 6'!AJ50</f>
        <v>526.95733669849187</v>
      </c>
      <c r="AL50" s="171">
        <f>'lam 1'!AK50+'lam 2'!AK50+'lam 3'!AK50+'lam 4'!AK50+'lam 5'!AK50+'lam 6'!AK50</f>
        <v>524.46761861142966</v>
      </c>
      <c r="AM50" s="171">
        <f>'lam 1'!AL50+'lam 2'!AL50+'lam 3'!AL50+'lam 4'!AL50+'lam 5'!AL50+'lam 6'!AL50</f>
        <v>556.34511087246528</v>
      </c>
      <c r="AN50" s="171">
        <f>'lam 1'!AM50+'lam 2'!AM50+'lam 3'!AM50+'lam 4'!AM50+'lam 5'!AM50+'lam 6'!AM50</f>
        <v>551.4701543579464</v>
      </c>
      <c r="AO50" s="171">
        <f>'lam 1'!AN50+'lam 2'!AN50+'lam 3'!AN50+'lam 4'!AN50+'lam 5'!AN50+'lam 6'!AN50</f>
        <v>546.33489675462317</v>
      </c>
      <c r="AP50" s="171">
        <f>'lam 1'!AO50+'lam 2'!AO50+'lam 3'!AO50+'lam 4'!AO50+'lam 5'!AO50+'lam 6'!AO50</f>
        <v>541.24941599853605</v>
      </c>
      <c r="AQ50" s="171">
        <f>'lam 1'!AP50+'lam 2'!AP50+'lam 3'!AP50+'lam 4'!AP50+'lam 5'!AP50+'lam 6'!AP50</f>
        <v>536.84112162821793</v>
      </c>
      <c r="AR50" s="171">
        <f>'lam 1'!AQ50+'lam 2'!AQ50+'lam 3'!AQ50+'lam 4'!AQ50+'lam 5'!AQ50+'lam 6'!AQ50</f>
        <v>533.82350922326691</v>
      </c>
      <c r="AS50" s="171">
        <f>'lam 1'!AR50+'lam 2'!AR50+'lam 3'!AR50+'lam 4'!AR50+'lam 5'!AR50+'lam 6'!AR50</f>
        <v>532.74876732602775</v>
      </c>
      <c r="AT50" s="171">
        <f>'lam 1'!AS50+'lam 2'!AS50+'lam 3'!AS50+'lam 4'!AS50+'lam 5'!AS50+'lam 6'!AS50</f>
        <v>533.82350922326737</v>
      </c>
      <c r="AU50" s="171">
        <f>'lam 1'!AT50+'lam 2'!AT50+'lam 3'!AT50+'lam 4'!AT50+'lam 5'!AT50+'lam 6'!AT50</f>
        <v>536.84112162821839</v>
      </c>
      <c r="AV50" s="171">
        <f>'lam 1'!AU50+'lam 2'!AU50+'lam 3'!AU50+'lam 4'!AU50+'lam 5'!AU50+'lam 6'!AU50</f>
        <v>541.24941599853628</v>
      </c>
      <c r="AW50" s="171">
        <f>'lam 1'!AV50+'lam 2'!AV50+'lam 3'!AV50+'lam 4'!AV50+'lam 5'!AV50+'lam 6'!AV50</f>
        <v>546.3348967546234</v>
      </c>
      <c r="AX50" s="171">
        <f>'lam 1'!AW50+'lam 2'!AW50+'lam 3'!AW50+'lam 4'!AW50+'lam 5'!AW50+'lam 6'!AW50</f>
        <v>551.47015435794685</v>
      </c>
      <c r="AY50" s="171">
        <f>'lam 1'!AX50+'lam 2'!AX50+'lam 3'!AX50+'lam 4'!AX50+'lam 5'!AX50+'lam 6'!AX50</f>
        <v>556.34511087246563</v>
      </c>
      <c r="AZ50" s="171">
        <f>'lam 1'!AY50+'lam 2'!AY50+'lam 3'!AY50+'lam 4'!AY50+'lam 5'!AY50+'lam 6'!AY50</f>
        <v>524.46761861142977</v>
      </c>
      <c r="BA50" s="171">
        <f>'lam 1'!AZ50+'lam 2'!AZ50+'lam 3'!AZ50+'lam 4'!AZ50+'lam 5'!AZ50+'lam 6'!AZ50</f>
        <v>526.9573366984921</v>
      </c>
      <c r="BB50" s="171">
        <f>'lam 1'!BA50+'lam 2'!BA50+'lam 3'!BA50+'lam 4'!BA50+'lam 5'!BA50+'lam 6'!BA50</f>
        <v>529.01840782725765</v>
      </c>
      <c r="BC50" s="171">
        <f>'lam 1'!BB50+'lam 2'!BB50+'lam 3'!BB50+'lam 4'!BB50+'lam 5'!BB50+'lam 6'!BB50</f>
        <v>531.48913734932103</v>
      </c>
      <c r="BD50" s="171">
        <f>'lam 1'!BC50+'lam 2'!BC50+'lam 3'!BC50+'lam 4'!BC50+'lam 5'!BC50+'lam 6'!BC50</f>
        <v>534.73137036001674</v>
      </c>
      <c r="BE50" s="171">
        <f>'lam 1'!BD50+'lam 2'!BD50+'lam 3'!BD50+'lam 4'!BD50+'lam 5'!BD50+'lam 6'!BD50</f>
        <v>538.3998634903204</v>
      </c>
      <c r="BF50" s="171">
        <f>'lam 1'!BE50+'lam 2'!BE50+'lam 3'!BE50+'lam 4'!BE50+'lam 5'!BE50+'lam 6'!BE50</f>
        <v>541.50100966327386</v>
      </c>
      <c r="BG50" s="171">
        <f>'lam 1'!BF50+'lam 2'!BF50+'lam 3'!BF50+'lam 4'!BF50+'lam 5'!BF50+'lam 6'!BF50</f>
        <v>542.74077769553583</v>
      </c>
      <c r="BH50" s="171">
        <f>'lam 1'!BG50+'lam 2'!BG50+'lam 3'!BG50+'lam 4'!BG50+'lam 5'!BG50+'lam 6'!BG50</f>
        <v>541.02823836071809</v>
      </c>
      <c r="BI50" s="171">
        <f>'lam 1'!BH50+'lam 2'!BH50+'lam 3'!BH50+'lam 4'!BH50+'lam 5'!BH50+'lam 6'!BH50</f>
        <v>535.91495965391607</v>
      </c>
      <c r="BJ50" s="171">
        <f>'lam 1'!BI50+'lam 2'!BI50+'lam 3'!BI50+'lam 4'!BI50+'lam 5'!BI50+'lam 6'!BI50</f>
        <v>527.76722131557426</v>
      </c>
      <c r="BK50" s="171">
        <f>'lam 1'!BJ50+'lam 2'!BJ50+'lam 3'!BJ50+'lam 4'!BJ50+'lam 5'!BJ50+'lam 6'!BJ50</f>
        <v>517.58863215233794</v>
      </c>
      <c r="BL50" s="171">
        <f>'lam 1'!BK50+'lam 2'!BK50+'lam 3'!BK50+'lam 4'!BK50+'lam 5'!BK50+'lam 6'!BK50</f>
        <v>506.57498566122615</v>
      </c>
      <c r="BM50" s="171">
        <f>'lam 1'!BL50+'lam 2'!BL50+'lam 3'!BL50+'lam 4'!BL50+'lam 5'!BL50+'lam 6'!BL50</f>
        <v>495.60375527718963</v>
      </c>
      <c r="BN50" s="171">
        <f>'lam 1'!BM50+'lam 2'!BM50+'lam 3'!BM50+'lam 4'!BM50+'lam 5'!BM50+'lam 6'!BM50</f>
        <v>484.8771558330684</v>
      </c>
      <c r="BO50" s="171">
        <f>'lam 1'!BN50+'lam 2'!BN50+'lam 3'!BN50+'lam 4'!BN50+'lam 5'!BN50+'lam 6'!BN50</f>
        <v>473.85137885005111</v>
      </c>
      <c r="BP50" s="171">
        <f>'lam 1'!BO50+'lam 2'!BO50+'lam 3'!BO50+'lam 4'!BO50+'lam 5'!BO50+'lam 6'!BO50</f>
        <v>461.45077997008559</v>
      </c>
      <c r="BQ50" s="171">
        <f>'lam 1'!BP50+'lam 2'!BP50+'lam 3'!BP50+'lam 4'!BP50+'lam 5'!BP50+'lam 6'!BP50</f>
        <v>446.45461082695061</v>
      </c>
      <c r="BR50" s="171">
        <f>'lam 1'!BQ50+'lam 2'!BQ50+'lam 3'!BQ50+'lam 4'!BQ50+'lam 5'!BQ50+'lam 6'!BQ50</f>
        <v>427.8999142694762</v>
      </c>
      <c r="BS50" s="171">
        <f>'lam 1'!BR50+'lam 2'!BR50+'lam 3'!BR50+'lam 4'!BR50+'lam 5'!BR50+'lam 6'!BR50</f>
        <v>378.53789592838723</v>
      </c>
      <c r="BT50" s="171">
        <f>'lam 1'!BS50+'lam 2'!BS50+'lam 3'!BS50+'lam 4'!BS50+'lam 5'!BS50+'lam 6'!BS50</f>
        <v>353.69652598964529</v>
      </c>
      <c r="BU50" s="171">
        <f>'lam 1'!BT50+'lam 2'!BT50+'lam 3'!BT50+'lam 4'!BT50+'lam 5'!BT50+'lam 6'!BT50</f>
        <v>325.85839516407032</v>
      </c>
      <c r="BV50" s="171">
        <f>'lam 1'!BU50+'lam 2'!BU50+'lam 3'!BU50+'lam 4'!BU50+'lam 5'!BU50+'lam 6'!BU50</f>
        <v>296.27430462217029</v>
      </c>
      <c r="BW50" s="171">
        <f>'lam 1'!BV50+'lam 2'!BV50+'lam 3'!BV50+'lam 4'!BV50+'lam 5'!BV50+'lam 6'!BV50</f>
        <v>266.37438366301313</v>
      </c>
      <c r="BX50" s="171">
        <f>'lam 1'!BW50+'lam 2'!BW50+'lam 3'!BW50+'lam 4'!BW50+'lam 5'!BW50+'lam 6'!BW50</f>
        <v>237.54920460109525</v>
      </c>
      <c r="BY50" s="171">
        <f>'lam 1'!BX50+'lam 2'!BX50+'lam 3'!BX50+'lam 4'!BX50+'lam 5'!BX50+'lam 6'!BX50</f>
        <v>210.98272646414645</v>
      </c>
      <c r="BZ50" s="171">
        <f>'lam 1'!BY50+'lam 2'!BY50+'lam 3'!BY50+'lam 4'!BY50+'lam 5'!BY50+'lam 6'!BY50</f>
        <v>187.55289000888973</v>
      </c>
      <c r="CA50" s="171">
        <f>'lam 1'!BZ50+'lam 2'!BZ50+'lam 3'!BZ50+'lam 4'!BZ50+'lam 5'!BZ50+'lam 6'!BZ50</f>
        <v>167.79700082623506</v>
      </c>
      <c r="CB50" s="171">
        <f>'lam 1'!CA50+'lam 2'!CA50+'lam 3'!CA50+'lam 4'!CA50+'lam 5'!CA50+'lam 6'!CA50</f>
        <v>151.92801388396603</v>
      </c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</row>
    <row r="51" spans="5:165" ht="17.100000000000001" customHeight="1" x14ac:dyDescent="0.2">
      <c r="E51" s="53">
        <f t="shared" si="9"/>
        <v>555.59243677611028</v>
      </c>
      <c r="F51" s="172"/>
      <c r="G51" s="172">
        <f t="shared" si="10"/>
        <v>2.4000000000000008</v>
      </c>
      <c r="H51" s="172"/>
      <c r="I51" s="175">
        <f t="shared" si="11"/>
        <v>-1.1000000000000021</v>
      </c>
      <c r="J51" s="171">
        <f>'lam 1'!I51+'lam 2'!I51+'lam 3'!I51+'lam 4'!I51+'lam 5'!I51+'lam 6'!I51</f>
        <v>152.16023279563638</v>
      </c>
      <c r="K51" s="171">
        <f>'lam 1'!J51+'lam 2'!J51+'lam 3'!J51+'lam 4'!J51+'lam 5'!J51+'lam 6'!J51</f>
        <v>167.9828929495811</v>
      </c>
      <c r="L51" s="171">
        <f>'lam 1'!K51+'lam 2'!K51+'lam 3'!K51+'lam 4'!K51+'lam 5'!K51+'lam 6'!K51</f>
        <v>187.6666612858113</v>
      </c>
      <c r="M51" s="171">
        <f>'lam 1'!L51+'lam 2'!L51+'lam 3'!L51+'lam 4'!L51+'lam 5'!L51+'lam 6'!L51</f>
        <v>210.99941507034319</v>
      </c>
      <c r="N51" s="171">
        <f>'lam 1'!M51+'lam 2'!M51+'lam 3'!M51+'lam 4'!M51+'lam 5'!M51+'lam 6'!M51</f>
        <v>237.44667882128516</v>
      </c>
      <c r="O51" s="171">
        <f>'lam 1'!N51+'lam 2'!N51+'lam 3'!N51+'lam 4'!N51+'lam 5'!N51+'lam 6'!N51</f>
        <v>266.13543851439869</v>
      </c>
      <c r="P51" s="171">
        <f>'lam 1'!O51+'lam 2'!O51+'lam 3'!O51+'lam 4'!O51+'lam 5'!O51+'lam 6'!O51</f>
        <v>295.88856056101599</v>
      </c>
      <c r="Q51" s="171">
        <f>'lam 1'!P51+'lam 2'!P51+'lam 3'!P51+'lam 4'!P51+'lam 5'!P51+'lam 6'!P51</f>
        <v>325.3236195686261</v>
      </c>
      <c r="R51" s="171">
        <f>'lam 1'!Q51+'lam 2'!Q51+'lam 3'!Q51+'lam 4'!Q51+'lam 5'!Q51+'lam 6'!Q51</f>
        <v>353.01897256171856</v>
      </c>
      <c r="S51" s="171">
        <f>'lam 1'!R51+'lam 2'!R51+'lam 3'!R51+'lam 4'!R51+'lam 5'!R51+'lam 6'!R51</f>
        <v>377.73133478078</v>
      </c>
      <c r="T51" s="171">
        <f>'lam 1'!S51+'lam 2'!S51+'lam 3'!S51+'lam 4'!S51+'lam 5'!S51+'lam 6'!S51</f>
        <v>427.22269675235037</v>
      </c>
      <c r="U51" s="171">
        <f>'lam 1'!T51+'lam 2'!T51+'lam 3'!T51+'lam 4'!T51+'lam 5'!T51+'lam 6'!T51</f>
        <v>445.70017745729757</v>
      </c>
      <c r="V51" s="171">
        <f>'lam 1'!U51+'lam 2'!U51+'lam 3'!U51+'lam 4'!U51+'lam 5'!U51+'lam 6'!U51</f>
        <v>460.63785927885431</v>
      </c>
      <c r="W51" s="171">
        <f>'lam 1'!V51+'lam 2'!V51+'lam 3'!V51+'lam 4'!V51+'lam 5'!V51+'lam 6'!V51</f>
        <v>472.99291801361164</v>
      </c>
      <c r="X51" s="171">
        <f>'lam 1'!W51+'lam 2'!W51+'lam 3'!W51+'lam 4'!W51+'lam 5'!W51+'lam 6'!W51</f>
        <v>483.97876399998648</v>
      </c>
      <c r="Y51" s="171">
        <f>'lam 1'!X51+'lam 2'!X51+'lam 3'!X51+'lam 4'!X51+'lam 5'!X51+'lam 6'!X51</f>
        <v>494.66480296220959</v>
      </c>
      <c r="Z51" s="171">
        <f>'lam 1'!Y51+'lam 2'!Y51+'lam 3'!Y51+'lam 4'!Y51+'lam 5'!Y51+'lam 6'!Y51</f>
        <v>505.59233904445085</v>
      </c>
      <c r="AA51" s="171">
        <f>'lam 1'!Z51+'lam 2'!Z51+'lam 3'!Z51+'lam 4'!Z51+'lam 5'!Z51+'lam 6'!Z51</f>
        <v>516.56188894097386</v>
      </c>
      <c r="AB51" s="171">
        <f>'lam 1'!AA51+'lam 2'!AA51+'lam 3'!AA51+'lam 4'!AA51+'lam 5'!AA51+'lam 6'!AA51</f>
        <v>526.70344176754668</v>
      </c>
      <c r="AC51" s="171">
        <f>'lam 1'!AB51+'lam 2'!AB51+'lam 3'!AB51+'lam 4'!AB51+'lam 5'!AB51+'lam 6'!AB51</f>
        <v>534.83079138731739</v>
      </c>
      <c r="AD51" s="171">
        <f>'lam 1'!AC51+'lam 2'!AC51+'lam 3'!AC51+'lam 4'!AC51+'lam 5'!AC51+'lam 6'!AC51</f>
        <v>539.94825611580143</v>
      </c>
      <c r="AE51" s="171">
        <f>'lam 1'!AD51+'lam 2'!AD51+'lam 3'!AD51+'lam 4'!AD51+'lam 5'!AD51+'lam 6'!AD51</f>
        <v>541.69248803958897</v>
      </c>
      <c r="AF51" s="171">
        <f>'lam 1'!AE51+'lam 2'!AE51+'lam 3'!AE51+'lam 4'!AE51+'lam 5'!AE51+'lam 6'!AE51</f>
        <v>540.5085182908922</v>
      </c>
      <c r="AG51" s="171">
        <f>'lam 1'!AF51+'lam 2'!AF51+'lam 3'!AF51+'lam 4'!AF51+'lam 5'!AF51+'lam 6'!AF51</f>
        <v>537.47883604860488</v>
      </c>
      <c r="AH51" s="171">
        <f>'lam 1'!AG51+'lam 2'!AG51+'lam 3'!AG51+'lam 4'!AG51+'lam 5'!AG51+'lam 6'!AG51</f>
        <v>533.88728059590187</v>
      </c>
      <c r="AI51" s="171">
        <f>'lam 1'!AH51+'lam 2'!AH51+'lam 3'!AH51+'lam 4'!AH51+'lam 5'!AH51+'lam 6'!AH51</f>
        <v>530.71924442719126</v>
      </c>
      <c r="AJ51" s="171">
        <f>'lam 1'!AI51+'lam 2'!AI51+'lam 3'!AI51+'lam 4'!AI51+'lam 5'!AI51+'lam 6'!AI51</f>
        <v>528.31627063976862</v>
      </c>
      <c r="AK51" s="171">
        <f>'lam 1'!AJ51+'lam 2'!AJ51+'lam 3'!AJ51+'lam 4'!AJ51+'lam 5'!AJ51+'lam 6'!AJ51</f>
        <v>526.31774374374118</v>
      </c>
      <c r="AL51" s="171">
        <f>'lam 1'!AK51+'lam 2'!AK51+'lam 3'!AK51+'lam 4'!AK51+'lam 5'!AK51+'lam 6'!AK51</f>
        <v>523.8898980119443</v>
      </c>
      <c r="AM51" s="171">
        <f>'lam 1'!AL51+'lam 2'!AL51+'lam 3'!AL51+'lam 4'!AL51+'lam 5'!AL51+'lam 6'!AL51</f>
        <v>555.59243677611016</v>
      </c>
      <c r="AN51" s="171">
        <f>'lam 1'!AM51+'lam 2'!AM51+'lam 3'!AM51+'lam 4'!AM51+'lam 5'!AM51+'lam 6'!AM51</f>
        <v>550.78570369075999</v>
      </c>
      <c r="AO51" s="171">
        <f>'lam 1'!AN51+'lam 2'!AN51+'lam 3'!AN51+'lam 4'!AN51+'lam 5'!AN51+'lam 6'!AN51</f>
        <v>545.71422773036011</v>
      </c>
      <c r="AP51" s="171">
        <f>'lam 1'!AO51+'lam 2'!AO51+'lam 3'!AO51+'lam 4'!AO51+'lam 5'!AO51+'lam 6'!AO51</f>
        <v>540.68563384752861</v>
      </c>
      <c r="AQ51" s="171">
        <f>'lam 1'!AP51+'lam 2'!AP51+'lam 3'!AP51+'lam 4'!AP51+'lam 5'!AP51+'lam 6'!AP51</f>
        <v>536.32303463896778</v>
      </c>
      <c r="AR51" s="171">
        <f>'lam 1'!AQ51+'lam 2'!AQ51+'lam 3'!AQ51+'lam 4'!AQ51+'lam 5'!AQ51+'lam 6'!AQ51</f>
        <v>533.33523938229928</v>
      </c>
      <c r="AS51" s="171">
        <f>'lam 1'!AR51+'lam 2'!AR51+'lam 3'!AR51+'lam 4'!AR51+'lam 5'!AR51+'lam 6'!AR51</f>
        <v>532.27087702879589</v>
      </c>
      <c r="AT51" s="171">
        <f>'lam 1'!AS51+'lam 2'!AS51+'lam 3'!AS51+'lam 4'!AS51+'lam 5'!AS51+'lam 6'!AS51</f>
        <v>533.33523938229973</v>
      </c>
      <c r="AU51" s="171">
        <f>'lam 1'!AT51+'lam 2'!AT51+'lam 3'!AT51+'lam 4'!AT51+'lam 5'!AT51+'lam 6'!AT51</f>
        <v>536.32303463896824</v>
      </c>
      <c r="AV51" s="171">
        <f>'lam 1'!AU51+'lam 2'!AU51+'lam 3'!AU51+'lam 4'!AU51+'lam 5'!AU51+'lam 6'!AU51</f>
        <v>540.68563384752895</v>
      </c>
      <c r="AW51" s="171">
        <f>'lam 1'!AV51+'lam 2'!AV51+'lam 3'!AV51+'lam 4'!AV51+'lam 5'!AV51+'lam 6'!AV51</f>
        <v>545.71422773036011</v>
      </c>
      <c r="AX51" s="171">
        <f>'lam 1'!AW51+'lam 2'!AW51+'lam 3'!AW51+'lam 4'!AW51+'lam 5'!AW51+'lam 6'!AW51</f>
        <v>550.78570369076056</v>
      </c>
      <c r="AY51" s="171">
        <f>'lam 1'!AX51+'lam 2'!AX51+'lam 3'!AX51+'lam 4'!AX51+'lam 5'!AX51+'lam 6'!AX51</f>
        <v>555.59243677611028</v>
      </c>
      <c r="AZ51" s="171">
        <f>'lam 1'!AY51+'lam 2'!AY51+'lam 3'!AY51+'lam 4'!AY51+'lam 5'!AY51+'lam 6'!AY51</f>
        <v>523.88989801194452</v>
      </c>
      <c r="BA51" s="171">
        <f>'lam 1'!AZ51+'lam 2'!AZ51+'lam 3'!AZ51+'lam 4'!AZ51+'lam 5'!AZ51+'lam 6'!AZ51</f>
        <v>526.31774374374129</v>
      </c>
      <c r="BB51" s="171">
        <f>'lam 1'!BA51+'lam 2'!BA51+'lam 3'!BA51+'lam 4'!BA51+'lam 5'!BA51+'lam 6'!BA51</f>
        <v>528.3162706397685</v>
      </c>
      <c r="BC51" s="171">
        <f>'lam 1'!BB51+'lam 2'!BB51+'lam 3'!BB51+'lam 4'!BB51+'lam 5'!BB51+'lam 6'!BB51</f>
        <v>530.71924442719137</v>
      </c>
      <c r="BD51" s="171">
        <f>'lam 1'!BC51+'lam 2'!BC51+'lam 3'!BC51+'lam 4'!BC51+'lam 5'!BC51+'lam 6'!BC51</f>
        <v>533.8872805959021</v>
      </c>
      <c r="BE51" s="171">
        <f>'lam 1'!BD51+'lam 2'!BD51+'lam 3'!BD51+'lam 4'!BD51+'lam 5'!BD51+'lam 6'!BD51</f>
        <v>537.4788360486051</v>
      </c>
      <c r="BF51" s="171">
        <f>'lam 1'!BE51+'lam 2'!BE51+'lam 3'!BE51+'lam 4'!BE51+'lam 5'!BE51+'lam 6'!BE51</f>
        <v>540.50851829089197</v>
      </c>
      <c r="BG51" s="171">
        <f>'lam 1'!BF51+'lam 2'!BF51+'lam 3'!BF51+'lam 4'!BF51+'lam 5'!BF51+'lam 6'!BF51</f>
        <v>541.69248803958885</v>
      </c>
      <c r="BH51" s="171">
        <f>'lam 1'!BG51+'lam 2'!BG51+'lam 3'!BG51+'lam 4'!BG51+'lam 5'!BG51+'lam 6'!BG51</f>
        <v>539.94825611580131</v>
      </c>
      <c r="BI51" s="171">
        <f>'lam 1'!BH51+'lam 2'!BH51+'lam 3'!BH51+'lam 4'!BH51+'lam 5'!BH51+'lam 6'!BH51</f>
        <v>534.83079138731705</v>
      </c>
      <c r="BJ51" s="171">
        <f>'lam 1'!BI51+'lam 2'!BI51+'lam 3'!BI51+'lam 4'!BI51+'lam 5'!BI51+'lam 6'!BI51</f>
        <v>526.70344176754634</v>
      </c>
      <c r="BK51" s="171">
        <f>'lam 1'!BJ51+'lam 2'!BJ51+'lam 3'!BJ51+'lam 4'!BJ51+'lam 5'!BJ51+'lam 6'!BJ51</f>
        <v>516.56188894097318</v>
      </c>
      <c r="BL51" s="171">
        <f>'lam 1'!BK51+'lam 2'!BK51+'lam 3'!BK51+'lam 4'!BK51+'lam 5'!BK51+'lam 6'!BK51</f>
        <v>505.59233904445011</v>
      </c>
      <c r="BM51" s="171">
        <f>'lam 1'!BL51+'lam 2'!BL51+'lam 3'!BL51+'lam 4'!BL51+'lam 5'!BL51+'lam 6'!BL51</f>
        <v>494.66480296220902</v>
      </c>
      <c r="BN51" s="171">
        <f>'lam 1'!BM51+'lam 2'!BM51+'lam 3'!BM51+'lam 4'!BM51+'lam 5'!BM51+'lam 6'!BM51</f>
        <v>483.97876399998609</v>
      </c>
      <c r="BO51" s="171">
        <f>'lam 1'!BN51+'lam 2'!BN51+'lam 3'!BN51+'lam 4'!BN51+'lam 5'!BN51+'lam 6'!BN51</f>
        <v>472.99291801361096</v>
      </c>
      <c r="BP51" s="171">
        <f>'lam 1'!BO51+'lam 2'!BO51+'lam 3'!BO51+'lam 4'!BO51+'lam 5'!BO51+'lam 6'!BO51</f>
        <v>460.63785927885363</v>
      </c>
      <c r="BQ51" s="171">
        <f>'lam 1'!BP51+'lam 2'!BP51+'lam 3'!BP51+'lam 4'!BP51+'lam 5'!BP51+'lam 6'!BP51</f>
        <v>445.70017745729683</v>
      </c>
      <c r="BR51" s="171">
        <f>'lam 1'!BQ51+'lam 2'!BQ51+'lam 3'!BQ51+'lam 4'!BQ51+'lam 5'!BQ51+'lam 6'!BQ51</f>
        <v>427.22269675234918</v>
      </c>
      <c r="BS51" s="171">
        <f>'lam 1'!BR51+'lam 2'!BR51+'lam 3'!BR51+'lam 4'!BR51+'lam 5'!BR51+'lam 6'!BR51</f>
        <v>377.73133478077909</v>
      </c>
      <c r="BT51" s="171">
        <f>'lam 1'!BS51+'lam 2'!BS51+'lam 3'!BS51+'lam 4'!BS51+'lam 5'!BS51+'lam 6'!BS51</f>
        <v>353.01897256171725</v>
      </c>
      <c r="BU51" s="171">
        <f>'lam 1'!BT51+'lam 2'!BT51+'lam 3'!BT51+'lam 4'!BT51+'lam 5'!BT51+'lam 6'!BT51</f>
        <v>325.32361956862462</v>
      </c>
      <c r="BV51" s="171">
        <f>'lam 1'!BU51+'lam 2'!BU51+'lam 3'!BU51+'lam 4'!BU51+'lam 5'!BU51+'lam 6'!BU51</f>
        <v>295.88856056101417</v>
      </c>
      <c r="BW51" s="171">
        <f>'lam 1'!BV51+'lam 2'!BV51+'lam 3'!BV51+'lam 4'!BV51+'lam 5'!BV51+'lam 6'!BV51</f>
        <v>266.13543851439721</v>
      </c>
      <c r="BX51" s="171">
        <f>'lam 1'!BW51+'lam 2'!BW51+'lam 3'!BW51+'lam 4'!BW51+'lam 5'!BW51+'lam 6'!BW51</f>
        <v>237.44667882128377</v>
      </c>
      <c r="BY51" s="171">
        <f>'lam 1'!BX51+'lam 2'!BX51+'lam 3'!BX51+'lam 4'!BX51+'lam 5'!BX51+'lam 6'!BX51</f>
        <v>210.99941507034208</v>
      </c>
      <c r="BZ51" s="171">
        <f>'lam 1'!BY51+'lam 2'!BY51+'lam 3'!BY51+'lam 4'!BY51+'lam 5'!BY51+'lam 6'!BY51</f>
        <v>187.66666128581036</v>
      </c>
      <c r="CA51" s="171">
        <f>'lam 1'!BZ51+'lam 2'!BZ51+'lam 3'!BZ51+'lam 4'!BZ51+'lam 5'!BZ51+'lam 6'!BZ51</f>
        <v>167.9828929495801</v>
      </c>
      <c r="CB51" s="171">
        <f>'lam 1'!CA51+'lam 2'!CA51+'lam 3'!CA51+'lam 4'!CA51+'lam 5'!CA51+'lam 6'!CA51</f>
        <v>152.16023279563581</v>
      </c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</row>
    <row r="52" spans="5:165" ht="17.100000000000001" customHeight="1" x14ac:dyDescent="0.2">
      <c r="E52" s="53">
        <f t="shared" si="9"/>
        <v>553.57152572783241</v>
      </c>
      <c r="F52" s="172"/>
      <c r="G52" s="172">
        <f t="shared" si="10"/>
        <v>2.3000000000000007</v>
      </c>
      <c r="H52" s="172"/>
      <c r="I52" s="175">
        <f t="shared" si="11"/>
        <v>-1.2000000000000022</v>
      </c>
      <c r="J52" s="171">
        <f>'lam 1'!I52+'lam 2'!I52+'lam 3'!I52+'lam 4'!I52+'lam 5'!I52+'lam 6'!I52</f>
        <v>151.70922106257427</v>
      </c>
      <c r="K52" s="171">
        <f>'lam 1'!J52+'lam 2'!J52+'lam 3'!J52+'lam 4'!J52+'lam 5'!J52+'lam 6'!J52</f>
        <v>167.46298472698504</v>
      </c>
      <c r="L52" s="171">
        <f>'lam 1'!K52+'lam 2'!K52+'lam 3'!K52+'lam 4'!K52+'lam 5'!K52+'lam 6'!K52</f>
        <v>187.05409299189728</v>
      </c>
      <c r="M52" s="171">
        <f>'lam 1'!L52+'lam 2'!L52+'lam 3'!L52+'lam 4'!L52+'lam 5'!L52+'lam 6'!L52</f>
        <v>210.27269630667644</v>
      </c>
      <c r="N52" s="171">
        <f>'lam 1'!M52+'lam 2'!M52+'lam 3'!M52+'lam 4'!M52+'lam 5'!M52+'lam 6'!M52</f>
        <v>236.58879075122331</v>
      </c>
      <c r="O52" s="171">
        <f>'lam 1'!N52+'lam 2'!N52+'lam 3'!N52+'lam 4'!N52+'lam 5'!N52+'lam 6'!N52</f>
        <v>265.13596757107189</v>
      </c>
      <c r="P52" s="171">
        <f>'lam 1'!O52+'lam 2'!O52+'lam 3'!O52+'lam 4'!O52+'lam 5'!O52+'lam 6'!O52</f>
        <v>294.7454018349448</v>
      </c>
      <c r="Q52" s="171">
        <f>'lam 1'!P52+'lam 2'!P52+'lam 3'!P52+'lam 4'!P52+'lam 5'!P52+'lam 6'!P52</f>
        <v>324.04383446765098</v>
      </c>
      <c r="R52" s="171">
        <f>'lam 1'!Q52+'lam 2'!Q52+'lam 3'!Q52+'lam 4'!Q52+'lam 5'!Q52+'lam 6'!Q52</f>
        <v>351.61842128339362</v>
      </c>
      <c r="S52" s="171">
        <f>'lam 1'!R52+'lam 2'!R52+'lam 3'!R52+'lam 4'!R52+'lam 5'!R52+'lam 6'!R52</f>
        <v>376.23286137689905</v>
      </c>
      <c r="T52" s="171">
        <f>'lam 1'!S52+'lam 2'!S52+'lam 3'!S52+'lam 4'!S52+'lam 5'!S52+'lam 6'!S52</f>
        <v>425.63726950987956</v>
      </c>
      <c r="U52" s="171">
        <f>'lam 1'!T52+'lam 2'!T52+'lam 3'!T52+'lam 4'!T52+'lam 5'!T52+'lam 6'!T52</f>
        <v>444.06893291887735</v>
      </c>
      <c r="V52" s="171">
        <f>'lam 1'!U52+'lam 2'!U52+'lam 3'!U52+'lam 4'!U52+'lam 5'!U52+'lam 6'!U52</f>
        <v>458.98247128636774</v>
      </c>
      <c r="W52" s="171">
        <f>'lam 1'!V52+'lam 2'!V52+'lam 3'!V52+'lam 4'!V52+'lam 5'!V52+'lam 6'!V52</f>
        <v>471.32727940752864</v>
      </c>
      <c r="X52" s="171">
        <f>'lam 1'!W52+'lam 2'!W52+'lam 3'!W52+'lam 4'!W52+'lam 5'!W52+'lam 6'!W52</f>
        <v>482.30774712867924</v>
      </c>
      <c r="Y52" s="171">
        <f>'lam 1'!X52+'lam 2'!X52+'lam 3'!X52+'lam 4'!X52+'lam 5'!X52+'lam 6'!X52</f>
        <v>492.98553853047065</v>
      </c>
      <c r="Z52" s="171">
        <f>'lam 1'!Y52+'lam 2'!Y52+'lam 3'!Y52+'lam 4'!Y52+'lam 5'!Y52+'lam 6'!Y52</f>
        <v>503.89775062411258</v>
      </c>
      <c r="AA52" s="171">
        <f>'lam 1'!Z52+'lam 2'!Z52+'lam 3'!Z52+'lam 4'!Z52+'lam 5'!Z52+'lam 6'!Z52</f>
        <v>514.84535658085667</v>
      </c>
      <c r="AB52" s="171">
        <f>'lam 1'!AA52+'lam 2'!AA52+'lam 3'!AA52+'lam 4'!AA52+'lam 5'!AA52+'lam 6'!AA52</f>
        <v>524.96291426873529</v>
      </c>
      <c r="AC52" s="171">
        <f>'lam 1'!AB52+'lam 2'!AB52+'lam 3'!AB52+'lam 4'!AB52+'lam 5'!AB52+'lam 6'!AB52</f>
        <v>533.07075136317951</v>
      </c>
      <c r="AD52" s="171">
        <f>'lam 1'!AC52+'lam 2'!AC52+'lam 3'!AC52+'lam 4'!AC52+'lam 5'!AC52+'lam 6'!AC52</f>
        <v>538.17873863322382</v>
      </c>
      <c r="AE52" s="171">
        <f>'lam 1'!AD52+'lam 2'!AD52+'lam 3'!AD52+'lam 4'!AD52+'lam 5'!AD52+'lam 6'!AD52</f>
        <v>539.92557648054276</v>
      </c>
      <c r="AF52" s="171">
        <f>'lam 1'!AE52+'lam 2'!AE52+'lam 3'!AE52+'lam 4'!AE52+'lam 5'!AE52+'lam 6'!AE52</f>
        <v>538.75384036838159</v>
      </c>
      <c r="AG52" s="171">
        <f>'lam 1'!AF52+'lam 2'!AF52+'lam 3'!AF52+'lam 4'!AF52+'lam 5'!AF52+'lam 6'!AF52</f>
        <v>535.74002215755092</v>
      </c>
      <c r="AH52" s="171">
        <f>'lam 1'!AG52+'lam 2'!AG52+'lam 3'!AG52+'lam 4'!AG52+'lam 5'!AG52+'lam 6'!AG52</f>
        <v>532.16090366518608</v>
      </c>
      <c r="AI52" s="171">
        <f>'lam 1'!AH52+'lam 2'!AH52+'lam 3'!AH52+'lam 4'!AH52+'lam 5'!AH52+'lam 6'!AH52</f>
        <v>528.99665699540458</v>
      </c>
      <c r="AJ52" s="171">
        <f>'lam 1'!AI52+'lam 2'!AI52+'lam 3'!AI52+'lam 4'!AI52+'lam 5'!AI52+'lam 6'!AI52</f>
        <v>526.58752709139742</v>
      </c>
      <c r="AK52" s="171">
        <f>'lam 1'!AJ52+'lam 2'!AJ52+'lam 3'!AJ52+'lam 4'!AJ52+'lam 5'!AJ52+'lam 6'!AJ52</f>
        <v>524.57599274850293</v>
      </c>
      <c r="AL52" s="171">
        <f>'lam 1'!AK52+'lam 2'!AK52+'lam 3'!AK52+'lam 4'!AK52+'lam 5'!AK52+'lam 6'!AK52</f>
        <v>522.13453758670289</v>
      </c>
      <c r="AM52" s="171">
        <f>'lam 1'!AL52+'lam 2'!AL52+'lam 3'!AL52+'lam 4'!AL52+'lam 5'!AL52+'lam 6'!AL52</f>
        <v>553.57152572783218</v>
      </c>
      <c r="AN52" s="171">
        <f>'lam 1'!AM52+'lam 2'!AM52+'lam 3'!AM52+'lam 4'!AM52+'lam 5'!AM52+'lam 6'!AM52</f>
        <v>548.76492939063075</v>
      </c>
      <c r="AO52" s="171">
        <f>'lam 1'!AN52+'lam 2'!AN52+'lam 3'!AN52+'lam 4'!AN52+'lam 5'!AN52+'lam 6'!AN52</f>
        <v>543.6958461038829</v>
      </c>
      <c r="AP52" s="171">
        <f>'lam 1'!AO52+'lam 2'!AO52+'lam 3'!AO52+'lam 4'!AO52+'lam 5'!AO52+'lam 6'!AO52</f>
        <v>538.67251427528959</v>
      </c>
      <c r="AQ52" s="171">
        <f>'lam 1'!AP52+'lam 2'!AP52+'lam 3'!AP52+'lam 4'!AP52+'lam 5'!AP52+'lam 6'!AP52</f>
        <v>534.316530774326</v>
      </c>
      <c r="AR52" s="171">
        <f>'lam 1'!AQ52+'lam 2'!AQ52+'lam 3'!AQ52+'lam 4'!AQ52+'lam 5'!AQ52+'lam 6'!AQ52</f>
        <v>531.3341925861663</v>
      </c>
      <c r="AS52" s="171">
        <f>'lam 1'!AR52+'lam 2'!AR52+'lam 3'!AR52+'lam 4'!AR52+'lam 5'!AR52+'lam 6'!AR52</f>
        <v>530.27193514214218</v>
      </c>
      <c r="AT52" s="171">
        <f>'lam 1'!AS52+'lam 2'!AS52+'lam 3'!AS52+'lam 4'!AS52+'lam 5'!AS52+'lam 6'!AS52</f>
        <v>531.33419258616664</v>
      </c>
      <c r="AU52" s="171">
        <f>'lam 1'!AT52+'lam 2'!AT52+'lam 3'!AT52+'lam 4'!AT52+'lam 5'!AT52+'lam 6'!AT52</f>
        <v>534.31653077432622</v>
      </c>
      <c r="AV52" s="171">
        <f>'lam 1'!AU52+'lam 2'!AU52+'lam 3'!AU52+'lam 4'!AU52+'lam 5'!AU52+'lam 6'!AU52</f>
        <v>538.67251427528993</v>
      </c>
      <c r="AW52" s="171">
        <f>'lam 1'!AV52+'lam 2'!AV52+'lam 3'!AV52+'lam 4'!AV52+'lam 5'!AV52+'lam 6'!AV52</f>
        <v>543.69584610388313</v>
      </c>
      <c r="AX52" s="171">
        <f>'lam 1'!AW52+'lam 2'!AW52+'lam 3'!AW52+'lam 4'!AW52+'lam 5'!AW52+'lam 6'!AW52</f>
        <v>548.76492939063098</v>
      </c>
      <c r="AY52" s="171">
        <f>'lam 1'!AX52+'lam 2'!AX52+'lam 3'!AX52+'lam 4'!AX52+'lam 5'!AX52+'lam 6'!AX52</f>
        <v>553.57152572783241</v>
      </c>
      <c r="AZ52" s="171">
        <f>'lam 1'!AY52+'lam 2'!AY52+'lam 3'!AY52+'lam 4'!AY52+'lam 5'!AY52+'lam 6'!AY52</f>
        <v>522.13453758670289</v>
      </c>
      <c r="BA52" s="171">
        <f>'lam 1'!AZ52+'lam 2'!AZ52+'lam 3'!AZ52+'lam 4'!AZ52+'lam 5'!AZ52+'lam 6'!AZ52</f>
        <v>524.57599274850304</v>
      </c>
      <c r="BB52" s="171">
        <f>'lam 1'!BA52+'lam 2'!BA52+'lam 3'!BA52+'lam 4'!BA52+'lam 5'!BA52+'lam 6'!BA52</f>
        <v>526.58752709139731</v>
      </c>
      <c r="BC52" s="171">
        <f>'lam 1'!BB52+'lam 2'!BB52+'lam 3'!BB52+'lam 4'!BB52+'lam 5'!BB52+'lam 6'!BB52</f>
        <v>528.99665699540492</v>
      </c>
      <c r="BD52" s="171">
        <f>'lam 1'!BC52+'lam 2'!BC52+'lam 3'!BC52+'lam 4'!BC52+'lam 5'!BC52+'lam 6'!BC52</f>
        <v>532.1609036651862</v>
      </c>
      <c r="BE52" s="171">
        <f>'lam 1'!BD52+'lam 2'!BD52+'lam 3'!BD52+'lam 4'!BD52+'lam 5'!BD52+'lam 6'!BD52</f>
        <v>535.74002215755104</v>
      </c>
      <c r="BF52" s="171">
        <f>'lam 1'!BE52+'lam 2'!BE52+'lam 3'!BE52+'lam 4'!BE52+'lam 5'!BE52+'lam 6'!BE52</f>
        <v>538.7538403683817</v>
      </c>
      <c r="BG52" s="171">
        <f>'lam 1'!BF52+'lam 2'!BF52+'lam 3'!BF52+'lam 4'!BF52+'lam 5'!BF52+'lam 6'!BF52</f>
        <v>539.92557648054287</v>
      </c>
      <c r="BH52" s="171">
        <f>'lam 1'!BG52+'lam 2'!BG52+'lam 3'!BG52+'lam 4'!BG52+'lam 5'!BG52+'lam 6'!BG52</f>
        <v>538.1787386332237</v>
      </c>
      <c r="BI52" s="171">
        <f>'lam 1'!BH52+'lam 2'!BH52+'lam 3'!BH52+'lam 4'!BH52+'lam 5'!BH52+'lam 6'!BH52</f>
        <v>533.07075136317917</v>
      </c>
      <c r="BJ52" s="171">
        <f>'lam 1'!BI52+'lam 2'!BI52+'lam 3'!BI52+'lam 4'!BI52+'lam 5'!BI52+'lam 6'!BI52</f>
        <v>524.96291426873483</v>
      </c>
      <c r="BK52" s="171">
        <f>'lam 1'!BJ52+'lam 2'!BJ52+'lam 3'!BJ52+'lam 4'!BJ52+'lam 5'!BJ52+'lam 6'!BJ52</f>
        <v>514.84535658085633</v>
      </c>
      <c r="BL52" s="171">
        <f>'lam 1'!BK52+'lam 2'!BK52+'lam 3'!BK52+'lam 4'!BK52+'lam 5'!BK52+'lam 6'!BK52</f>
        <v>503.89775062411201</v>
      </c>
      <c r="BM52" s="171">
        <f>'lam 1'!BL52+'lam 2'!BL52+'lam 3'!BL52+'lam 4'!BL52+'lam 5'!BL52+'lam 6'!BL52</f>
        <v>492.98553853046991</v>
      </c>
      <c r="BN52" s="171">
        <f>'lam 1'!BM52+'lam 2'!BM52+'lam 3'!BM52+'lam 4'!BM52+'lam 5'!BM52+'lam 6'!BM52</f>
        <v>482.3077471286789</v>
      </c>
      <c r="BO52" s="171">
        <f>'lam 1'!BN52+'lam 2'!BN52+'lam 3'!BN52+'lam 4'!BN52+'lam 5'!BN52+'lam 6'!BN52</f>
        <v>471.32727940752807</v>
      </c>
      <c r="BP52" s="171">
        <f>'lam 1'!BO52+'lam 2'!BO52+'lam 3'!BO52+'lam 4'!BO52+'lam 5'!BO52+'lam 6'!BO52</f>
        <v>458.98247128636734</v>
      </c>
      <c r="BQ52" s="171">
        <f>'lam 1'!BP52+'lam 2'!BP52+'lam 3'!BP52+'lam 4'!BP52+'lam 5'!BP52+'lam 6'!BP52</f>
        <v>444.0689329188765</v>
      </c>
      <c r="BR52" s="171">
        <f>'lam 1'!BQ52+'lam 2'!BQ52+'lam 3'!BQ52+'lam 4'!BQ52+'lam 5'!BQ52+'lam 6'!BQ52</f>
        <v>425.63726950987865</v>
      </c>
      <c r="BS52" s="171">
        <f>'lam 1'!BR52+'lam 2'!BR52+'lam 3'!BR52+'lam 4'!BR52+'lam 5'!BR52+'lam 6'!BR52</f>
        <v>376.23286137689792</v>
      </c>
      <c r="BT52" s="171">
        <f>'lam 1'!BS52+'lam 2'!BS52+'lam 3'!BS52+'lam 4'!BS52+'lam 5'!BS52+'lam 6'!BS52</f>
        <v>351.61842128339231</v>
      </c>
      <c r="BU52" s="171">
        <f>'lam 1'!BT52+'lam 2'!BT52+'lam 3'!BT52+'lam 4'!BT52+'lam 5'!BT52+'lam 6'!BT52</f>
        <v>324.04383446764956</v>
      </c>
      <c r="BV52" s="171">
        <f>'lam 1'!BU52+'lam 2'!BU52+'lam 3'!BU52+'lam 4'!BU52+'lam 5'!BU52+'lam 6'!BU52</f>
        <v>294.74540183494304</v>
      </c>
      <c r="BW52" s="171">
        <f>'lam 1'!BV52+'lam 2'!BV52+'lam 3'!BV52+'lam 4'!BV52+'lam 5'!BV52+'lam 6'!BV52</f>
        <v>265.13596757107041</v>
      </c>
      <c r="BX52" s="171">
        <f>'lam 1'!BW52+'lam 2'!BW52+'lam 3'!BW52+'lam 4'!BW52+'lam 5'!BW52+'lam 6'!BW52</f>
        <v>236.58879075122192</v>
      </c>
      <c r="BY52" s="171">
        <f>'lam 1'!BX52+'lam 2'!BX52+'lam 3'!BX52+'lam 4'!BX52+'lam 5'!BX52+'lam 6'!BX52</f>
        <v>210.27269630667519</v>
      </c>
      <c r="BZ52" s="171">
        <f>'lam 1'!BY52+'lam 2'!BY52+'lam 3'!BY52+'lam 4'!BY52+'lam 5'!BY52+'lam 6'!BY52</f>
        <v>187.05409299189631</v>
      </c>
      <c r="CA52" s="171">
        <f>'lam 1'!BZ52+'lam 2'!BZ52+'lam 3'!BZ52+'lam 4'!BZ52+'lam 5'!BZ52+'lam 6'!BZ52</f>
        <v>167.46298472698413</v>
      </c>
      <c r="CB52" s="171">
        <f>'lam 1'!CA52+'lam 2'!CA52+'lam 3'!CA52+'lam 4'!CA52+'lam 5'!CA52+'lam 6'!CA52</f>
        <v>151.7092210625737</v>
      </c>
      <c r="CC52" s="122"/>
      <c r="CD52" s="122"/>
      <c r="CE52" s="122"/>
      <c r="CF52" s="122"/>
      <c r="CG52" s="122"/>
      <c r="CH52" s="122"/>
      <c r="CI52" s="122"/>
      <c r="CJ52" s="122"/>
      <c r="CK52" s="122"/>
      <c r="CL52" s="122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</row>
    <row r="53" spans="5:165" ht="17.100000000000001" customHeight="1" x14ac:dyDescent="0.2">
      <c r="E53" s="53">
        <f t="shared" si="9"/>
        <v>550.26769187513332</v>
      </c>
      <c r="F53" s="172"/>
      <c r="G53" s="172">
        <f t="shared" si="10"/>
        <v>2.2000000000000006</v>
      </c>
      <c r="H53" s="172"/>
      <c r="I53" s="175">
        <f t="shared" si="11"/>
        <v>-1.3000000000000023</v>
      </c>
      <c r="J53" s="171">
        <f>'lam 1'!I53+'lam 2'!I53+'lam 3'!I53+'lam 4'!I53+'lam 5'!I53+'lam 6'!I53</f>
        <v>150.57164402123709</v>
      </c>
      <c r="K53" s="171">
        <f>'lam 1'!J53+'lam 2'!J53+'lam 3'!J53+'lam 4'!J53+'lam 5'!J53+'lam 6'!J53</f>
        <v>166.23354440328035</v>
      </c>
      <c r="L53" s="171">
        <f>'lam 1'!K53+'lam 2'!K53+'lam 3'!K53+'lam 4'!K53+'lam 5'!K53+'lam 6'!K53</f>
        <v>185.71094371682278</v>
      </c>
      <c r="M53" s="171">
        <f>'lam 1'!L53+'lam 2'!L53+'lam 3'!L53+'lam 4'!L53+'lam 5'!L53+'lam 6'!L53</f>
        <v>208.79769649939306</v>
      </c>
      <c r="N53" s="171">
        <f>'lam 1'!M53+'lam 2'!M53+'lam 3'!M53+'lam 4'!M53+'lam 5'!M53+'lam 6'!M53</f>
        <v>234.96991263926839</v>
      </c>
      <c r="O53" s="171">
        <f>'lam 1'!N53+'lam 2'!N53+'lam 3'!N53+'lam 4'!N53+'lam 5'!N53+'lam 6'!N53</f>
        <v>263.36948182705453</v>
      </c>
      <c r="P53" s="171">
        <f>'lam 1'!O53+'lam 2'!O53+'lam 3'!O53+'lam 4'!O53+'lam 5'!O53+'lam 6'!O53</f>
        <v>292.83740073736317</v>
      </c>
      <c r="Q53" s="171">
        <f>'lam 1'!P53+'lam 2'!P53+'lam 3'!P53+'lam 4'!P53+'lam 5'!P53+'lam 6'!P53</f>
        <v>322.01063929429165</v>
      </c>
      <c r="R53" s="171">
        <f>'lam 1'!Q53+'lam 2'!Q53+'lam 3'!Q53+'lam 4'!Q53+'lam 5'!Q53+'lam 6'!Q53</f>
        <v>349.48551642897752</v>
      </c>
      <c r="S53" s="171">
        <f>'lam 1'!R53+'lam 2'!R53+'lam 3'!R53+'lam 4'!R53+'lam 5'!R53+'lam 6'!R53</f>
        <v>374.03223468755789</v>
      </c>
      <c r="T53" s="171">
        <f>'lam 1'!S53+'lam 2'!S53+'lam 3'!S53+'lam 4'!S53+'lam 5'!S53+'lam 6'!S53</f>
        <v>423.1317475938564</v>
      </c>
      <c r="U53" s="171">
        <f>'lam 1'!T53+'lam 2'!T53+'lam 3'!T53+'lam 4'!T53+'lam 5'!T53+'lam 6'!T53</f>
        <v>441.54831160159728</v>
      </c>
      <c r="V53" s="171">
        <f>'lam 1'!U53+'lam 2'!U53+'lam 3'!U53+'lam 4'!U53+'lam 5'!U53+'lam 6'!U53</f>
        <v>456.47149947916034</v>
      </c>
      <c r="W53" s="171">
        <f>'lam 1'!V53+'lam 2'!V53+'lam 3'!V53+'lam 4'!V53+'lam 5'!V53+'lam 6'!V53</f>
        <v>468.84089866469839</v>
      </c>
      <c r="X53" s="171">
        <f>'lam 1'!W53+'lam 2'!W53+'lam 3'!W53+'lam 4'!W53+'lam 5'!W53+'lam 6'!W53</f>
        <v>479.85015475655337</v>
      </c>
      <c r="Y53" s="171">
        <f>'lam 1'!X53+'lam 2'!X53+'lam 3'!X53+'lam 4'!X53+'lam 5'!X53+'lam 6'!X53</f>
        <v>490.55164676137048</v>
      </c>
      <c r="Z53" s="171">
        <f>'lam 1'!Y53+'lam 2'!Y53+'lam 3'!Y53+'lam 4'!Y53+'lam 5'!Y53+'lam 6'!Y53</f>
        <v>501.47653852153337</v>
      </c>
      <c r="AA53" s="171">
        <f>'lam 1'!Z53+'lam 2'!Z53+'lam 3'!Z53+'lam 4'!Z53+'lam 5'!Z53+'lam 6'!Z53</f>
        <v>512.42398894537166</v>
      </c>
      <c r="AB53" s="171">
        <f>'lam 1'!AA53+'lam 2'!AA53+'lam 3'!AA53+'lam 4'!AA53+'lam 5'!AA53+'lam 6'!AA53</f>
        <v>522.53026180833137</v>
      </c>
      <c r="AC53" s="171">
        <f>'lam 1'!AB53+'lam 2'!AB53+'lam 3'!AB53+'lam 4'!AB53+'lam 5'!AB53+'lam 6'!AB53</f>
        <v>530.6192097479252</v>
      </c>
      <c r="AD53" s="171">
        <f>'lam 1'!AC53+'lam 2'!AC53+'lam 3'!AC53+'lam 4'!AC53+'lam 5'!AC53+'lam 6'!AC53</f>
        <v>535.70391995291629</v>
      </c>
      <c r="AE53" s="171">
        <f>'lam 1'!AD53+'lam 2'!AD53+'lam 3'!AD53+'lam 4'!AD53+'lam 5'!AD53+'lam 6'!AD53</f>
        <v>537.42427248883814</v>
      </c>
      <c r="AF53" s="171">
        <f>'lam 1'!AE53+'lam 2'!AE53+'lam 3'!AE53+'lam 4'!AE53+'lam 5'!AE53+'lam 6'!AE53</f>
        <v>536.22131632927619</v>
      </c>
      <c r="AG53" s="171">
        <f>'lam 1'!AF53+'lam 2'!AF53+'lam 3'!AF53+'lam 4'!AF53+'lam 5'!AF53+'lam 6'!AF53</f>
        <v>533.16794879232884</v>
      </c>
      <c r="AH53" s="171">
        <f>'lam 1'!AG53+'lam 2'!AG53+'lam 3'!AG53+'lam 4'!AG53+'lam 5'!AG53+'lam 6'!AG53</f>
        <v>529.53698231268891</v>
      </c>
      <c r="AI53" s="171">
        <f>'lam 1'!AH53+'lam 2'!AH53+'lam 3'!AH53+'lam 4'!AH53+'lam 5'!AH53+'lam 6'!AH53</f>
        <v>526.30632962991422</v>
      </c>
      <c r="AJ53" s="171">
        <f>'lam 1'!AI53+'lam 2'!AI53+'lam 3'!AI53+'lam 4'!AI53+'lam 5'!AI53+'lam 6'!AI53</f>
        <v>523.81733226119673</v>
      </c>
      <c r="AK53" s="171">
        <f>'lam 1'!AJ53+'lam 2'!AJ53+'lam 3'!AJ53+'lam 4'!AJ53+'lam 5'!AJ53+'lam 6'!AJ53</f>
        <v>521.71744683095494</v>
      </c>
      <c r="AL53" s="171">
        <f>'lam 1'!AK53+'lam 2'!AK53+'lam 3'!AK53+'lam 4'!AK53+'lam 5'!AK53+'lam 6'!AK53</f>
        <v>519.187150176655</v>
      </c>
      <c r="AM53" s="171">
        <f>'lam 1'!AL53+'lam 2'!AL53+'lam 3'!AL53+'lam 4'!AL53+'lam 5'!AL53+'lam 6'!AL53</f>
        <v>550.26769187513321</v>
      </c>
      <c r="AN53" s="171">
        <f>'lam 1'!AM53+'lam 2'!AM53+'lam 3'!AM53+'lam 4'!AM53+'lam 5'!AM53+'lam 6'!AM53</f>
        <v>545.39348251478668</v>
      </c>
      <c r="AO53" s="171">
        <f>'lam 1'!AN53+'lam 2'!AN53+'lam 3'!AN53+'lam 4'!AN53+'lam 5'!AN53+'lam 6'!AN53</f>
        <v>540.26577909083721</v>
      </c>
      <c r="AP53" s="171">
        <f>'lam 1'!AO53+'lam 2'!AO53+'lam 3'!AO53+'lam 4'!AO53+'lam 5'!AO53+'lam 6'!AO53</f>
        <v>535.19646014579871</v>
      </c>
      <c r="AQ53" s="171">
        <f>'lam 1'!AP53+'lam 2'!AP53+'lam 3'!AP53+'lam 4'!AP53+'lam 5'!AP53+'lam 6'!AP53</f>
        <v>530.80833579368323</v>
      </c>
      <c r="AR53" s="171">
        <f>'lam 1'!AQ53+'lam 2'!AQ53+'lam 3'!AQ53+'lam 4'!AQ53+'lam 5'!AQ53+'lam 6'!AQ53</f>
        <v>527.80731337662974</v>
      </c>
      <c r="AS53" s="171">
        <f>'lam 1'!AR53+'lam 2'!AR53+'lam 3'!AR53+'lam 4'!AR53+'lam 5'!AR53+'lam 6'!AR53</f>
        <v>526.73896365410769</v>
      </c>
      <c r="AT53" s="171">
        <f>'lam 1'!AS53+'lam 2'!AS53+'lam 3'!AS53+'lam 4'!AS53+'lam 5'!AS53+'lam 6'!AS53</f>
        <v>527.80731337663019</v>
      </c>
      <c r="AU53" s="171">
        <f>'lam 1'!AT53+'lam 2'!AT53+'lam 3'!AT53+'lam 4'!AT53+'lam 5'!AT53+'lam 6'!AT53</f>
        <v>530.80833579368345</v>
      </c>
      <c r="AV53" s="171">
        <f>'lam 1'!AU53+'lam 2'!AU53+'lam 3'!AU53+'lam 4'!AU53+'lam 5'!AU53+'lam 6'!AU53</f>
        <v>535.19646014579939</v>
      </c>
      <c r="AW53" s="171">
        <f>'lam 1'!AV53+'lam 2'!AV53+'lam 3'!AV53+'lam 4'!AV53+'lam 5'!AV53+'lam 6'!AV53</f>
        <v>540.26577909083733</v>
      </c>
      <c r="AX53" s="171">
        <f>'lam 1'!AW53+'lam 2'!AW53+'lam 3'!AW53+'lam 4'!AW53+'lam 5'!AW53+'lam 6'!AW53</f>
        <v>545.39348251478691</v>
      </c>
      <c r="AY53" s="171">
        <f>'lam 1'!AX53+'lam 2'!AX53+'lam 3'!AX53+'lam 4'!AX53+'lam 5'!AX53+'lam 6'!AX53</f>
        <v>550.26769187513332</v>
      </c>
      <c r="AZ53" s="171">
        <f>'lam 1'!AY53+'lam 2'!AY53+'lam 3'!AY53+'lam 4'!AY53+'lam 5'!AY53+'lam 6'!AY53</f>
        <v>519.18715017665488</v>
      </c>
      <c r="BA53" s="171">
        <f>'lam 1'!AZ53+'lam 2'!AZ53+'lam 3'!AZ53+'lam 4'!AZ53+'lam 5'!AZ53+'lam 6'!AZ53</f>
        <v>521.71744683095494</v>
      </c>
      <c r="BB53" s="171">
        <f>'lam 1'!BA53+'lam 2'!BA53+'lam 3'!BA53+'lam 4'!BA53+'lam 5'!BA53+'lam 6'!BA53</f>
        <v>523.81733226119673</v>
      </c>
      <c r="BC53" s="171">
        <f>'lam 1'!BB53+'lam 2'!BB53+'lam 3'!BB53+'lam 4'!BB53+'lam 5'!BB53+'lam 6'!BB53</f>
        <v>526.30632962991444</v>
      </c>
      <c r="BD53" s="171">
        <f>'lam 1'!BC53+'lam 2'!BC53+'lam 3'!BC53+'lam 4'!BC53+'lam 5'!BC53+'lam 6'!BC53</f>
        <v>529.53698231268902</v>
      </c>
      <c r="BE53" s="171">
        <f>'lam 1'!BD53+'lam 2'!BD53+'lam 3'!BD53+'lam 4'!BD53+'lam 5'!BD53+'lam 6'!BD53</f>
        <v>533.16794879232907</v>
      </c>
      <c r="BF53" s="171">
        <f>'lam 1'!BE53+'lam 2'!BE53+'lam 3'!BE53+'lam 4'!BE53+'lam 5'!BE53+'lam 6'!BE53</f>
        <v>536.22131632927631</v>
      </c>
      <c r="BG53" s="171">
        <f>'lam 1'!BF53+'lam 2'!BF53+'lam 3'!BF53+'lam 4'!BF53+'lam 5'!BF53+'lam 6'!BF53</f>
        <v>537.42427248883814</v>
      </c>
      <c r="BH53" s="171">
        <f>'lam 1'!BG53+'lam 2'!BG53+'lam 3'!BG53+'lam 4'!BG53+'lam 5'!BG53+'lam 6'!BG53</f>
        <v>535.70391995291607</v>
      </c>
      <c r="BI53" s="171">
        <f>'lam 1'!BH53+'lam 2'!BH53+'lam 3'!BH53+'lam 4'!BH53+'lam 5'!BH53+'lam 6'!BH53</f>
        <v>530.61920974792497</v>
      </c>
      <c r="BJ53" s="171">
        <f>'lam 1'!BI53+'lam 2'!BI53+'lam 3'!BI53+'lam 4'!BI53+'lam 5'!BI53+'lam 6'!BI53</f>
        <v>522.53026180833103</v>
      </c>
      <c r="BK53" s="171">
        <f>'lam 1'!BJ53+'lam 2'!BJ53+'lam 3'!BJ53+'lam 4'!BJ53+'lam 5'!BJ53+'lam 6'!BJ53</f>
        <v>512.42398894537121</v>
      </c>
      <c r="BL53" s="171">
        <f>'lam 1'!BK53+'lam 2'!BK53+'lam 3'!BK53+'lam 4'!BK53+'lam 5'!BK53+'lam 6'!BK53</f>
        <v>501.4765385215328</v>
      </c>
      <c r="BM53" s="171">
        <f>'lam 1'!BL53+'lam 2'!BL53+'lam 3'!BL53+'lam 4'!BL53+'lam 5'!BL53+'lam 6'!BL53</f>
        <v>490.55164676136985</v>
      </c>
      <c r="BN53" s="171">
        <f>'lam 1'!BM53+'lam 2'!BM53+'lam 3'!BM53+'lam 4'!BM53+'lam 5'!BM53+'lam 6'!BM53</f>
        <v>479.85015475655297</v>
      </c>
      <c r="BO53" s="171">
        <f>'lam 1'!BN53+'lam 2'!BN53+'lam 3'!BN53+'lam 4'!BN53+'lam 5'!BN53+'lam 6'!BN53</f>
        <v>468.84089866469787</v>
      </c>
      <c r="BP53" s="171">
        <f>'lam 1'!BO53+'lam 2'!BO53+'lam 3'!BO53+'lam 4'!BO53+'lam 5'!BO53+'lam 6'!BO53</f>
        <v>456.47149947915989</v>
      </c>
      <c r="BQ53" s="171">
        <f>'lam 1'!BP53+'lam 2'!BP53+'lam 3'!BP53+'lam 4'!BP53+'lam 5'!BP53+'lam 6'!BP53</f>
        <v>441.54831160159654</v>
      </c>
      <c r="BR53" s="171">
        <f>'lam 1'!BQ53+'lam 2'!BQ53+'lam 3'!BQ53+'lam 4'!BQ53+'lam 5'!BQ53+'lam 6'!BQ53</f>
        <v>423.13174759385544</v>
      </c>
      <c r="BS53" s="171">
        <f>'lam 1'!BR53+'lam 2'!BR53+'lam 3'!BR53+'lam 4'!BR53+'lam 5'!BR53+'lam 6'!BR53</f>
        <v>374.03223468755687</v>
      </c>
      <c r="BT53" s="171">
        <f>'lam 1'!BS53+'lam 2'!BS53+'lam 3'!BS53+'lam 4'!BS53+'lam 5'!BS53+'lam 6'!BS53</f>
        <v>349.48551642897598</v>
      </c>
      <c r="BU53" s="171">
        <f>'lam 1'!BT53+'lam 2'!BT53+'lam 3'!BT53+'lam 4'!BT53+'lam 5'!BT53+'lam 6'!BT53</f>
        <v>322.01063929429017</v>
      </c>
      <c r="BV53" s="171">
        <f>'lam 1'!BU53+'lam 2'!BU53+'lam 3'!BU53+'lam 4'!BU53+'lam 5'!BU53+'lam 6'!BU53</f>
        <v>292.83740073736124</v>
      </c>
      <c r="BW53" s="171">
        <f>'lam 1'!BV53+'lam 2'!BV53+'lam 3'!BV53+'lam 4'!BV53+'lam 5'!BV53+'lam 6'!BV53</f>
        <v>263.36948182705316</v>
      </c>
      <c r="BX53" s="171">
        <f>'lam 1'!BW53+'lam 2'!BW53+'lam 3'!BW53+'lam 4'!BW53+'lam 5'!BW53+'lam 6'!BW53</f>
        <v>234.96991263926708</v>
      </c>
      <c r="BY53" s="171">
        <f>'lam 1'!BX53+'lam 2'!BX53+'lam 3'!BX53+'lam 4'!BX53+'lam 5'!BX53+'lam 6'!BX53</f>
        <v>208.79769649939183</v>
      </c>
      <c r="BZ53" s="171">
        <f>'lam 1'!BY53+'lam 2'!BY53+'lam 3'!BY53+'lam 4'!BY53+'lam 5'!BY53+'lam 6'!BY53</f>
        <v>185.71094371682182</v>
      </c>
      <c r="CA53" s="171">
        <f>'lam 1'!BZ53+'lam 2'!BZ53+'lam 3'!BZ53+'lam 4'!BZ53+'lam 5'!BZ53+'lam 6'!BZ53</f>
        <v>166.23354440327944</v>
      </c>
      <c r="CB53" s="171">
        <f>'lam 1'!CA53+'lam 2'!CA53+'lam 3'!CA53+'lam 4'!CA53+'lam 5'!CA53+'lam 6'!CA53</f>
        <v>150.57164402123658</v>
      </c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</row>
    <row r="54" spans="5:165" ht="17.100000000000001" customHeight="1" x14ac:dyDescent="0.2">
      <c r="E54" s="53">
        <f t="shared" si="9"/>
        <v>545.91595866998739</v>
      </c>
      <c r="F54" s="172"/>
      <c r="G54" s="172">
        <f t="shared" si="10"/>
        <v>2.1000000000000005</v>
      </c>
      <c r="H54" s="172"/>
      <c r="I54" s="175">
        <f t="shared" si="11"/>
        <v>-1.4000000000000024</v>
      </c>
      <c r="J54" s="171">
        <f>'lam 1'!I54+'lam 2'!I54+'lam 3'!I54+'lam 4'!I54+'lam 5'!I54+'lam 6'!I54</f>
        <v>148.85809851970606</v>
      </c>
      <c r="K54" s="171">
        <f>'lam 1'!J54+'lam 2'!J54+'lam 3'!J54+'lam 4'!J54+'lam 5'!J54+'lam 6'!J54</f>
        <v>164.40959467329054</v>
      </c>
      <c r="L54" s="171">
        <f>'lam 1'!K54+'lam 2'!K54+'lam 3'!K54+'lam 4'!K54+'lam 5'!K54+'lam 6'!K54</f>
        <v>183.756316165334</v>
      </c>
      <c r="M54" s="171">
        <f>'lam 1'!L54+'lam 2'!L54+'lam 3'!L54+'lam 4'!L54+'lam 5'!L54+'lam 6'!L54</f>
        <v>206.69712748684634</v>
      </c>
      <c r="N54" s="171">
        <f>'lam 1'!M54+'lam 2'!M54+'lam 3'!M54+'lam 4'!M54+'lam 5'!M54+'lam 6'!M54</f>
        <v>232.71577970318054</v>
      </c>
      <c r="O54" s="171">
        <f>'lam 1'!N54+'lam 2'!N54+'lam 3'!N54+'lam 4'!N54+'lam 5'!N54+'lam 6'!N54</f>
        <v>260.96406530047318</v>
      </c>
      <c r="P54" s="171">
        <f>'lam 1'!O54+'lam 2'!O54+'lam 3'!O54+'lam 4'!O54+'lam 5'!O54+'lam 6'!O54</f>
        <v>290.29426907838683</v>
      </c>
      <c r="Q54" s="171">
        <f>'lam 1'!P54+'lam 2'!P54+'lam 3'!P54+'lam 4'!P54+'lam 5'!P54+'lam 6'!P54</f>
        <v>319.35466120212072</v>
      </c>
      <c r="R54" s="171">
        <f>'lam 1'!Q54+'lam 2'!Q54+'lam 3'!Q54+'lam 4'!Q54+'lam 5'!Q54+'lam 6'!Q54</f>
        <v>346.75115520300062</v>
      </c>
      <c r="S54" s="171">
        <f>'lam 1'!R54+'lam 2'!R54+'lam 3'!R54+'lam 4'!R54+'lam 5'!R54+'lam 6'!R54</f>
        <v>371.26009243366485</v>
      </c>
      <c r="T54" s="171">
        <f>'lam 1'!S54+'lam 2'!S54+'lam 3'!S54+'lam 4'!S54+'lam 5'!S54+'lam 6'!S54</f>
        <v>419.87525560299451</v>
      </c>
      <c r="U54" s="171">
        <f>'lam 1'!T54+'lam 2'!T54+'lam 3'!T54+'lam 4'!T54+'lam 5'!T54+'lam 6'!T54</f>
        <v>438.30865034750889</v>
      </c>
      <c r="V54" s="171">
        <f>'lam 1'!U54+'lam 2'!U54+'lam 3'!U54+'lam 4'!U54+'lam 5'!U54+'lam 6'!U54</f>
        <v>453.276445225587</v>
      </c>
      <c r="W54" s="171">
        <f>'lam 1'!V54+'lam 2'!V54+'lam 3'!V54+'lam 4'!V54+'lam 5'!V54+'lam 6'!V54</f>
        <v>465.70642100328456</v>
      </c>
      <c r="X54" s="171">
        <f>'lam 1'!W54+'lam 2'!W54+'lam 3'!W54+'lam 4'!W54+'lam 5'!W54+'lam 6'!W54</f>
        <v>476.77973435883177</v>
      </c>
      <c r="Y54" s="171">
        <f>'lam 1'!X54+'lam 2'!X54+'lam 3'!X54+'lam 4'!X54+'lam 5'!X54+'lam 6'!X54</f>
        <v>487.53791408166097</v>
      </c>
      <c r="Z54" s="171">
        <f>'lam 1'!Y54+'lam 2'!Y54+'lam 3'!Y54+'lam 4'!Y54+'lam 5'!Y54+'lam 6'!Y54</f>
        <v>498.50450554106561</v>
      </c>
      <c r="AA54" s="171">
        <f>'lam 1'!Z54+'lam 2'!Z54+'lam 3'!Z54+'lam 4'!Z54+'lam 5'!Z54+'lam 6'!Z54</f>
        <v>509.47473304243283</v>
      </c>
      <c r="AB54" s="171">
        <f>'lam 1'!AA54+'lam 2'!AA54+'lam 3'!AA54+'lam 4'!AA54+'lam 5'!AA54+'lam 6'!AA54</f>
        <v>519.58396213152389</v>
      </c>
      <c r="AC54" s="171">
        <f>'lam 1'!AB54+'lam 2'!AB54+'lam 3'!AB54+'lam 4'!AB54+'lam 5'!AB54+'lam 6'!AB54</f>
        <v>527.65686624699288</v>
      </c>
      <c r="AD54" s="171">
        <f>'lam 1'!AC54+'lam 2'!AC54+'lam 3'!AC54+'lam 4'!AC54+'lam 5'!AC54+'lam 6'!AC54</f>
        <v>532.70766116436891</v>
      </c>
      <c r="AE54" s="171">
        <f>'lam 1'!AD54+'lam 2'!AD54+'lam 3'!AD54+'lam 4'!AD54+'lam 5'!AD54+'lam 6'!AD54</f>
        <v>534.37663461120871</v>
      </c>
      <c r="AF54" s="171">
        <f>'lam 1'!AE54+'lam 2'!AE54+'lam 3'!AE54+'lam 4'!AE54+'lam 5'!AE54+'lam 6'!AE54</f>
        <v>533.10414438784073</v>
      </c>
      <c r="AG54" s="171">
        <f>'lam 1'!AF54+'lam 2'!AF54+'lam 3'!AF54+'lam 4'!AF54+'lam 5'!AF54+'lam 6'!AF54</f>
        <v>529.96164931246585</v>
      </c>
      <c r="AH54" s="171">
        <f>'lam 1'!AG54+'lam 2'!AG54+'lam 3'!AG54+'lam 4'!AG54+'lam 5'!AG54+'lam 6'!AG54</f>
        <v>526.22077459671198</v>
      </c>
      <c r="AI54" s="171">
        <f>'lam 1'!AH54+'lam 2'!AH54+'lam 3'!AH54+'lam 4'!AH54+'lam 5'!AH54+'lam 6'!AH54</f>
        <v>522.85987046791081</v>
      </c>
      <c r="AJ54" s="171">
        <f>'lam 1'!AI54+'lam 2'!AI54+'lam 3'!AI54+'lam 4'!AI54+'lam 5'!AI54+'lam 6'!AI54</f>
        <v>520.22360788398476</v>
      </c>
      <c r="AK54" s="171">
        <f>'lam 1'!AJ54+'lam 2'!AJ54+'lam 3'!AJ54+'lam 4'!AJ54+'lam 5'!AJ54+'lam 6'!AJ54</f>
        <v>517.96624452077765</v>
      </c>
      <c r="AL54" s="171">
        <f>'lam 1'!AK54+'lam 2'!AK54+'lam 3'!AK54+'lam 4'!AK54+'lam 5'!AK54+'lam 6'!AK54</f>
        <v>515.27798561216423</v>
      </c>
      <c r="AM54" s="171">
        <f>'lam 1'!AL54+'lam 2'!AL54+'lam 3'!AL54+'lam 4'!AL54+'lam 5'!AL54+'lam 6'!AL54</f>
        <v>545.91595866998728</v>
      </c>
      <c r="AN54" s="171">
        <f>'lam 1'!AM54+'lam 2'!AM54+'lam 3'!AM54+'lam 4'!AM54+'lam 5'!AM54+'lam 6'!AM54</f>
        <v>540.91194800410517</v>
      </c>
      <c r="AO54" s="171">
        <f>'lam 1'!AN54+'lam 2'!AN54+'lam 3'!AN54+'lam 4'!AN54+'lam 5'!AN54+'lam 6'!AN54</f>
        <v>535.66968710695437</v>
      </c>
      <c r="AP54" s="171">
        <f>'lam 1'!AO54+'lam 2'!AO54+'lam 3'!AO54+'lam 4'!AO54+'lam 5'!AO54+'lam 6'!AO54</f>
        <v>530.50747136833331</v>
      </c>
      <c r="AQ54" s="171">
        <f>'lam 1'!AP54+'lam 2'!AP54+'lam 3'!AP54+'lam 4'!AP54+'lam 5'!AP54+'lam 6'!AP54</f>
        <v>526.05178868896564</v>
      </c>
      <c r="AR54" s="171">
        <f>'lam 1'!AQ54+'lam 2'!AQ54+'lam 3'!AQ54+'lam 4'!AQ54+'lam 5'!AQ54+'lam 6'!AQ54</f>
        <v>523.01004878156573</v>
      </c>
      <c r="AS54" s="171">
        <f>'lam 1'!AR54+'lam 2'!AR54+'lam 3'!AR54+'lam 4'!AR54+'lam 5'!AR54+'lam 6'!AR54</f>
        <v>521.92813060094488</v>
      </c>
      <c r="AT54" s="171">
        <f>'lam 1'!AS54+'lam 2'!AS54+'lam 3'!AS54+'lam 4'!AS54+'lam 5'!AS54+'lam 6'!AS54</f>
        <v>523.01004878156596</v>
      </c>
      <c r="AU54" s="171">
        <f>'lam 1'!AT54+'lam 2'!AT54+'lam 3'!AT54+'lam 4'!AT54+'lam 5'!AT54+'lam 6'!AT54</f>
        <v>526.05178868896598</v>
      </c>
      <c r="AV54" s="171">
        <f>'lam 1'!AU54+'lam 2'!AU54+'lam 3'!AU54+'lam 4'!AU54+'lam 5'!AU54+'lam 6'!AU54</f>
        <v>530.50747136833377</v>
      </c>
      <c r="AW54" s="171">
        <f>'lam 1'!AV54+'lam 2'!AV54+'lam 3'!AV54+'lam 4'!AV54+'lam 5'!AV54+'lam 6'!AV54</f>
        <v>535.66968710695448</v>
      </c>
      <c r="AX54" s="171">
        <f>'lam 1'!AW54+'lam 2'!AW54+'lam 3'!AW54+'lam 4'!AW54+'lam 5'!AW54+'lam 6'!AW54</f>
        <v>540.91194800410562</v>
      </c>
      <c r="AY54" s="171">
        <f>'lam 1'!AX54+'lam 2'!AX54+'lam 3'!AX54+'lam 4'!AX54+'lam 5'!AX54+'lam 6'!AX54</f>
        <v>545.91595866998739</v>
      </c>
      <c r="AZ54" s="171">
        <f>'lam 1'!AY54+'lam 2'!AY54+'lam 3'!AY54+'lam 4'!AY54+'lam 5'!AY54+'lam 6'!AY54</f>
        <v>515.27798561216423</v>
      </c>
      <c r="BA54" s="171">
        <f>'lam 1'!AZ54+'lam 2'!AZ54+'lam 3'!AZ54+'lam 4'!AZ54+'lam 5'!AZ54+'lam 6'!AZ54</f>
        <v>517.96624452077788</v>
      </c>
      <c r="BB54" s="171">
        <f>'lam 1'!BA54+'lam 2'!BA54+'lam 3'!BA54+'lam 4'!BA54+'lam 5'!BA54+'lam 6'!BA54</f>
        <v>520.22360788398487</v>
      </c>
      <c r="BC54" s="171">
        <f>'lam 1'!BB54+'lam 2'!BB54+'lam 3'!BB54+'lam 4'!BB54+'lam 5'!BB54+'lam 6'!BB54</f>
        <v>522.85987046791092</v>
      </c>
      <c r="BD54" s="171">
        <f>'lam 1'!BC54+'lam 2'!BC54+'lam 3'!BC54+'lam 4'!BC54+'lam 5'!BC54+'lam 6'!BC54</f>
        <v>526.22077459671209</v>
      </c>
      <c r="BE54" s="171">
        <f>'lam 1'!BD54+'lam 2'!BD54+'lam 3'!BD54+'lam 4'!BD54+'lam 5'!BD54+'lam 6'!BD54</f>
        <v>529.96164931246608</v>
      </c>
      <c r="BF54" s="171">
        <f>'lam 1'!BE54+'lam 2'!BE54+'lam 3'!BE54+'lam 4'!BE54+'lam 5'!BE54+'lam 6'!BE54</f>
        <v>533.10414438784073</v>
      </c>
      <c r="BG54" s="171">
        <f>'lam 1'!BF54+'lam 2'!BF54+'lam 3'!BF54+'lam 4'!BF54+'lam 5'!BF54+'lam 6'!BF54</f>
        <v>534.3766346112086</v>
      </c>
      <c r="BH54" s="171">
        <f>'lam 1'!BG54+'lam 2'!BG54+'lam 3'!BG54+'lam 4'!BG54+'lam 5'!BG54+'lam 6'!BG54</f>
        <v>532.70766116436869</v>
      </c>
      <c r="BI54" s="171">
        <f>'lam 1'!BH54+'lam 2'!BH54+'lam 3'!BH54+'lam 4'!BH54+'lam 5'!BH54+'lam 6'!BH54</f>
        <v>527.65686624699265</v>
      </c>
      <c r="BJ54" s="171">
        <f>'lam 1'!BI54+'lam 2'!BI54+'lam 3'!BI54+'lam 4'!BI54+'lam 5'!BI54+'lam 6'!BI54</f>
        <v>519.58396213152355</v>
      </c>
      <c r="BK54" s="171">
        <f>'lam 1'!BJ54+'lam 2'!BJ54+'lam 3'!BJ54+'lam 4'!BJ54+'lam 5'!BJ54+'lam 6'!BJ54</f>
        <v>509.47473304243226</v>
      </c>
      <c r="BL54" s="171">
        <f>'lam 1'!BK54+'lam 2'!BK54+'lam 3'!BK54+'lam 4'!BK54+'lam 5'!BK54+'lam 6'!BK54</f>
        <v>498.50450554106504</v>
      </c>
      <c r="BM54" s="171">
        <f>'lam 1'!BL54+'lam 2'!BL54+'lam 3'!BL54+'lam 4'!BL54+'lam 5'!BL54+'lam 6'!BL54</f>
        <v>487.53791408166052</v>
      </c>
      <c r="BN54" s="171">
        <f>'lam 1'!BM54+'lam 2'!BM54+'lam 3'!BM54+'lam 4'!BM54+'lam 5'!BM54+'lam 6'!BM54</f>
        <v>476.77973435883132</v>
      </c>
      <c r="BO54" s="171">
        <f>'lam 1'!BN54+'lam 2'!BN54+'lam 3'!BN54+'lam 4'!BN54+'lam 5'!BN54+'lam 6'!BN54</f>
        <v>465.70642100328399</v>
      </c>
      <c r="BP54" s="171">
        <f>'lam 1'!BO54+'lam 2'!BO54+'lam 3'!BO54+'lam 4'!BO54+'lam 5'!BO54+'lam 6'!BO54</f>
        <v>453.27644522558649</v>
      </c>
      <c r="BQ54" s="171">
        <f>'lam 1'!BP54+'lam 2'!BP54+'lam 3'!BP54+'lam 4'!BP54+'lam 5'!BP54+'lam 6'!BP54</f>
        <v>438.30865034750821</v>
      </c>
      <c r="BR54" s="171">
        <f>'lam 1'!BQ54+'lam 2'!BQ54+'lam 3'!BQ54+'lam 4'!BQ54+'lam 5'!BQ54+'lam 6'!BQ54</f>
        <v>419.87525560299343</v>
      </c>
      <c r="BS54" s="171">
        <f>'lam 1'!BR54+'lam 2'!BR54+'lam 3'!BR54+'lam 4'!BR54+'lam 5'!BR54+'lam 6'!BR54</f>
        <v>371.26009243366377</v>
      </c>
      <c r="BT54" s="171">
        <f>'lam 1'!BS54+'lam 2'!BS54+'lam 3'!BS54+'lam 4'!BS54+'lam 5'!BS54+'lam 6'!BS54</f>
        <v>346.75115520299926</v>
      </c>
      <c r="BU54" s="171">
        <f>'lam 1'!BT54+'lam 2'!BT54+'lam 3'!BT54+'lam 4'!BT54+'lam 5'!BT54+'lam 6'!BT54</f>
        <v>319.35466120211925</v>
      </c>
      <c r="BV54" s="171">
        <f>'lam 1'!BU54+'lam 2'!BU54+'lam 3'!BU54+'lam 4'!BU54+'lam 5'!BU54+'lam 6'!BU54</f>
        <v>290.29426907838507</v>
      </c>
      <c r="BW54" s="171">
        <f>'lam 1'!BV54+'lam 2'!BV54+'lam 3'!BV54+'lam 4'!BV54+'lam 5'!BV54+'lam 6'!BV54</f>
        <v>260.9640653004717</v>
      </c>
      <c r="BX54" s="171">
        <f>'lam 1'!BW54+'lam 2'!BW54+'lam 3'!BW54+'lam 4'!BW54+'lam 5'!BW54+'lam 6'!BW54</f>
        <v>232.71577970317918</v>
      </c>
      <c r="BY54" s="171">
        <f>'lam 1'!BX54+'lam 2'!BX54+'lam 3'!BX54+'lam 4'!BX54+'lam 5'!BX54+'lam 6'!BX54</f>
        <v>206.6971274868452</v>
      </c>
      <c r="BZ54" s="171">
        <f>'lam 1'!BY54+'lam 2'!BY54+'lam 3'!BY54+'lam 4'!BY54+'lam 5'!BY54+'lam 6'!BY54</f>
        <v>183.75631616533315</v>
      </c>
      <c r="CA54" s="171">
        <f>'lam 1'!BZ54+'lam 2'!BZ54+'lam 3'!BZ54+'lam 4'!BZ54+'lam 5'!BZ54+'lam 6'!BZ54</f>
        <v>164.40959467328963</v>
      </c>
      <c r="CB54" s="171">
        <f>'lam 1'!CA54+'lam 2'!CA54+'lam 3'!CA54+'lam 4'!CA54+'lam 5'!CA54+'lam 6'!CA54</f>
        <v>148.85809851970561</v>
      </c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</row>
    <row r="55" spans="5:165" ht="17.100000000000001" customHeight="1" x14ac:dyDescent="0.2">
      <c r="E55" s="53">
        <f t="shared" si="9"/>
        <v>540.95466025418841</v>
      </c>
      <c r="F55" s="172"/>
      <c r="G55" s="172">
        <f t="shared" si="10"/>
        <v>2.0000000000000004</v>
      </c>
      <c r="H55" s="172"/>
      <c r="I55" s="175">
        <f t="shared" si="11"/>
        <v>-1.5000000000000024</v>
      </c>
      <c r="J55" s="171">
        <f>'lam 1'!I55+'lam 2'!I55+'lam 3'!I55+'lam 4'!I55+'lam 5'!I55+'lam 6'!I55</f>
        <v>146.77245762879983</v>
      </c>
      <c r="K55" s="171">
        <f>'lam 1'!J55+'lam 2'!J55+'lam 3'!J55+'lam 4'!J55+'lam 5'!J55+'lam 6'!J55</f>
        <v>162.2033722441488</v>
      </c>
      <c r="L55" s="171">
        <f>'lam 1'!K55+'lam 2'!K55+'lam 3'!K55+'lam 4'!K55+'lam 5'!K55+'lam 6'!K55</f>
        <v>181.4102622632073</v>
      </c>
      <c r="M55" s="171">
        <f>'lam 1'!L55+'lam 2'!L55+'lam 3'!L55+'lam 4'!L55+'lam 5'!L55+'lam 6'!L55</f>
        <v>204.19808328545133</v>
      </c>
      <c r="N55" s="171">
        <f>'lam 1'!M55+'lam 2'!M55+'lam 3'!M55+'lam 4'!M55+'lam 5'!M55+'lam 6'!M55</f>
        <v>230.05953995111247</v>
      </c>
      <c r="O55" s="171">
        <f>'lam 1'!N55+'lam 2'!N55+'lam 3'!N55+'lam 4'!N55+'lam 5'!N55+'lam 6'!N55</f>
        <v>258.15775424312551</v>
      </c>
      <c r="P55" s="171">
        <f>'lam 1'!O55+'lam 2'!O55+'lam 3'!O55+'lam 4'!O55+'lam 5'!O55+'lam 6'!O55</f>
        <v>287.35765532716255</v>
      </c>
      <c r="Q55" s="171">
        <f>'lam 1'!P55+'lam 2'!P55+'lam 3'!P55+'lam 4'!P55+'lam 5'!P55+'lam 6'!P55</f>
        <v>316.31986732462508</v>
      </c>
      <c r="R55" s="171">
        <f>'lam 1'!Q55+'lam 2'!Q55+'lam 3'!Q55+'lam 4'!Q55+'lam 5'!Q55+'lam 6'!Q55</f>
        <v>343.66041630046999</v>
      </c>
      <c r="S55" s="171">
        <f>'lam 1'!R55+'lam 2'!R55+'lam 3'!R55+'lam 4'!R55+'lam 5'!R55+'lam 6'!R55</f>
        <v>368.161596212794</v>
      </c>
      <c r="T55" s="171">
        <f>'lam 1'!S55+'lam 2'!S55+'lam 3'!S55+'lam 4'!S55+'lam 5'!S55+'lam 6'!S55</f>
        <v>416.18422778039769</v>
      </c>
      <c r="U55" s="171">
        <f>'lam 1'!T55+'lam 2'!T55+'lam 3'!T55+'lam 4'!T55+'lam 5'!T55+'lam 6'!T55</f>
        <v>434.66899218842531</v>
      </c>
      <c r="V55" s="171">
        <f>'lam 1'!U55+'lam 2'!U55+'lam 3'!U55+'lam 4'!U55+'lam 5'!U55+'lam 6'!U55</f>
        <v>449.71878708551833</v>
      </c>
      <c r="W55" s="171">
        <f>'lam 1'!V55+'lam 2'!V55+'lam 3'!V55+'lam 4'!V55+'lam 5'!V55+'lam 6'!V55</f>
        <v>462.24765620463364</v>
      </c>
      <c r="X55" s="171">
        <f>'lam 1'!W55+'lam 2'!W55+'lam 3'!W55+'lam 4'!W55+'lam 5'!W55+'lam 6'!W55</f>
        <v>473.42250946552855</v>
      </c>
      <c r="Y55" s="171">
        <f>'lam 1'!X55+'lam 2'!X55+'lam 3'!X55+'lam 4'!X55+'lam 5'!X55+'lam 6'!X55</f>
        <v>484.27244252923703</v>
      </c>
      <c r="Z55" s="171">
        <f>'lam 1'!Y55+'lam 2'!Y55+'lam 3'!Y55+'lam 4'!Y55+'lam 5'!Y55+'lam 6'!Y55</f>
        <v>495.31178307667062</v>
      </c>
      <c r="AA55" s="171">
        <f>'lam 1'!Z55+'lam 2'!Z55+'lam 3'!Z55+'lam 4'!Z55+'lam 5'!Z55+'lam 6'!Z55</f>
        <v>506.32997381436303</v>
      </c>
      <c r="AB55" s="171">
        <f>'lam 1'!AA55+'lam 2'!AA55+'lam 3'!AA55+'lam 4'!AA55+'lam 5'!AA55+'lam 6'!AA55</f>
        <v>516.45933829312366</v>
      </c>
      <c r="AC55" s="171">
        <f>'lam 1'!AB55+'lam 2'!AB55+'lam 3'!AB55+'lam 4'!AB55+'lam 5'!AB55+'lam 6'!AB55</f>
        <v>524.52320635840749</v>
      </c>
      <c r="AD55" s="171">
        <f>'lam 1'!AC55+'lam 2'!AC55+'lam 3'!AC55+'lam 4'!AC55+'lam 5'!AC55+'lam 6'!AC55</f>
        <v>529.53527407563126</v>
      </c>
      <c r="AE55" s="171">
        <f>'lam 1'!AD55+'lam 2'!AD55+'lam 3'!AD55+'lam 4'!AD55+'lam 5'!AD55+'lam 6'!AD55</f>
        <v>531.13563647693127</v>
      </c>
      <c r="AF55" s="171">
        <f>'lam 1'!AE55+'lam 2'!AE55+'lam 3'!AE55+'lam 4'!AE55+'lam 5'!AE55+'lam 6'!AE55</f>
        <v>529.76463038772806</v>
      </c>
      <c r="AG55" s="171">
        <f>'lam 1'!AF55+'lam 2'!AF55+'lam 3'!AF55+'lam 4'!AF55+'lam 5'!AF55+'lam 6'!AF55</f>
        <v>526.49399689942106</v>
      </c>
      <c r="AH55" s="171">
        <f>'lam 1'!AG55+'lam 2'!AG55+'lam 3'!AG55+'lam 4'!AG55+'lam 5'!AG55+'lam 6'!AG55</f>
        <v>522.59641603119792</v>
      </c>
      <c r="AI55" s="171">
        <f>'lam 1'!AH55+'lam 2'!AH55+'lam 3'!AH55+'lam 4'!AH55+'lam 5'!AH55+'lam 6'!AH55</f>
        <v>519.05290438736472</v>
      </c>
      <c r="AJ55" s="171">
        <f>'lam 1'!AI55+'lam 2'!AI55+'lam 3'!AI55+'lam 4'!AI55+'lam 5'!AI55+'lam 6'!AI55</f>
        <v>516.21340407911532</v>
      </c>
      <c r="AK55" s="171">
        <f>'lam 1'!AJ55+'lam 2'!AJ55+'lam 3'!AJ55+'lam 4'!AJ55+'lam 5'!AJ55+'lam 6'!AJ55</f>
        <v>513.74067934344498</v>
      </c>
      <c r="AL55" s="171">
        <f>'lam 1'!AK55+'lam 2'!AK55+'lam 3'!AK55+'lam 4'!AK55+'lam 5'!AK55+'lam 6'!AK55</f>
        <v>510.83636680683531</v>
      </c>
      <c r="AM55" s="171">
        <f>'lam 1'!AL55+'lam 2'!AL55+'lam 3'!AL55+'lam 4'!AL55+'lam 5'!AL55+'lam 6'!AL55</f>
        <v>540.9546602541883</v>
      </c>
      <c r="AN55" s="171">
        <f>'lam 1'!AM55+'lam 2'!AM55+'lam 3'!AM55+'lam 4'!AM55+'lam 5'!AM55+'lam 6'!AM55</f>
        <v>535.76864610216853</v>
      </c>
      <c r="AO55" s="171">
        <f>'lam 1'!AN55+'lam 2'!AN55+'lam 3'!AN55+'lam 4'!AN55+'lam 5'!AN55+'lam 6'!AN55</f>
        <v>530.36496845694194</v>
      </c>
      <c r="AP55" s="171">
        <f>'lam 1'!AO55+'lam 2'!AO55+'lam 3'!AO55+'lam 4'!AO55+'lam 5'!AO55+'lam 6'!AO55</f>
        <v>525.07067856367587</v>
      </c>
      <c r="AQ55" s="171">
        <f>'lam 1'!AP55+'lam 2'!AP55+'lam 3'!AP55+'lam 4'!AP55+'lam 5'!AP55+'lam 6'!AP55</f>
        <v>520.51795061007499</v>
      </c>
      <c r="AR55" s="171">
        <f>'lam 1'!AQ55+'lam 2'!AQ55+'lam 3'!AQ55+'lam 4'!AQ55+'lam 5'!AQ55+'lam 6'!AQ55</f>
        <v>517.41719527827308</v>
      </c>
      <c r="AS55" s="171">
        <f>'lam 1'!AR55+'lam 2'!AR55+'lam 3'!AR55+'lam 4'!AR55+'lam 5'!AR55+'lam 6'!AR55</f>
        <v>516.31550848624954</v>
      </c>
      <c r="AT55" s="171">
        <f>'lam 1'!AS55+'lam 2'!AS55+'lam 3'!AS55+'lam 4'!AS55+'lam 5'!AS55+'lam 6'!AS55</f>
        <v>517.41719527827365</v>
      </c>
      <c r="AU55" s="171">
        <f>'lam 1'!AT55+'lam 2'!AT55+'lam 3'!AT55+'lam 4'!AT55+'lam 5'!AT55+'lam 6'!AT55</f>
        <v>520.51795061007522</v>
      </c>
      <c r="AV55" s="171">
        <f>'lam 1'!AU55+'lam 2'!AU55+'lam 3'!AU55+'lam 4'!AU55+'lam 5'!AU55+'lam 6'!AU55</f>
        <v>525.07067856367644</v>
      </c>
      <c r="AW55" s="171">
        <f>'lam 1'!AV55+'lam 2'!AV55+'lam 3'!AV55+'lam 4'!AV55+'lam 5'!AV55+'lam 6'!AV55</f>
        <v>530.36496845694182</v>
      </c>
      <c r="AX55" s="171">
        <f>'lam 1'!AW55+'lam 2'!AW55+'lam 3'!AW55+'lam 4'!AW55+'lam 5'!AW55+'lam 6'!AW55</f>
        <v>535.76864610216887</v>
      </c>
      <c r="AY55" s="171">
        <f>'lam 1'!AX55+'lam 2'!AX55+'lam 3'!AX55+'lam 4'!AX55+'lam 5'!AX55+'lam 6'!AX55</f>
        <v>540.95466025418841</v>
      </c>
      <c r="AZ55" s="171">
        <f>'lam 1'!AY55+'lam 2'!AY55+'lam 3'!AY55+'lam 4'!AY55+'lam 5'!AY55+'lam 6'!AY55</f>
        <v>510.83636680683549</v>
      </c>
      <c r="BA55" s="171">
        <f>'lam 1'!AZ55+'lam 2'!AZ55+'lam 3'!AZ55+'lam 4'!AZ55+'lam 5'!AZ55+'lam 6'!AZ55</f>
        <v>513.74067934344521</v>
      </c>
      <c r="BB55" s="171">
        <f>'lam 1'!BA55+'lam 2'!BA55+'lam 3'!BA55+'lam 4'!BA55+'lam 5'!BA55+'lam 6'!BA55</f>
        <v>516.21340407911543</v>
      </c>
      <c r="BC55" s="171">
        <f>'lam 1'!BB55+'lam 2'!BB55+'lam 3'!BB55+'lam 4'!BB55+'lam 5'!BB55+'lam 6'!BB55</f>
        <v>519.05290438736506</v>
      </c>
      <c r="BD55" s="171">
        <f>'lam 1'!BC55+'lam 2'!BC55+'lam 3'!BC55+'lam 4'!BC55+'lam 5'!BC55+'lam 6'!BC55</f>
        <v>522.5964160311978</v>
      </c>
      <c r="BE55" s="171">
        <f>'lam 1'!BD55+'lam 2'!BD55+'lam 3'!BD55+'lam 4'!BD55+'lam 5'!BD55+'lam 6'!BD55</f>
        <v>526.49399689942118</v>
      </c>
      <c r="BF55" s="171">
        <f>'lam 1'!BE55+'lam 2'!BE55+'lam 3'!BE55+'lam 4'!BE55+'lam 5'!BE55+'lam 6'!BE55</f>
        <v>529.76463038772818</v>
      </c>
      <c r="BG55" s="171">
        <f>'lam 1'!BF55+'lam 2'!BF55+'lam 3'!BF55+'lam 4'!BF55+'lam 5'!BF55+'lam 6'!BF55</f>
        <v>531.13563647693104</v>
      </c>
      <c r="BH55" s="171">
        <f>'lam 1'!BG55+'lam 2'!BG55+'lam 3'!BG55+'lam 4'!BG55+'lam 5'!BG55+'lam 6'!BG55</f>
        <v>529.53527407563115</v>
      </c>
      <c r="BI55" s="171">
        <f>'lam 1'!BH55+'lam 2'!BH55+'lam 3'!BH55+'lam 4'!BH55+'lam 5'!BH55+'lam 6'!BH55</f>
        <v>524.52320635840715</v>
      </c>
      <c r="BJ55" s="171">
        <f>'lam 1'!BI55+'lam 2'!BI55+'lam 3'!BI55+'lam 4'!BI55+'lam 5'!BI55+'lam 6'!BI55</f>
        <v>516.45933829312321</v>
      </c>
      <c r="BK55" s="171">
        <f>'lam 1'!BJ55+'lam 2'!BJ55+'lam 3'!BJ55+'lam 4'!BJ55+'lam 5'!BJ55+'lam 6'!BJ55</f>
        <v>506.32997381436246</v>
      </c>
      <c r="BL55" s="171">
        <f>'lam 1'!BK55+'lam 2'!BK55+'lam 3'!BK55+'lam 4'!BK55+'lam 5'!BK55+'lam 6'!BK55</f>
        <v>495.31178307667034</v>
      </c>
      <c r="BM55" s="171">
        <f>'lam 1'!BL55+'lam 2'!BL55+'lam 3'!BL55+'lam 4'!BL55+'lam 5'!BL55+'lam 6'!BL55</f>
        <v>484.27244252923617</v>
      </c>
      <c r="BN55" s="171">
        <f>'lam 1'!BM55+'lam 2'!BM55+'lam 3'!BM55+'lam 4'!BM55+'lam 5'!BM55+'lam 6'!BM55</f>
        <v>473.42250946552804</v>
      </c>
      <c r="BO55" s="171">
        <f>'lam 1'!BN55+'lam 2'!BN55+'lam 3'!BN55+'lam 4'!BN55+'lam 5'!BN55+'lam 6'!BN55</f>
        <v>462.2476562046329</v>
      </c>
      <c r="BP55" s="171">
        <f>'lam 1'!BO55+'lam 2'!BO55+'lam 3'!BO55+'lam 4'!BO55+'lam 5'!BO55+'lam 6'!BO55</f>
        <v>449.71878708551776</v>
      </c>
      <c r="BQ55" s="171">
        <f>'lam 1'!BP55+'lam 2'!BP55+'lam 3'!BP55+'lam 4'!BP55+'lam 5'!BP55+'lam 6'!BP55</f>
        <v>434.66899218842451</v>
      </c>
      <c r="BR55" s="171">
        <f>'lam 1'!BQ55+'lam 2'!BQ55+'lam 3'!BQ55+'lam 4'!BQ55+'lam 5'!BQ55+'lam 6'!BQ55</f>
        <v>416.18422778039661</v>
      </c>
      <c r="BS55" s="171">
        <f>'lam 1'!BR55+'lam 2'!BR55+'lam 3'!BR55+'lam 4'!BR55+'lam 5'!BR55+'lam 6'!BR55</f>
        <v>368.16159621279309</v>
      </c>
      <c r="BT55" s="171">
        <f>'lam 1'!BS55+'lam 2'!BS55+'lam 3'!BS55+'lam 4'!BS55+'lam 5'!BS55+'lam 6'!BS55</f>
        <v>343.66041630046857</v>
      </c>
      <c r="BU55" s="171">
        <f>'lam 1'!BT55+'lam 2'!BT55+'lam 3'!BT55+'lam 4'!BT55+'lam 5'!BT55+'lam 6'!BT55</f>
        <v>316.31986732462366</v>
      </c>
      <c r="BV55" s="171">
        <f>'lam 1'!BU55+'lam 2'!BU55+'lam 3'!BU55+'lam 4'!BU55+'lam 5'!BU55+'lam 6'!BU55</f>
        <v>287.35765532716073</v>
      </c>
      <c r="BW55" s="171">
        <f>'lam 1'!BV55+'lam 2'!BV55+'lam 3'!BV55+'lam 4'!BV55+'lam 5'!BV55+'lam 6'!BV55</f>
        <v>258.15775424312403</v>
      </c>
      <c r="BX55" s="171">
        <f>'lam 1'!BW55+'lam 2'!BW55+'lam 3'!BW55+'lam 4'!BW55+'lam 5'!BW55+'lam 6'!BW55</f>
        <v>230.05953995111116</v>
      </c>
      <c r="BY55" s="171">
        <f>'lam 1'!BX55+'lam 2'!BX55+'lam 3'!BX55+'lam 4'!BX55+'lam 5'!BX55+'lam 6'!BX55</f>
        <v>204.19808328545014</v>
      </c>
      <c r="BZ55" s="171">
        <f>'lam 1'!BY55+'lam 2'!BY55+'lam 3'!BY55+'lam 4'!BY55+'lam 5'!BY55+'lam 6'!BY55</f>
        <v>181.41026226320639</v>
      </c>
      <c r="CA55" s="171">
        <f>'lam 1'!BZ55+'lam 2'!BZ55+'lam 3'!BZ55+'lam 4'!BZ55+'lam 5'!BZ55+'lam 6'!BZ55</f>
        <v>162.2033722441478</v>
      </c>
      <c r="CB55" s="171">
        <f>'lam 1'!CA55+'lam 2'!CA55+'lam 3'!CA55+'lam 4'!CA55+'lam 5'!CA55+'lam 6'!CA55</f>
        <v>146.77245762879932</v>
      </c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</row>
    <row r="56" spans="5:165" ht="17.100000000000001" customHeight="1" x14ac:dyDescent="0.2">
      <c r="E56" s="53">
        <f t="shared" si="9"/>
        <v>535.93300478927858</v>
      </c>
      <c r="F56" s="172"/>
      <c r="G56" s="172">
        <f t="shared" si="10"/>
        <v>1.9000000000000006</v>
      </c>
      <c r="H56" s="172"/>
      <c r="I56" s="175">
        <f t="shared" si="11"/>
        <v>-1.6000000000000025</v>
      </c>
      <c r="J56" s="171">
        <f>'lam 1'!I56+'lam 2'!I56+'lam 3'!I56+'lam 4'!I56+'lam 5'!I56+'lam 6'!I56</f>
        <v>144.57226498754804</v>
      </c>
      <c r="K56" s="171">
        <f>'lam 1'!J56+'lam 2'!J56+'lam 3'!J56+'lam 4'!J56+'lam 5'!J56+'lam 6'!J56</f>
        <v>159.88286797471312</v>
      </c>
      <c r="L56" s="171">
        <f>'lam 1'!K56+'lam 2'!K56+'lam 3'!K56+'lam 4'!K56+'lam 5'!K56+'lam 6'!K56</f>
        <v>178.95049730381425</v>
      </c>
      <c r="M56" s="171">
        <f>'lam 1'!L56+'lam 2'!L56+'lam 3'!L56+'lam 4'!L56+'lam 5'!L56+'lam 6'!L56</f>
        <v>201.58698311759153</v>
      </c>
      <c r="N56" s="171">
        <f>'lam 1'!M56+'lam 2'!M56+'lam 3'!M56+'lam 4'!M56+'lam 5'!M56+'lam 6'!M56</f>
        <v>227.29500858677611</v>
      </c>
      <c r="O56" s="171">
        <f>'lam 1'!N56+'lam 2'!N56+'lam 3'!N56+'lam 4'!N56+'lam 5'!N56+'lam 6'!N56</f>
        <v>255.25021192391603</v>
      </c>
      <c r="P56" s="171">
        <f>'lam 1'!O56+'lam 2'!O56+'lam 3'!O56+'lam 4'!O56+'lam 5'!O56+'lam 6'!O56</f>
        <v>284.33137173368152</v>
      </c>
      <c r="Q56" s="171">
        <f>'lam 1'!P56+'lam 2'!P56+'lam 3'!P56+'lam 4'!P56+'lam 5'!P56+'lam 6'!P56</f>
        <v>313.21249328107007</v>
      </c>
      <c r="R56" s="171">
        <f>'lam 1'!Q56+'lam 2'!Q56+'lam 3'!Q56+'lam 4'!Q56+'lam 5'!Q56+'lam 6'!Q56</f>
        <v>340.52034845606352</v>
      </c>
      <c r="S56" s="171">
        <f>'lam 1'!R56+'lam 2'!R56+'lam 3'!R56+'lam 4'!R56+'lam 5'!R56+'lam 6'!R56</f>
        <v>365.04324064316864</v>
      </c>
      <c r="T56" s="171">
        <f>'lam 1'!S56+'lam 2'!S56+'lam 3'!S56+'lam 4'!S56+'lam 5'!S56+'lam 6'!S56</f>
        <v>412.45510061531189</v>
      </c>
      <c r="U56" s="171">
        <f>'lam 1'!T56+'lam 2'!T56+'lam 3'!T56+'lam 4'!T56+'lam 5'!T56+'lam 6'!T56</f>
        <v>431.02836241061777</v>
      </c>
      <c r="V56" s="171">
        <f>'lam 1'!U56+'lam 2'!U56+'lam 3'!U56+'lam 4'!U56+'lam 5'!U56+'lam 6'!U56</f>
        <v>446.19993198496968</v>
      </c>
      <c r="W56" s="171">
        <f>'lam 1'!V56+'lam 2'!V56+'lam 3'!V56+'lam 4'!V56+'lam 5'!V56+'lam 6'!V56</f>
        <v>458.8682864143949</v>
      </c>
      <c r="X56" s="171">
        <f>'lam 1'!W56+'lam 2'!W56+'lam 3'!W56+'lam 4'!W56+'lam 5'!W56+'lam 6'!W56</f>
        <v>470.1843159464724</v>
      </c>
      <c r="Y56" s="171">
        <f>'lam 1'!X56+'lam 2'!X56+'lam 3'!X56+'lam 4'!X56+'lam 5'!X56+'lam 6'!X56</f>
        <v>481.16307379836957</v>
      </c>
      <c r="Z56" s="171">
        <f>'lam 1'!Y56+'lam 2'!Y56+'lam 3'!Y56+'lam 4'!Y56+'lam 5'!Y56+'lam 6'!Y56</f>
        <v>492.30818222275457</v>
      </c>
      <c r="AA56" s="171">
        <f>'lam 1'!Z56+'lam 2'!Z56+'lam 3'!Z56+'lam 4'!Z56+'lam 5'!Z56+'lam 6'!Z56</f>
        <v>503.40182158845522</v>
      </c>
      <c r="AB56" s="171">
        <f>'lam 1'!AA56+'lam 2'!AA56+'lam 3'!AA56+'lam 4'!AA56+'lam 5'!AA56+'lam 6'!AA56</f>
        <v>513.57175346157533</v>
      </c>
      <c r="AC56" s="171">
        <f>'lam 1'!AB56+'lam 2'!AB56+'lam 3'!AB56+'lam 4'!AB56+'lam 5'!AB56+'lam 6'!AB56</f>
        <v>521.63853514107359</v>
      </c>
      <c r="AD56" s="171">
        <f>'lam 1'!AC56+'lam 2'!AC56+'lam 3'!AC56+'lam 4'!AC56+'lam 5'!AC56+'lam 6'!AC56</f>
        <v>526.614295219469</v>
      </c>
      <c r="AE56" s="171">
        <f>'lam 1'!AD56+'lam 2'!AD56+'lam 3'!AD56+'lam 4'!AD56+'lam 5'!AD56+'lam 6'!AD56</f>
        <v>528.13857010457355</v>
      </c>
      <c r="AF56" s="171">
        <f>'lam 1'!AE56+'lam 2'!AE56+'lam 3'!AE56+'lam 4'!AE56+'lam 5'!AE56+'lam 6'!AE56</f>
        <v>526.65211911088113</v>
      </c>
      <c r="AG56" s="171">
        <f>'lam 1'!AF56+'lam 2'!AF56+'lam 3'!AF56+'lam 4'!AF56+'lam 5'!AF56+'lam 6'!AF56</f>
        <v>523.22809071017093</v>
      </c>
      <c r="AH56" s="171">
        <f>'lam 1'!AG56+'lam 2'!AG56+'lam 3'!AG56+'lam 4'!AG56+'lam 5'!AG56+'lam 6'!AG56</f>
        <v>519.14172539108017</v>
      </c>
      <c r="AI56" s="171">
        <f>'lam 1'!AH56+'lam 2'!AH56+'lam 3'!AH56+'lam 4'!AH56+'lam 5'!AH56+'lam 6'!AH56</f>
        <v>515.37830124623417</v>
      </c>
      <c r="AJ56" s="171">
        <f>'lam 1'!AI56+'lam 2'!AI56+'lam 3'!AI56+'lam 4'!AI56+'lam 5'!AI56+'lam 6'!AI56</f>
        <v>512.2945841188008</v>
      </c>
      <c r="AK56" s="171">
        <f>'lam 1'!AJ56+'lam 2'!AJ56+'lam 3'!AJ56+'lam 4'!AJ56+'lam 5'!AJ56+'lam 6'!AJ56</f>
        <v>509.56339847375375</v>
      </c>
      <c r="AL56" s="171">
        <f>'lam 1'!AK56+'lam 2'!AK56+'lam 3'!AK56+'lam 4'!AK56+'lam 5'!AK56+'lam 6'!AK56</f>
        <v>506.39947800742794</v>
      </c>
      <c r="AM56" s="171">
        <f>'lam 1'!AL56+'lam 2'!AL56+'lam 3'!AL56+'lam 4'!AL56+'lam 5'!AL56+'lam 6'!AL56</f>
        <v>535.93300478927836</v>
      </c>
      <c r="AN56" s="171">
        <f>'lam 1'!AM56+'lam 2'!AM56+'lam 3'!AM56+'lam 4'!AM56+'lam 5'!AM56+'lam 6'!AM56</f>
        <v>530.52601257314893</v>
      </c>
      <c r="AO56" s="171">
        <f>'lam 1'!AN56+'lam 2'!AN56+'lam 3'!AN56+'lam 4'!AN56+'lam 5'!AN56+'lam 6'!AN56</f>
        <v>524.92610861788069</v>
      </c>
      <c r="AP56" s="171">
        <f>'lam 1'!AO56+'lam 2'!AO56+'lam 3'!AO56+'lam 4'!AO56+'lam 5'!AO56+'lam 6'!AO56</f>
        <v>519.47084575987651</v>
      </c>
      <c r="AQ56" s="171">
        <f>'lam 1'!AP56+'lam 2'!AP56+'lam 3'!AP56+'lam 4'!AP56+'lam 5'!AP56+'lam 6'!AP56</f>
        <v>514.79947639866009</v>
      </c>
      <c r="AR56" s="171">
        <f>'lam 1'!AQ56+'lam 2'!AQ56+'lam 3'!AQ56+'lam 4'!AQ56+'lam 5'!AQ56+'lam 6'!AQ56</f>
        <v>511.62638032045584</v>
      </c>
      <c r="AS56" s="171">
        <f>'lam 1'!AR56+'lam 2'!AR56+'lam 3'!AR56+'lam 4'!AR56+'lam 5'!AR56+'lam 6'!AR56</f>
        <v>510.50042384783058</v>
      </c>
      <c r="AT56" s="171">
        <f>'lam 1'!AS56+'lam 2'!AS56+'lam 3'!AS56+'lam 4'!AS56+'lam 5'!AS56+'lam 6'!AS56</f>
        <v>511.62638032045629</v>
      </c>
      <c r="AU56" s="171">
        <f>'lam 1'!AT56+'lam 2'!AT56+'lam 3'!AT56+'lam 4'!AT56+'lam 5'!AT56+'lam 6'!AT56</f>
        <v>514.79947639866043</v>
      </c>
      <c r="AV56" s="171">
        <f>'lam 1'!AU56+'lam 2'!AU56+'lam 3'!AU56+'lam 4'!AU56+'lam 5'!AU56+'lam 6'!AU56</f>
        <v>519.47084575987674</v>
      </c>
      <c r="AW56" s="171">
        <f>'lam 1'!AV56+'lam 2'!AV56+'lam 3'!AV56+'lam 4'!AV56+'lam 5'!AV56+'lam 6'!AV56</f>
        <v>524.9261086178808</v>
      </c>
      <c r="AX56" s="171">
        <f>'lam 1'!AW56+'lam 2'!AW56+'lam 3'!AW56+'lam 4'!AW56+'lam 5'!AW56+'lam 6'!AW56</f>
        <v>530.52601257314939</v>
      </c>
      <c r="AY56" s="171">
        <f>'lam 1'!AX56+'lam 2'!AX56+'lam 3'!AX56+'lam 4'!AX56+'lam 5'!AX56+'lam 6'!AX56</f>
        <v>535.93300478927858</v>
      </c>
      <c r="AZ56" s="171">
        <f>'lam 1'!AY56+'lam 2'!AY56+'lam 3'!AY56+'lam 4'!AY56+'lam 5'!AY56+'lam 6'!AY56</f>
        <v>506.39947800742823</v>
      </c>
      <c r="BA56" s="171">
        <f>'lam 1'!AZ56+'lam 2'!AZ56+'lam 3'!AZ56+'lam 4'!AZ56+'lam 5'!AZ56+'lam 6'!AZ56</f>
        <v>509.56339847375392</v>
      </c>
      <c r="BB56" s="171">
        <f>'lam 1'!BA56+'lam 2'!BA56+'lam 3'!BA56+'lam 4'!BA56+'lam 5'!BA56+'lam 6'!BA56</f>
        <v>512.29458411880091</v>
      </c>
      <c r="BC56" s="171">
        <f>'lam 1'!BB56+'lam 2'!BB56+'lam 3'!BB56+'lam 4'!BB56+'lam 5'!BB56+'lam 6'!BB56</f>
        <v>515.3783012462344</v>
      </c>
      <c r="BD56" s="171">
        <f>'lam 1'!BC56+'lam 2'!BC56+'lam 3'!BC56+'lam 4'!BC56+'lam 5'!BC56+'lam 6'!BC56</f>
        <v>519.1417253910804</v>
      </c>
      <c r="BE56" s="171">
        <f>'lam 1'!BD56+'lam 2'!BD56+'lam 3'!BD56+'lam 4'!BD56+'lam 5'!BD56+'lam 6'!BD56</f>
        <v>523.22809071017105</v>
      </c>
      <c r="BF56" s="171">
        <f>'lam 1'!BE56+'lam 2'!BE56+'lam 3'!BE56+'lam 4'!BE56+'lam 5'!BE56+'lam 6'!BE56</f>
        <v>526.65211911088124</v>
      </c>
      <c r="BG56" s="171">
        <f>'lam 1'!BF56+'lam 2'!BF56+'lam 3'!BF56+'lam 4'!BF56+'lam 5'!BF56+'lam 6'!BF56</f>
        <v>528.13857010457332</v>
      </c>
      <c r="BH56" s="171">
        <f>'lam 1'!BG56+'lam 2'!BG56+'lam 3'!BG56+'lam 4'!BG56+'lam 5'!BG56+'lam 6'!BG56</f>
        <v>526.61429521946889</v>
      </c>
      <c r="BI56" s="171">
        <f>'lam 1'!BH56+'lam 2'!BH56+'lam 3'!BH56+'lam 4'!BH56+'lam 5'!BH56+'lam 6'!BH56</f>
        <v>521.63853514107348</v>
      </c>
      <c r="BJ56" s="171">
        <f>'lam 1'!BI56+'lam 2'!BI56+'lam 3'!BI56+'lam 4'!BI56+'lam 5'!BI56+'lam 6'!BI56</f>
        <v>513.57175346157499</v>
      </c>
      <c r="BK56" s="171">
        <f>'lam 1'!BJ56+'lam 2'!BJ56+'lam 3'!BJ56+'lam 4'!BJ56+'lam 5'!BJ56+'lam 6'!BJ56</f>
        <v>503.40182158845488</v>
      </c>
      <c r="BL56" s="171">
        <f>'lam 1'!BK56+'lam 2'!BK56+'lam 3'!BK56+'lam 4'!BK56+'lam 5'!BK56+'lam 6'!BK56</f>
        <v>492.30818222275411</v>
      </c>
      <c r="BM56" s="171">
        <f>'lam 1'!BL56+'lam 2'!BL56+'lam 3'!BL56+'lam 4'!BL56+'lam 5'!BL56+'lam 6'!BL56</f>
        <v>481.16307379836894</v>
      </c>
      <c r="BN56" s="171">
        <f>'lam 1'!BM56+'lam 2'!BM56+'lam 3'!BM56+'lam 4'!BM56+'lam 5'!BM56+'lam 6'!BM56</f>
        <v>470.18431594647194</v>
      </c>
      <c r="BO56" s="171">
        <f>'lam 1'!BN56+'lam 2'!BN56+'lam 3'!BN56+'lam 4'!BN56+'lam 5'!BN56+'lam 6'!BN56</f>
        <v>458.86828641439422</v>
      </c>
      <c r="BP56" s="171">
        <f>'lam 1'!BO56+'lam 2'!BO56+'lam 3'!BO56+'lam 4'!BO56+'lam 5'!BO56+'lam 6'!BO56</f>
        <v>446.19993198496894</v>
      </c>
      <c r="BQ56" s="171">
        <f>'lam 1'!BP56+'lam 2'!BP56+'lam 3'!BP56+'lam 4'!BP56+'lam 5'!BP56+'lam 6'!BP56</f>
        <v>431.02836241061704</v>
      </c>
      <c r="BR56" s="171">
        <f>'lam 1'!BQ56+'lam 2'!BQ56+'lam 3'!BQ56+'lam 4'!BQ56+'lam 5'!BQ56+'lam 6'!BQ56</f>
        <v>412.45510061531081</v>
      </c>
      <c r="BS56" s="171">
        <f>'lam 1'!BR56+'lam 2'!BR56+'lam 3'!BR56+'lam 4'!BR56+'lam 5'!BR56+'lam 6'!BR56</f>
        <v>365.04324064316762</v>
      </c>
      <c r="BT56" s="171">
        <f>'lam 1'!BS56+'lam 2'!BS56+'lam 3'!BS56+'lam 4'!BS56+'lam 5'!BS56+'lam 6'!BS56</f>
        <v>340.52034845606221</v>
      </c>
      <c r="BU56" s="171">
        <f>'lam 1'!BT56+'lam 2'!BT56+'lam 3'!BT56+'lam 4'!BT56+'lam 5'!BT56+'lam 6'!BT56</f>
        <v>313.21249328106859</v>
      </c>
      <c r="BV56" s="171">
        <f>'lam 1'!BU56+'lam 2'!BU56+'lam 3'!BU56+'lam 4'!BU56+'lam 5'!BU56+'lam 6'!BU56</f>
        <v>284.3313717336797</v>
      </c>
      <c r="BW56" s="171">
        <f>'lam 1'!BV56+'lam 2'!BV56+'lam 3'!BV56+'lam 4'!BV56+'lam 5'!BV56+'lam 6'!BV56</f>
        <v>255.25021192391458</v>
      </c>
      <c r="BX56" s="171">
        <f>'lam 1'!BW56+'lam 2'!BW56+'lam 3'!BW56+'lam 4'!BW56+'lam 5'!BW56+'lam 6'!BW56</f>
        <v>227.29500858677477</v>
      </c>
      <c r="BY56" s="171">
        <f>'lam 1'!BX56+'lam 2'!BX56+'lam 3'!BX56+'lam 4'!BX56+'lam 5'!BX56+'lam 6'!BX56</f>
        <v>201.58698311759034</v>
      </c>
      <c r="BZ56" s="171">
        <f>'lam 1'!BY56+'lam 2'!BY56+'lam 3'!BY56+'lam 4'!BY56+'lam 5'!BY56+'lam 6'!BY56</f>
        <v>178.95049730381331</v>
      </c>
      <c r="CA56" s="171">
        <f>'lam 1'!BZ56+'lam 2'!BZ56+'lam 3'!BZ56+'lam 4'!BZ56+'lam 5'!BZ56+'lam 6'!BZ56</f>
        <v>159.88286797471221</v>
      </c>
      <c r="CB56" s="171">
        <f>'lam 1'!CA56+'lam 2'!CA56+'lam 3'!CA56+'lam 4'!CA56+'lam 5'!CA56+'lam 6'!CA56</f>
        <v>144.5722649875475</v>
      </c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</row>
    <row r="57" spans="5:165" ht="17.100000000000001" customHeight="1" x14ac:dyDescent="0.2">
      <c r="E57" s="53">
        <f t="shared" si="9"/>
        <v>531.37949554952502</v>
      </c>
      <c r="F57" s="172"/>
      <c r="G57" s="172">
        <f t="shared" si="10"/>
        <v>1.8000000000000005</v>
      </c>
      <c r="H57" s="172"/>
      <c r="I57" s="175">
        <f t="shared" si="11"/>
        <v>-1.7000000000000026</v>
      </c>
      <c r="J57" s="171">
        <f>'lam 1'!I57+'lam 2'!I57+'lam 3'!I57+'lam 4'!I57+'lam 5'!I57+'lam 6'!I57</f>
        <v>142.51499423671959</v>
      </c>
      <c r="K57" s="171">
        <f>'lam 1'!J57+'lam 2'!J57+'lam 3'!J57+'lam 4'!J57+'lam 5'!J57+'lam 6'!J57</f>
        <v>157.71529526270382</v>
      </c>
      <c r="L57" s="171">
        <f>'lam 1'!K57+'lam 2'!K57+'lam 3'!K57+'lam 4'!K57+'lam 5'!K57+'lam 6'!K57</f>
        <v>176.65306201845479</v>
      </c>
      <c r="M57" s="171">
        <f>'lam 1'!L57+'lam 2'!L57+'lam 3'!L57+'lam 4'!L57+'lam 5'!L57+'lam 6'!L57</f>
        <v>199.14744298705284</v>
      </c>
      <c r="N57" s="171">
        <f>'lam 1'!M57+'lam 2'!M57+'lam 3'!M57+'lam 4'!M57+'lam 5'!M57+'lam 6'!M57</f>
        <v>224.71179800018243</v>
      </c>
      <c r="O57" s="171">
        <f>'lam 1'!N57+'lam 2'!N57+'lam 3'!N57+'lam 4'!N57+'lam 5'!N57+'lam 6'!N57</f>
        <v>252.53519859868371</v>
      </c>
      <c r="P57" s="171">
        <f>'lam 1'!O57+'lam 2'!O57+'lam 3'!O57+'lam 4'!O57+'lam 5'!O57+'lam 6'!O57</f>
        <v>281.51131520237368</v>
      </c>
      <c r="Q57" s="171">
        <f>'lam 1'!P57+'lam 2'!P57+'lam 3'!P57+'lam 4'!P57+'lam 5'!P57+'lam 6'!P57</f>
        <v>310.3285492755715</v>
      </c>
      <c r="R57" s="171">
        <f>'lam 1'!Q57+'lam 2'!Q57+'lam 3'!Q57+'lam 4'!Q57+'lam 5'!Q57+'lam 6'!Q57</f>
        <v>337.62521189355164</v>
      </c>
      <c r="S57" s="171">
        <f>'lam 1'!R57+'lam 2'!R57+'lam 3'!R57+'lam 4'!R57+'lam 5'!R57+'lam 6'!R57</f>
        <v>362.19598875260061</v>
      </c>
      <c r="T57" s="171">
        <f>'lam 1'!S57+'lam 2'!S57+'lam 3'!S57+'lam 4'!S57+'lam 5'!S57+'lam 6'!S57</f>
        <v>409.06820549413231</v>
      </c>
      <c r="U57" s="171">
        <f>'lam 1'!T57+'lam 2'!T57+'lam 3'!T57+'lam 4'!T57+'lam 5'!T57+'lam 6'!T57</f>
        <v>427.76690355065296</v>
      </c>
      <c r="V57" s="171">
        <f>'lam 1'!U57+'lam 2'!U57+'lam 3'!U57+'lam 4'!U57+'lam 5'!U57+'lam 6'!U57</f>
        <v>443.09969993812388</v>
      </c>
      <c r="W57" s="171">
        <f>'lam 1'!V57+'lam 2'!V57+'lam 3'!V57+'lam 4'!V57+'lam 5'!V57+'lam 6'!V57</f>
        <v>455.94781744129551</v>
      </c>
      <c r="X57" s="171">
        <f>'lam 1'!W57+'lam 2'!W57+'lam 3'!W57+'lam 4'!W57+'lam 5'!W57+'lam 6'!W57</f>
        <v>467.44435075332308</v>
      </c>
      <c r="Y57" s="171">
        <f>'lam 1'!X57+'lam 2'!X57+'lam 3'!X57+'lam 4'!X57+'lam 5'!X57+'lam 6'!X57</f>
        <v>478.58867859198392</v>
      </c>
      <c r="Z57" s="171">
        <f>'lam 1'!Y57+'lam 2'!Y57+'lam 3'!Y57+'lam 4'!Y57+'lam 5'!Y57+'lam 6'!Y57</f>
        <v>489.87236900807625</v>
      </c>
      <c r="AA57" s="171">
        <f>'lam 1'!Z57+'lam 2'!Z57+'lam 3'!Z57+'lam 4'!Z57+'lam 5'!Z57+'lam 6'!Z57</f>
        <v>501.06930405473133</v>
      </c>
      <c r="AB57" s="171">
        <f>'lam 1'!AA57+'lam 2'!AA57+'lam 3'!AA57+'lam 4'!AA57+'lam 5'!AA57+'lam 6'!AA57</f>
        <v>511.30191978340025</v>
      </c>
      <c r="AC57" s="171">
        <f>'lam 1'!AB57+'lam 2'!AB57+'lam 3'!AB57+'lam 4'!AB57+'lam 5'!AB57+'lam 6'!AB57</f>
        <v>519.38746436229656</v>
      </c>
      <c r="AD57" s="171">
        <f>'lam 1'!AC57+'lam 2'!AC57+'lam 3'!AC57+'lam 4'!AC57+'lam 5'!AC57+'lam 6'!AC57</f>
        <v>524.33617942804142</v>
      </c>
      <c r="AE57" s="171">
        <f>'lam 1'!AD57+'lam 2'!AD57+'lam 3'!AD57+'lam 4'!AD57+'lam 5'!AD57+'lam 6'!AD57</f>
        <v>525.78695879610643</v>
      </c>
      <c r="AF57" s="171">
        <f>'lam 1'!AE57+'lam 2'!AE57+'lam 3'!AE57+'lam 4'!AE57+'lam 5'!AE57+'lam 6'!AE57</f>
        <v>524.18114732001595</v>
      </c>
      <c r="AG57" s="171">
        <f>'lam 1'!AF57+'lam 2'!AF57+'lam 3'!AF57+'lam 4'!AF57+'lam 5'!AF57+'lam 6'!AF57</f>
        <v>520.59369625811075</v>
      </c>
      <c r="AH57" s="171">
        <f>'lam 1'!AG57+'lam 2'!AG57+'lam 3'!AG57+'lam 4'!AG57+'lam 5'!AG57+'lam 6'!AG57</f>
        <v>516.30301233700834</v>
      </c>
      <c r="AI57" s="171">
        <f>'lam 1'!AH57+'lam 2'!AH57+'lam 3'!AH57+'lam 4'!AH57+'lam 5'!AH57+'lam 6'!AH57</f>
        <v>512.29945666608808</v>
      </c>
      <c r="AJ57" s="171">
        <f>'lam 1'!AI57+'lam 2'!AI57+'lam 3'!AI57+'lam 4'!AI57+'lam 5'!AI57+'lam 6'!AI57</f>
        <v>508.94769580686722</v>
      </c>
      <c r="AK57" s="171">
        <f>'lam 1'!AJ57+'lam 2'!AJ57+'lam 3'!AJ57+'lam 4'!AJ57+'lam 5'!AJ57+'lam 6'!AJ57</f>
        <v>505.93197953145278</v>
      </c>
      <c r="AL57" s="171">
        <f>'lam 1'!AK57+'lam 2'!AK57+'lam 3'!AK57+'lam 4'!AK57+'lam 5'!AK57+'lam 6'!AK57</f>
        <v>502.48175202894879</v>
      </c>
      <c r="AM57" s="171">
        <f>'lam 1'!AL57+'lam 2'!AL57+'lam 3'!AL57+'lam 4'!AL57+'lam 5'!AL57+'lam 6'!AL57</f>
        <v>531.37949554952479</v>
      </c>
      <c r="AN57" s="171">
        <f>'lam 1'!AM57+'lam 2'!AM57+'lam 3'!AM57+'lam 4'!AM57+'lam 5'!AM57+'lam 6'!AM57</f>
        <v>525.72804972542735</v>
      </c>
      <c r="AO57" s="171">
        <f>'lam 1'!AN57+'lam 2'!AN57+'lam 3'!AN57+'lam 4'!AN57+'lam 5'!AN57+'lam 6'!AN57</f>
        <v>519.91128401530329</v>
      </c>
      <c r="AP57" s="171">
        <f>'lam 1'!AO57+'lam 2'!AO57+'lam 3'!AO57+'lam 4'!AO57+'lam 5'!AO57+'lam 6'!AO57</f>
        <v>514.27827391200503</v>
      </c>
      <c r="AQ57" s="171">
        <f>'lam 1'!AP57+'lam 2'!AP57+'lam 3'!AP57+'lam 4'!AP57+'lam 5'!AP57+'lam 6'!AP57</f>
        <v>509.47599226262292</v>
      </c>
      <c r="AR57" s="171">
        <f>'lam 1'!AQ57+'lam 2'!AQ57+'lam 3'!AQ57+'lam 4'!AQ57+'lam 5'!AQ57+'lam 6'!AQ57</f>
        <v>506.22311320255437</v>
      </c>
      <c r="AS57" s="171">
        <f>'lam 1'!AR57+'lam 2'!AR57+'lam 3'!AR57+'lam 4'!AR57+'lam 5'!AR57+'lam 6'!AR57</f>
        <v>505.07039719736599</v>
      </c>
      <c r="AT57" s="171">
        <f>'lam 1'!AS57+'lam 2'!AS57+'lam 3'!AS57+'lam 4'!AS57+'lam 5'!AS57+'lam 6'!AS57</f>
        <v>506.22311320255471</v>
      </c>
      <c r="AU57" s="171">
        <f>'lam 1'!AT57+'lam 2'!AT57+'lam 3'!AT57+'lam 4'!AT57+'lam 5'!AT57+'lam 6'!AT57</f>
        <v>509.47599226262321</v>
      </c>
      <c r="AV57" s="171">
        <f>'lam 1'!AU57+'lam 2'!AU57+'lam 3'!AU57+'lam 4'!AU57+'lam 5'!AU57+'lam 6'!AU57</f>
        <v>514.27827391200549</v>
      </c>
      <c r="AW57" s="171">
        <f>'lam 1'!AV57+'lam 2'!AV57+'lam 3'!AV57+'lam 4'!AV57+'lam 5'!AV57+'lam 6'!AV57</f>
        <v>519.91128401530352</v>
      </c>
      <c r="AX57" s="171">
        <f>'lam 1'!AW57+'lam 2'!AW57+'lam 3'!AW57+'lam 4'!AW57+'lam 5'!AW57+'lam 6'!AW57</f>
        <v>525.72804972542781</v>
      </c>
      <c r="AY57" s="171">
        <f>'lam 1'!AX57+'lam 2'!AX57+'lam 3'!AX57+'lam 4'!AX57+'lam 5'!AX57+'lam 6'!AX57</f>
        <v>531.37949554952502</v>
      </c>
      <c r="AZ57" s="171">
        <f>'lam 1'!AY57+'lam 2'!AY57+'lam 3'!AY57+'lam 4'!AY57+'lam 5'!AY57+'lam 6'!AY57</f>
        <v>502.48175202894902</v>
      </c>
      <c r="BA57" s="171">
        <f>'lam 1'!AZ57+'lam 2'!AZ57+'lam 3'!AZ57+'lam 4'!AZ57+'lam 5'!AZ57+'lam 6'!AZ57</f>
        <v>505.93197953145295</v>
      </c>
      <c r="BB57" s="171">
        <f>'lam 1'!BA57+'lam 2'!BA57+'lam 3'!BA57+'lam 4'!BA57+'lam 5'!BA57+'lam 6'!BA57</f>
        <v>508.94769580686727</v>
      </c>
      <c r="BC57" s="171">
        <f>'lam 1'!BB57+'lam 2'!BB57+'lam 3'!BB57+'lam 4'!BB57+'lam 5'!BB57+'lam 6'!BB57</f>
        <v>512.2994566660883</v>
      </c>
      <c r="BD57" s="171">
        <f>'lam 1'!BC57+'lam 2'!BC57+'lam 3'!BC57+'lam 4'!BC57+'lam 5'!BC57+'lam 6'!BC57</f>
        <v>516.30301233700834</v>
      </c>
      <c r="BE57" s="171">
        <f>'lam 1'!BD57+'lam 2'!BD57+'lam 3'!BD57+'lam 4'!BD57+'lam 5'!BD57+'lam 6'!BD57</f>
        <v>520.59369625811075</v>
      </c>
      <c r="BF57" s="171">
        <f>'lam 1'!BE57+'lam 2'!BE57+'lam 3'!BE57+'lam 4'!BE57+'lam 5'!BE57+'lam 6'!BE57</f>
        <v>524.18114732001595</v>
      </c>
      <c r="BG57" s="171">
        <f>'lam 1'!BF57+'lam 2'!BF57+'lam 3'!BF57+'lam 4'!BF57+'lam 5'!BF57+'lam 6'!BF57</f>
        <v>525.78695879610621</v>
      </c>
      <c r="BH57" s="171">
        <f>'lam 1'!BG57+'lam 2'!BG57+'lam 3'!BG57+'lam 4'!BG57+'lam 5'!BG57+'lam 6'!BG57</f>
        <v>524.33617942804131</v>
      </c>
      <c r="BI57" s="171">
        <f>'lam 1'!BH57+'lam 2'!BH57+'lam 3'!BH57+'lam 4'!BH57+'lam 5'!BH57+'lam 6'!BH57</f>
        <v>519.38746436229644</v>
      </c>
      <c r="BJ57" s="171">
        <f>'lam 1'!BI57+'lam 2'!BI57+'lam 3'!BI57+'lam 4'!BI57+'lam 5'!BI57+'lam 6'!BI57</f>
        <v>511.30191978340002</v>
      </c>
      <c r="BK57" s="171">
        <f>'lam 1'!BJ57+'lam 2'!BJ57+'lam 3'!BJ57+'lam 4'!BJ57+'lam 5'!BJ57+'lam 6'!BJ57</f>
        <v>501.06930405473099</v>
      </c>
      <c r="BL57" s="171">
        <f>'lam 1'!BK57+'lam 2'!BK57+'lam 3'!BK57+'lam 4'!BK57+'lam 5'!BK57+'lam 6'!BK57</f>
        <v>489.87236900807585</v>
      </c>
      <c r="BM57" s="171">
        <f>'lam 1'!BL57+'lam 2'!BL57+'lam 3'!BL57+'lam 4'!BL57+'lam 5'!BL57+'lam 6'!BL57</f>
        <v>478.58867859198335</v>
      </c>
      <c r="BN57" s="171">
        <f>'lam 1'!BM57+'lam 2'!BM57+'lam 3'!BM57+'lam 4'!BM57+'lam 5'!BM57+'lam 6'!BM57</f>
        <v>467.44435075332262</v>
      </c>
      <c r="BO57" s="171">
        <f>'lam 1'!BN57+'lam 2'!BN57+'lam 3'!BN57+'lam 4'!BN57+'lam 5'!BN57+'lam 6'!BN57</f>
        <v>455.947817441295</v>
      </c>
      <c r="BP57" s="171">
        <f>'lam 1'!BO57+'lam 2'!BO57+'lam 3'!BO57+'lam 4'!BO57+'lam 5'!BO57+'lam 6'!BO57</f>
        <v>443.09969993812319</v>
      </c>
      <c r="BQ57" s="171">
        <f>'lam 1'!BP57+'lam 2'!BP57+'lam 3'!BP57+'lam 4'!BP57+'lam 5'!BP57+'lam 6'!BP57</f>
        <v>427.7669035506521</v>
      </c>
      <c r="BR57" s="171">
        <f>'lam 1'!BQ57+'lam 2'!BQ57+'lam 3'!BQ57+'lam 4'!BQ57+'lam 5'!BQ57+'lam 6'!BQ57</f>
        <v>409.06820549413129</v>
      </c>
      <c r="BS57" s="171">
        <f>'lam 1'!BR57+'lam 2'!BR57+'lam 3'!BR57+'lam 4'!BR57+'lam 5'!BR57+'lam 6'!BR57</f>
        <v>362.19598875259948</v>
      </c>
      <c r="BT57" s="171">
        <f>'lam 1'!BS57+'lam 2'!BS57+'lam 3'!BS57+'lam 4'!BS57+'lam 5'!BS57+'lam 6'!BS57</f>
        <v>337.62521189355027</v>
      </c>
      <c r="BU57" s="171">
        <f>'lam 1'!BT57+'lam 2'!BT57+'lam 3'!BT57+'lam 4'!BT57+'lam 5'!BT57+'lam 6'!BT57</f>
        <v>310.32854927557003</v>
      </c>
      <c r="BV57" s="171">
        <f>'lam 1'!BU57+'lam 2'!BU57+'lam 3'!BU57+'lam 4'!BU57+'lam 5'!BU57+'lam 6'!BU57</f>
        <v>281.51131520237197</v>
      </c>
      <c r="BW57" s="171">
        <f>'lam 1'!BV57+'lam 2'!BV57+'lam 3'!BV57+'lam 4'!BV57+'lam 5'!BV57+'lam 6'!BV57</f>
        <v>252.53519859868231</v>
      </c>
      <c r="BX57" s="171">
        <f>'lam 1'!BW57+'lam 2'!BW57+'lam 3'!BW57+'lam 4'!BW57+'lam 5'!BW57+'lam 6'!BW57</f>
        <v>224.71179800018103</v>
      </c>
      <c r="BY57" s="171">
        <f>'lam 1'!BX57+'lam 2'!BX57+'lam 3'!BX57+'lam 4'!BX57+'lam 5'!BX57+'lam 6'!BX57</f>
        <v>199.14744298705165</v>
      </c>
      <c r="BZ57" s="171">
        <f>'lam 1'!BY57+'lam 2'!BY57+'lam 3'!BY57+'lam 4'!BY57+'lam 5'!BY57+'lam 6'!BY57</f>
        <v>176.65306201845382</v>
      </c>
      <c r="CA57" s="171">
        <f>'lam 1'!BZ57+'lam 2'!BZ57+'lam 3'!BZ57+'lam 4'!BZ57+'lam 5'!BZ57+'lam 6'!BZ57</f>
        <v>157.71529526270291</v>
      </c>
      <c r="CB57" s="171">
        <f>'lam 1'!CA57+'lam 2'!CA57+'lam 3'!CA57+'lam 4'!CA57+'lam 5'!CA57+'lam 6'!CA57</f>
        <v>142.51499423671908</v>
      </c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</row>
    <row r="58" spans="5:165" ht="17.100000000000001" customHeight="1" x14ac:dyDescent="0.2">
      <c r="E58" s="53">
        <f t="shared" si="9"/>
        <v>505.98803656369449</v>
      </c>
      <c r="F58" s="172"/>
      <c r="G58" s="172">
        <f t="shared" si="10"/>
        <v>1.7000000000000004</v>
      </c>
      <c r="H58" s="172"/>
      <c r="I58" s="175">
        <f t="shared" si="11"/>
        <v>-1.8000000000000027</v>
      </c>
      <c r="J58" s="171">
        <f>'lam 1'!I58+'lam 2'!I58+'lam 3'!I58+'lam 4'!I58+'lam 5'!I58+'lam 6'!I58</f>
        <v>134.79824531454884</v>
      </c>
      <c r="K58" s="171">
        <f>'lam 1'!J58+'lam 2'!J58+'lam 3'!J58+'lam 4'!J58+'lam 5'!J58+'lam 6'!J58</f>
        <v>149.10742835315151</v>
      </c>
      <c r="L58" s="171">
        <f>'lam 1'!K58+'lam 2'!K58+'lam 3'!K58+'lam 4'!K58+'lam 5'!K58+'lam 6'!K58</f>
        <v>166.84746440849125</v>
      </c>
      <c r="M58" s="171">
        <f>'lam 1'!L58+'lam 2'!L58+'lam 3'!L58+'lam 4'!L58+'lam 5'!L58+'lam 6'!L58</f>
        <v>187.89363913356894</v>
      </c>
      <c r="N58" s="171">
        <f>'lam 1'!M58+'lam 2'!M58+'lam 3'!M58+'lam 4'!M58+'lam 5'!M58+'lam 6'!M58</f>
        <v>211.84226930161924</v>
      </c>
      <c r="O58" s="171">
        <f>'lam 1'!N58+'lam 2'!N58+'lam 3'!N58+'lam 4'!N58+'lam 5'!N58+'lam 6'!N58</f>
        <v>237.98818800984549</v>
      </c>
      <c r="P58" s="171">
        <f>'lam 1'!O58+'lam 2'!O58+'lam 3'!O58+'lam 4'!O58+'lam 5'!O58+'lam 6'!O58</f>
        <v>265.34502649800038</v>
      </c>
      <c r="Q58" s="171">
        <f>'lam 1'!P58+'lam 2'!P58+'lam 3'!P58+'lam 4'!P58+'lam 5'!P58+'lam 6'!P58</f>
        <v>292.72215549662945</v>
      </c>
      <c r="R58" s="171">
        <f>'lam 1'!Q58+'lam 2'!Q58+'lam 3'!Q58+'lam 4'!Q58+'lam 5'!Q58+'lam 6'!Q58</f>
        <v>318.86324092998359</v>
      </c>
      <c r="S58" s="171">
        <f>'lam 1'!R58+'lam 2'!R58+'lam 3'!R58+'lam 4'!R58+'lam 5'!R58+'lam 6'!R58</f>
        <v>342.63520703141262</v>
      </c>
      <c r="T58" s="171">
        <f>'lam 1'!S58+'lam 2'!S58+'lam 3'!S58+'lam 4'!S58+'lam 5'!S58+'lam 6'!S58</f>
        <v>388.52466724741123</v>
      </c>
      <c r="U58" s="171">
        <f>'lam 1'!T58+'lam 2'!T58+'lam 3'!T58+'lam 4'!T58+'lam 5'!T58+'lam 6'!T58</f>
        <v>407.12618083949076</v>
      </c>
      <c r="V58" s="171">
        <f>'lam 1'!U58+'lam 2'!U58+'lam 3'!U58+'lam 4'!U58+'lam 5'!U58+'lam 6'!U58</f>
        <v>422.62917008217948</v>
      </c>
      <c r="W58" s="171">
        <f>'lam 1'!V58+'lam 2'!V58+'lam 3'!V58+'lam 4'!V58+'lam 5'!V58+'lam 6'!V58</f>
        <v>435.79852711696844</v>
      </c>
      <c r="X58" s="171">
        <f>'lam 1'!W58+'lam 2'!W58+'lam 3'!W58+'lam 4'!W58+'lam 5'!W58+'lam 6'!W58</f>
        <v>447.64243342019097</v>
      </c>
      <c r="Y58" s="171">
        <f>'lam 1'!X58+'lam 2'!X58+'lam 3'!X58+'lam 4'!X58+'lam 5'!X58+'lam 6'!X58</f>
        <v>459.05648897704276</v>
      </c>
      <c r="Z58" s="171">
        <f>'lam 1'!Y58+'lam 2'!Y58+'lam 3'!Y58+'lam 4'!Y58+'lam 5'!Y58+'lam 6'!Y58</f>
        <v>470.47378127993557</v>
      </c>
      <c r="AA58" s="171">
        <f>'lam 1'!Z58+'lam 2'!Z58+'lam 3'!Z58+'lam 4'!Z58+'lam 5'!Z58+'lam 6'!Z58</f>
        <v>481.66503712415954</v>
      </c>
      <c r="AB58" s="171">
        <f>'lam 1'!AA58+'lam 2'!AA58+'lam 3'!AA58+'lam 4'!AA58+'lam 5'!AA58+'lam 6'!AA58</f>
        <v>491.79635883631471</v>
      </c>
      <c r="AC58" s="171">
        <f>'lam 1'!AB58+'lam 2'!AB58+'lam 3'!AB58+'lam 4'!AB58+'lam 5'!AB58+'lam 6'!AB58</f>
        <v>499.750835125116</v>
      </c>
      <c r="AD58" s="171">
        <f>'lam 1'!AC58+'lam 2'!AC58+'lam 3'!AC58+'lam 4'!AC58+'lam 5'!AC58+'lam 6'!AC58</f>
        <v>504.59498393946751</v>
      </c>
      <c r="AE58" s="171">
        <f>'lam 1'!AD58+'lam 2'!AD58+'lam 3'!AD58+'lam 4'!AD58+'lam 5'!AD58+'lam 6'!AD58</f>
        <v>505.98803656369432</v>
      </c>
      <c r="AF58" s="171">
        <f>'lam 1'!AE58+'lam 2'!AE58+'lam 3'!AE58+'lam 4'!AE58+'lam 5'!AE58+'lam 6'!AE58</f>
        <v>504.34539456693278</v>
      </c>
      <c r="AG58" s="171">
        <f>'lam 1'!AF58+'lam 2'!AF58+'lam 3'!AF58+'lam 4'!AF58+'lam 5'!AF58+'lam 6'!AF58</f>
        <v>500.67964807480354</v>
      </c>
      <c r="AH58" s="171">
        <f>'lam 1'!AG58+'lam 2'!AG58+'lam 3'!AG58+'lam 4'!AG58+'lam 5'!AG58+'lam 6'!AG58</f>
        <v>496.19627523917978</v>
      </c>
      <c r="AI58" s="171">
        <f>'lam 1'!AH58+'lam 2'!AH58+'lam 3'!AH58+'lam 4'!AH58+'lam 5'!AH58+'lam 6'!AH58</f>
        <v>491.83326093099612</v>
      </c>
      <c r="AJ58" s="171">
        <f>'lam 1'!AI58+'lam 2'!AI58+'lam 3'!AI58+'lam 4'!AI58+'lam 5'!AI58+'lam 6'!AI58</f>
        <v>487.94732407479859</v>
      </c>
      <c r="AK58" s="171">
        <f>'lam 1'!AJ58+'lam 2'!AJ58+'lam 3'!AJ58+'lam 4'!AJ58+'lam 5'!AJ58+'lam 6'!AJ58</f>
        <v>484.26670468616521</v>
      </c>
      <c r="AL58" s="171">
        <f>'lam 1'!AK58+'lam 2'!AK58+'lam 3'!AK58+'lam 4'!AK58+'lam 5'!AK58+'lam 6'!AK58</f>
        <v>480.10543959899212</v>
      </c>
      <c r="AM58" s="171">
        <f>'lam 1'!AL58+'lam 2'!AL58+'lam 3'!AL58+'lam 4'!AL58+'lam 5'!AL58+'lam 6'!AL58</f>
        <v>504.17341779538367</v>
      </c>
      <c r="AN58" s="171">
        <f>'lam 1'!AM58+'lam 2'!AM58+'lam 3'!AM58+'lam 4'!AM58+'lam 5'!AM58+'lam 6'!AM58</f>
        <v>498.03304532014255</v>
      </c>
      <c r="AO58" s="171">
        <f>'lam 1'!AN58+'lam 2'!AN58+'lam 3'!AN58+'lam 4'!AN58+'lam 5'!AN58+'lam 6'!AN58</f>
        <v>491.74263538456307</v>
      </c>
      <c r="AP58" s="171">
        <f>'lam 1'!AO58+'lam 2'!AO58+'lam 3'!AO58+'lam 4'!AO58+'lam 5'!AO58+'lam 6'!AO58</f>
        <v>485.71070533847376</v>
      </c>
      <c r="AQ58" s="171">
        <f>'lam 1'!AP58+'lam 2'!AP58+'lam 3'!AP58+'lam 4'!AP58+'lam 5'!AP58+'lam 6'!AP58</f>
        <v>480.61579463019712</v>
      </c>
      <c r="AR58" s="171">
        <f>'lam 1'!AQ58+'lam 2'!AQ58+'lam 3'!AQ58+'lam 4'!AQ58+'lam 5'!AQ58+'lam 6'!AQ58</f>
        <v>477.18729579961786</v>
      </c>
      <c r="AS58" s="171">
        <f>'lam 1'!AR58+'lam 2'!AR58+'lam 3'!AR58+'lam 4'!AR58+'lam 5'!AR58+'lam 6'!AR58</f>
        <v>475.97637601968967</v>
      </c>
      <c r="AT58" s="171">
        <f>'lam 1'!AS58+'lam 2'!AS58+'lam 3'!AS58+'lam 4'!AS58+'lam 5'!AS58+'lam 6'!AS58</f>
        <v>477.18729579961825</v>
      </c>
      <c r="AU58" s="171">
        <f>'lam 1'!AT58+'lam 2'!AT58+'lam 3'!AT58+'lam 4'!AT58+'lam 5'!AT58+'lam 6'!AT58</f>
        <v>480.61579463019734</v>
      </c>
      <c r="AV58" s="171">
        <f>'lam 1'!AU58+'lam 2'!AU58+'lam 3'!AU58+'lam 4'!AU58+'lam 5'!AU58+'lam 6'!AU58</f>
        <v>485.71070533847382</v>
      </c>
      <c r="AW58" s="171">
        <f>'lam 1'!AV58+'lam 2'!AV58+'lam 3'!AV58+'lam 4'!AV58+'lam 5'!AV58+'lam 6'!AV58</f>
        <v>491.7426353845633</v>
      </c>
      <c r="AX58" s="171">
        <f>'lam 1'!AW58+'lam 2'!AW58+'lam 3'!AW58+'lam 4'!AW58+'lam 5'!AW58+'lam 6'!AW58</f>
        <v>498.03304532014306</v>
      </c>
      <c r="AY58" s="171">
        <f>'lam 1'!AX58+'lam 2'!AX58+'lam 3'!AX58+'lam 4'!AX58+'lam 5'!AX58+'lam 6'!AX58</f>
        <v>504.17341779538395</v>
      </c>
      <c r="AZ58" s="171">
        <f>'lam 1'!AY58+'lam 2'!AY58+'lam 3'!AY58+'lam 4'!AY58+'lam 5'!AY58+'lam 6'!AY58</f>
        <v>480.10543959899235</v>
      </c>
      <c r="BA58" s="171">
        <f>'lam 1'!AZ58+'lam 2'!AZ58+'lam 3'!AZ58+'lam 4'!AZ58+'lam 5'!AZ58+'lam 6'!AZ58</f>
        <v>484.26670468616544</v>
      </c>
      <c r="BB58" s="171">
        <f>'lam 1'!BA58+'lam 2'!BA58+'lam 3'!BA58+'lam 4'!BA58+'lam 5'!BA58+'lam 6'!BA58</f>
        <v>487.94732407479864</v>
      </c>
      <c r="BC58" s="171">
        <f>'lam 1'!BB58+'lam 2'!BB58+'lam 3'!BB58+'lam 4'!BB58+'lam 5'!BB58+'lam 6'!BB58</f>
        <v>491.83326093099629</v>
      </c>
      <c r="BD58" s="171">
        <f>'lam 1'!BC58+'lam 2'!BC58+'lam 3'!BC58+'lam 4'!BC58+'lam 5'!BC58+'lam 6'!BC58</f>
        <v>496.19627523917995</v>
      </c>
      <c r="BE58" s="171">
        <f>'lam 1'!BD58+'lam 2'!BD58+'lam 3'!BD58+'lam 4'!BD58+'lam 5'!BD58+'lam 6'!BD58</f>
        <v>500.67964807480371</v>
      </c>
      <c r="BF58" s="171">
        <f>'lam 1'!BE58+'lam 2'!BE58+'lam 3'!BE58+'lam 4'!BE58+'lam 5'!BE58+'lam 6'!BE58</f>
        <v>504.34539456693267</v>
      </c>
      <c r="BG58" s="171">
        <f>'lam 1'!BF58+'lam 2'!BF58+'lam 3'!BF58+'lam 4'!BF58+'lam 5'!BF58+'lam 6'!BF58</f>
        <v>505.98803656369449</v>
      </c>
      <c r="BH58" s="171">
        <f>'lam 1'!BG58+'lam 2'!BG58+'lam 3'!BG58+'lam 4'!BG58+'lam 5'!BG58+'lam 6'!BG58</f>
        <v>504.5949839394674</v>
      </c>
      <c r="BI58" s="171">
        <f>'lam 1'!BH58+'lam 2'!BH58+'lam 3'!BH58+'lam 4'!BH58+'lam 5'!BH58+'lam 6'!BH58</f>
        <v>499.75083512511554</v>
      </c>
      <c r="BJ58" s="171">
        <f>'lam 1'!BI58+'lam 2'!BI58+'lam 3'!BI58+'lam 4'!BI58+'lam 5'!BI58+'lam 6'!BI58</f>
        <v>491.79635883631454</v>
      </c>
      <c r="BK58" s="171">
        <f>'lam 1'!BJ58+'lam 2'!BJ58+'lam 3'!BJ58+'lam 4'!BJ58+'lam 5'!BJ58+'lam 6'!BJ58</f>
        <v>481.66503712415908</v>
      </c>
      <c r="BL58" s="171">
        <f>'lam 1'!BK58+'lam 2'!BK58+'lam 3'!BK58+'lam 4'!BK58+'lam 5'!BK58+'lam 6'!BK58</f>
        <v>470.47378127993505</v>
      </c>
      <c r="BM58" s="171">
        <f>'lam 1'!BL58+'lam 2'!BL58+'lam 3'!BL58+'lam 4'!BL58+'lam 5'!BL58+'lam 6'!BL58</f>
        <v>459.05648897704219</v>
      </c>
      <c r="BN58" s="171">
        <f>'lam 1'!BM58+'lam 2'!BM58+'lam 3'!BM58+'lam 4'!BM58+'lam 5'!BM58+'lam 6'!BM58</f>
        <v>447.6424334201904</v>
      </c>
      <c r="BO58" s="171">
        <f>'lam 1'!BN58+'lam 2'!BN58+'lam 3'!BN58+'lam 4'!BN58+'lam 5'!BN58+'lam 6'!BN58</f>
        <v>435.79852711696776</v>
      </c>
      <c r="BP58" s="171">
        <f>'lam 1'!BO58+'lam 2'!BO58+'lam 3'!BO58+'lam 4'!BO58+'lam 5'!BO58+'lam 6'!BO58</f>
        <v>422.6291700821788</v>
      </c>
      <c r="BQ58" s="171">
        <f>'lam 1'!BP58+'lam 2'!BP58+'lam 3'!BP58+'lam 4'!BP58+'lam 5'!BP58+'lam 6'!BP58</f>
        <v>407.1261808394899</v>
      </c>
      <c r="BR58" s="171">
        <f>'lam 1'!BQ58+'lam 2'!BQ58+'lam 3'!BQ58+'lam 4'!BQ58+'lam 5'!BQ58+'lam 6'!BQ58</f>
        <v>388.52466724741021</v>
      </c>
      <c r="BS58" s="171">
        <f>'lam 1'!BR58+'lam 2'!BR58+'lam 3'!BR58+'lam 4'!BR58+'lam 5'!BR58+'lam 6'!BR58</f>
        <v>342.6352070314116</v>
      </c>
      <c r="BT58" s="171">
        <f>'lam 1'!BS58+'lam 2'!BS58+'lam 3'!BS58+'lam 4'!BS58+'lam 5'!BS58+'lam 6'!BS58</f>
        <v>318.86324092998251</v>
      </c>
      <c r="BU58" s="171">
        <f>'lam 1'!BT58+'lam 2'!BT58+'lam 3'!BT58+'lam 4'!BT58+'lam 5'!BT58+'lam 6'!BT58</f>
        <v>292.72215549662815</v>
      </c>
      <c r="BV58" s="171">
        <f>'lam 1'!BU58+'lam 2'!BU58+'lam 3'!BU58+'lam 4'!BU58+'lam 5'!BU58+'lam 6'!BU58</f>
        <v>265.34502649799867</v>
      </c>
      <c r="BW58" s="171">
        <f>'lam 1'!BV58+'lam 2'!BV58+'lam 3'!BV58+'lam 4'!BV58+'lam 5'!BV58+'lam 6'!BV58</f>
        <v>237.98818800984418</v>
      </c>
      <c r="BX58" s="171">
        <f>'lam 1'!BW58+'lam 2'!BW58+'lam 3'!BW58+'lam 4'!BW58+'lam 5'!BW58+'lam 6'!BW58</f>
        <v>211.84226930161793</v>
      </c>
      <c r="BY58" s="171">
        <f>'lam 1'!BX58+'lam 2'!BX58+'lam 3'!BX58+'lam 4'!BX58+'lam 5'!BX58+'lam 6'!BX58</f>
        <v>187.89363913356789</v>
      </c>
      <c r="BZ58" s="171">
        <f>'lam 1'!BY58+'lam 2'!BY58+'lam 3'!BY58+'lam 4'!BY58+'lam 5'!BY58+'lam 6'!BY58</f>
        <v>166.84746440849028</v>
      </c>
      <c r="CA58" s="171">
        <f>'lam 1'!BZ58+'lam 2'!BZ58+'lam 3'!BZ58+'lam 4'!BZ58+'lam 5'!BZ58+'lam 6'!BZ58</f>
        <v>149.10742835315068</v>
      </c>
      <c r="CB58" s="171">
        <f>'lam 1'!CA58+'lam 2'!CA58+'lam 3'!CA58+'lam 4'!CA58+'lam 5'!CA58+'lam 6'!CA58</f>
        <v>134.79824531454835</v>
      </c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</row>
    <row r="59" spans="5:165" ht="17.100000000000001" customHeight="1" x14ac:dyDescent="0.2">
      <c r="E59" s="53">
        <f t="shared" si="9"/>
        <v>506.3304822116213</v>
      </c>
      <c r="F59" s="172"/>
      <c r="G59" s="172">
        <f t="shared" si="10"/>
        <v>1.6000000000000003</v>
      </c>
      <c r="H59" s="172"/>
      <c r="I59" s="175">
        <f t="shared" si="11"/>
        <v>-1.9000000000000028</v>
      </c>
      <c r="J59" s="171">
        <f>'lam 1'!I59+'lam 2'!I59+'lam 3'!I59+'lam 4'!I59+'lam 5'!I59+'lam 6'!I59</f>
        <v>133.80826417616632</v>
      </c>
      <c r="K59" s="171">
        <f>'lam 1'!J59+'lam 2'!J59+'lam 3'!J59+'lam 4'!J59+'lam 5'!J59+'lam 6'!J59</f>
        <v>148.08009064871101</v>
      </c>
      <c r="L59" s="171">
        <f>'lam 1'!K59+'lam 2'!K59+'lam 3'!K59+'lam 4'!K59+'lam 5'!K59+'lam 6'!K59</f>
        <v>165.77300474913378</v>
      </c>
      <c r="M59" s="171">
        <f>'lam 1'!L59+'lam 2'!L59+'lam 3'!L59+'lam 4'!L59+'lam 5'!L59+'lam 6'!L59</f>
        <v>186.76756247430674</v>
      </c>
      <c r="N59" s="171">
        <f>'lam 1'!M59+'lam 2'!M59+'lam 3'!M59+'lam 4'!M59+'lam 5'!M59+'lam 6'!M59</f>
        <v>210.6679490206065</v>
      </c>
      <c r="O59" s="171">
        <f>'lam 1'!N59+'lam 2'!N59+'lam 3'!N59+'lam 4'!N59+'lam 5'!N59+'lam 6'!N59</f>
        <v>236.77904662135282</v>
      </c>
      <c r="P59" s="171">
        <f>'lam 1'!O59+'lam 2'!O59+'lam 3'!O59+'lam 4'!O59+'lam 5'!O59+'lam 6'!O59</f>
        <v>264.12572549377012</v>
      </c>
      <c r="Q59" s="171">
        <f>'lam 1'!P59+'lam 2'!P59+'lam 3'!P59+'lam 4'!P59+'lam 5'!P59+'lam 6'!P59</f>
        <v>291.52823864914308</v>
      </c>
      <c r="R59" s="171">
        <f>'lam 1'!Q59+'lam 2'!Q59+'lam 3'!Q59+'lam 4'!Q59+'lam 5'!Q59+'lam 6'!Q59</f>
        <v>317.73886904049374</v>
      </c>
      <c r="S59" s="171">
        <f>'lam 1'!R59+'lam 2'!R59+'lam 3'!R59+'lam 4'!R59+'lam 5'!R59+'lam 6'!R59</f>
        <v>341.62900597220067</v>
      </c>
      <c r="T59" s="171">
        <f>'lam 1'!S59+'lam 2'!S59+'lam 3'!S59+'lam 4'!S59+'lam 5'!S59+'lam 6'!S59</f>
        <v>387.3274870381652</v>
      </c>
      <c r="U59" s="171">
        <f>'lam 1'!T59+'lam 2'!T59+'lam 3'!T59+'lam 4'!T59+'lam 5'!T59+'lam 6'!T59</f>
        <v>406.11898717119556</v>
      </c>
      <c r="V59" s="171">
        <f>'lam 1'!U59+'lam 2'!U59+'lam 3'!U59+'lam 4'!U59+'lam 5'!U59+'lam 6'!U59</f>
        <v>421.84014533535503</v>
      </c>
      <c r="W59" s="171">
        <f>'lam 1'!V59+'lam 2'!V59+'lam 3'!V59+'lam 4'!V59+'lam 5'!V59+'lam 6'!V59</f>
        <v>435.24101357058765</v>
      </c>
      <c r="X59" s="171">
        <f>'lam 1'!W59+'lam 2'!W59+'lam 3'!W59+'lam 4'!W59+'lam 5'!W59+'lam 6'!W59</f>
        <v>447.31433157778417</v>
      </c>
      <c r="Y59" s="171">
        <f>'lam 1'!X59+'lam 2'!X59+'lam 3'!X59+'lam 4'!X59+'lam 5'!X59+'lam 6'!X59</f>
        <v>458.94169211148846</v>
      </c>
      <c r="Z59" s="171">
        <f>'lam 1'!Y59+'lam 2'!Y59+'lam 3'!Y59+'lam 4'!Y59+'lam 5'!Y59+'lam 6'!Y59</f>
        <v>470.54469056144467</v>
      </c>
      <c r="AA59" s="171">
        <f>'lam 1'!Z59+'lam 2'!Z59+'lam 3'!Z59+'lam 4'!Z59+'lam 5'!Z59+'lam 6'!Z59</f>
        <v>481.88513970062053</v>
      </c>
      <c r="AB59" s="171">
        <f>'lam 1'!AA59+'lam 2'!AA59+'lam 3'!AA59+'lam 4'!AA59+'lam 5'!AA59+'lam 6'!AA59</f>
        <v>492.12233042568431</v>
      </c>
      <c r="AC59" s="171">
        <f>'lam 1'!AB59+'lam 2'!AB59+'lam 3'!AB59+'lam 4'!AB59+'lam 5'!AB59+'lam 6'!AB59</f>
        <v>500.13428081174322</v>
      </c>
      <c r="AD59" s="171">
        <f>'lam 1'!AC59+'lam 2'!AC59+'lam 3'!AC59+'lam 4'!AC59+'lam 5'!AC59+'lam 6'!AC59</f>
        <v>504.98426953103791</v>
      </c>
      <c r="AE59" s="171">
        <f>'lam 1'!AD59+'lam 2'!AD59+'lam 3'!AD59+'lam 4'!AD59+'lam 5'!AD59+'lam 6'!AD59</f>
        <v>506.3304822116213</v>
      </c>
      <c r="AF59" s="171">
        <f>'lam 1'!AE59+'lam 2'!AE59+'lam 3'!AE59+'lam 4'!AE59+'lam 5'!AE59+'lam 6'!AE59</f>
        <v>504.58965918984097</v>
      </c>
      <c r="AG59" s="171">
        <f>'lam 1'!AF59+'lam 2'!AF59+'lam 3'!AF59+'lam 4'!AF59+'lam 5'!AF59+'lam 6'!AF59</f>
        <v>500.77790532545208</v>
      </c>
      <c r="AH59" s="171">
        <f>'lam 1'!AG59+'lam 2'!AG59+'lam 3'!AG59+'lam 4'!AG59+'lam 5'!AG59+'lam 6'!AG59</f>
        <v>496.10600596646219</v>
      </c>
      <c r="AI59" s="171">
        <f>'lam 1'!AH59+'lam 2'!AH59+'lam 3'!AH59+'lam 4'!AH59+'lam 5'!AH59+'lam 6'!AH59</f>
        <v>491.51892644790922</v>
      </c>
      <c r="AJ59" s="171">
        <f>'lam 1'!AI59+'lam 2'!AI59+'lam 3'!AI59+'lam 4'!AI59+'lam 5'!AI59+'lam 6'!AI59</f>
        <v>487.38236099205875</v>
      </c>
      <c r="AK59" s="171">
        <f>'lam 1'!AJ59+'lam 2'!AJ59+'lam 3'!AJ59+'lam 4'!AJ59+'lam 5'!AJ59+'lam 6'!AJ59</f>
        <v>483.43593868742619</v>
      </c>
      <c r="AL59" s="171">
        <f>'lam 1'!AK59+'lam 2'!AK59+'lam 3'!AK59+'lam 4'!AK59+'lam 5'!AK59+'lam 6'!AK59</f>
        <v>479.00735819204601</v>
      </c>
      <c r="AM59" s="171">
        <f>'lam 1'!AL59+'lam 2'!AL59+'lam 3'!AL59+'lam 4'!AL59+'lam 5'!AL59+'lam 6'!AL59</f>
        <v>502.57429742793408</v>
      </c>
      <c r="AN59" s="171">
        <f>'lam 1'!AM59+'lam 2'!AM59+'lam 3'!AM59+'lam 4'!AM59+'lam 5'!AM59+'lam 6'!AM59</f>
        <v>496.2026177394888</v>
      </c>
      <c r="AO59" s="171">
        <f>'lam 1'!AN59+'lam 2'!AN59+'lam 3'!AN59+'lam 4'!AN59+'lam 5'!AN59+'lam 6'!AN59</f>
        <v>489.7090966209106</v>
      </c>
      <c r="AP59" s="171">
        <f>'lam 1'!AO59+'lam 2'!AO59+'lam 3'!AO59+'lam 4'!AO59+'lam 5'!AO59+'lam 6'!AO59</f>
        <v>483.51187378962624</v>
      </c>
      <c r="AQ59" s="171">
        <f>'lam 1'!AP59+'lam 2'!AP59+'lam 3'!AP59+'lam 4'!AP59+'lam 5'!AP59+'lam 6'!AP59</f>
        <v>478.29580112344843</v>
      </c>
      <c r="AR59" s="171">
        <f>'lam 1'!AQ59+'lam 2'!AQ59+'lam 3'!AQ59+'lam 4'!AQ59+'lam 5'!AQ59+'lam 6'!AQ59</f>
        <v>474.79367451437491</v>
      </c>
      <c r="AS59" s="171">
        <f>'lam 1'!AR59+'lam 2'!AR59+'lam 3'!AR59+'lam 4'!AR59+'lam 5'!AR59+'lam 6'!AR59</f>
        <v>473.55809324270433</v>
      </c>
      <c r="AT59" s="171">
        <f>'lam 1'!AS59+'lam 2'!AS59+'lam 3'!AS59+'lam 4'!AS59+'lam 5'!AS59+'lam 6'!AS59</f>
        <v>474.79367451437531</v>
      </c>
      <c r="AU59" s="171">
        <f>'lam 1'!AT59+'lam 2'!AT59+'lam 3'!AT59+'lam 4'!AT59+'lam 5'!AT59+'lam 6'!AT59</f>
        <v>478.29580112344865</v>
      </c>
      <c r="AV59" s="171">
        <f>'lam 1'!AU59+'lam 2'!AU59+'lam 3'!AU59+'lam 4'!AU59+'lam 5'!AU59+'lam 6'!AU59</f>
        <v>483.51187378962663</v>
      </c>
      <c r="AW59" s="171">
        <f>'lam 1'!AV59+'lam 2'!AV59+'lam 3'!AV59+'lam 4'!AV59+'lam 5'!AV59+'lam 6'!AV59</f>
        <v>489.70909662091077</v>
      </c>
      <c r="AX59" s="171">
        <f>'lam 1'!AW59+'lam 2'!AW59+'lam 3'!AW59+'lam 4'!AW59+'lam 5'!AW59+'lam 6'!AW59</f>
        <v>496.20261773948931</v>
      </c>
      <c r="AY59" s="171">
        <f>'lam 1'!AX59+'lam 2'!AX59+'lam 3'!AX59+'lam 4'!AX59+'lam 5'!AX59+'lam 6'!AX59</f>
        <v>502.57429742793431</v>
      </c>
      <c r="AZ59" s="171">
        <f>'lam 1'!AY59+'lam 2'!AY59+'lam 3'!AY59+'lam 4'!AY59+'lam 5'!AY59+'lam 6'!AY59</f>
        <v>479.00735819204613</v>
      </c>
      <c r="BA59" s="171">
        <f>'lam 1'!AZ59+'lam 2'!AZ59+'lam 3'!AZ59+'lam 4'!AZ59+'lam 5'!AZ59+'lam 6'!AZ59</f>
        <v>483.43593868742619</v>
      </c>
      <c r="BB59" s="171">
        <f>'lam 1'!BA59+'lam 2'!BA59+'lam 3'!BA59+'lam 4'!BA59+'lam 5'!BA59+'lam 6'!BA59</f>
        <v>487.38236099205886</v>
      </c>
      <c r="BC59" s="171">
        <f>'lam 1'!BB59+'lam 2'!BB59+'lam 3'!BB59+'lam 4'!BB59+'lam 5'!BB59+'lam 6'!BB59</f>
        <v>491.51892644790939</v>
      </c>
      <c r="BD59" s="171">
        <f>'lam 1'!BC59+'lam 2'!BC59+'lam 3'!BC59+'lam 4'!BC59+'lam 5'!BC59+'lam 6'!BC59</f>
        <v>496.10600596646253</v>
      </c>
      <c r="BE59" s="171">
        <f>'lam 1'!BD59+'lam 2'!BD59+'lam 3'!BD59+'lam 4'!BD59+'lam 5'!BD59+'lam 6'!BD59</f>
        <v>500.77790532545214</v>
      </c>
      <c r="BF59" s="171">
        <f>'lam 1'!BE59+'lam 2'!BE59+'lam 3'!BE59+'lam 4'!BE59+'lam 5'!BE59+'lam 6'!BE59</f>
        <v>504.58965918984109</v>
      </c>
      <c r="BG59" s="171">
        <f>'lam 1'!BF59+'lam 2'!BF59+'lam 3'!BF59+'lam 4'!BF59+'lam 5'!BF59+'lam 6'!BF59</f>
        <v>506.33048221162119</v>
      </c>
      <c r="BH59" s="171">
        <f>'lam 1'!BG59+'lam 2'!BG59+'lam 3'!BG59+'lam 4'!BG59+'lam 5'!BG59+'lam 6'!BG59</f>
        <v>504.98426953103774</v>
      </c>
      <c r="BI59" s="171">
        <f>'lam 1'!BH59+'lam 2'!BH59+'lam 3'!BH59+'lam 4'!BH59+'lam 5'!BH59+'lam 6'!BH59</f>
        <v>500.134280811743</v>
      </c>
      <c r="BJ59" s="171">
        <f>'lam 1'!BI59+'lam 2'!BI59+'lam 3'!BI59+'lam 4'!BI59+'lam 5'!BI59+'lam 6'!BI59</f>
        <v>492.12233042568391</v>
      </c>
      <c r="BK59" s="171">
        <f>'lam 1'!BJ59+'lam 2'!BJ59+'lam 3'!BJ59+'lam 4'!BJ59+'lam 5'!BJ59+'lam 6'!BJ59</f>
        <v>481.88513970062024</v>
      </c>
      <c r="BL59" s="171">
        <f>'lam 1'!BK59+'lam 2'!BK59+'lam 3'!BK59+'lam 4'!BK59+'lam 5'!BK59+'lam 6'!BK59</f>
        <v>470.54469056144399</v>
      </c>
      <c r="BM59" s="171">
        <f>'lam 1'!BL59+'lam 2'!BL59+'lam 3'!BL59+'lam 4'!BL59+'lam 5'!BL59+'lam 6'!BL59</f>
        <v>458.94169211148795</v>
      </c>
      <c r="BN59" s="171">
        <f>'lam 1'!BM59+'lam 2'!BM59+'lam 3'!BM59+'lam 4'!BM59+'lam 5'!BM59+'lam 6'!BM59</f>
        <v>447.31433157778361</v>
      </c>
      <c r="BO59" s="171">
        <f>'lam 1'!BN59+'lam 2'!BN59+'lam 3'!BN59+'lam 4'!BN59+'lam 5'!BN59+'lam 6'!BN59</f>
        <v>435.2410135705872</v>
      </c>
      <c r="BP59" s="171">
        <f>'lam 1'!BO59+'lam 2'!BO59+'lam 3'!BO59+'lam 4'!BO59+'lam 5'!BO59+'lam 6'!BO59</f>
        <v>421.84014533535446</v>
      </c>
      <c r="BQ59" s="171">
        <f>'lam 1'!BP59+'lam 2'!BP59+'lam 3'!BP59+'lam 4'!BP59+'lam 5'!BP59+'lam 6'!BP59</f>
        <v>406.11898717119482</v>
      </c>
      <c r="BR59" s="171">
        <f>'lam 1'!BQ59+'lam 2'!BQ59+'lam 3'!BQ59+'lam 4'!BQ59+'lam 5'!BQ59+'lam 6'!BQ59</f>
        <v>387.32748703816418</v>
      </c>
      <c r="BS59" s="171">
        <f>'lam 1'!BR59+'lam 2'!BR59+'lam 3'!BR59+'lam 4'!BR59+'lam 5'!BR59+'lam 6'!BR59</f>
        <v>341.62900597219959</v>
      </c>
      <c r="BT59" s="171">
        <f>'lam 1'!BS59+'lam 2'!BS59+'lam 3'!BS59+'lam 4'!BS59+'lam 5'!BS59+'lam 6'!BS59</f>
        <v>317.73886904049243</v>
      </c>
      <c r="BU59" s="171">
        <f>'lam 1'!BT59+'lam 2'!BT59+'lam 3'!BT59+'lam 4'!BT59+'lam 5'!BT59+'lam 6'!BT59</f>
        <v>291.52823864914171</v>
      </c>
      <c r="BV59" s="171">
        <f>'lam 1'!BU59+'lam 2'!BU59+'lam 3'!BU59+'lam 4'!BU59+'lam 5'!BU59+'lam 6'!BU59</f>
        <v>264.12572549376841</v>
      </c>
      <c r="BW59" s="171">
        <f>'lam 1'!BV59+'lam 2'!BV59+'lam 3'!BV59+'lam 4'!BV59+'lam 5'!BV59+'lam 6'!BV59</f>
        <v>236.77904662135151</v>
      </c>
      <c r="BX59" s="171">
        <f>'lam 1'!BW59+'lam 2'!BW59+'lam 3'!BW59+'lam 4'!BW59+'lam 5'!BW59+'lam 6'!BW59</f>
        <v>210.66794902060525</v>
      </c>
      <c r="BY59" s="171">
        <f>'lam 1'!BX59+'lam 2'!BX59+'lam 3'!BX59+'lam 4'!BX59+'lam 5'!BX59+'lam 6'!BX59</f>
        <v>186.76756247430555</v>
      </c>
      <c r="BZ59" s="171">
        <f>'lam 1'!BY59+'lam 2'!BY59+'lam 3'!BY59+'lam 4'!BY59+'lam 5'!BY59+'lam 6'!BY59</f>
        <v>165.77300474913287</v>
      </c>
      <c r="CA59" s="171">
        <f>'lam 1'!BZ59+'lam 2'!BZ59+'lam 3'!BZ59+'lam 4'!BZ59+'lam 5'!BZ59+'lam 6'!BZ59</f>
        <v>148.0800906487101</v>
      </c>
      <c r="CB59" s="171">
        <f>'lam 1'!CA59+'lam 2'!CA59+'lam 3'!CA59+'lam 4'!CA59+'lam 5'!CA59+'lam 6'!CA59</f>
        <v>133.80826417616586</v>
      </c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</row>
    <row r="60" spans="5:165" ht="17.100000000000001" customHeight="1" x14ac:dyDescent="0.2">
      <c r="E60" s="53">
        <f t="shared" si="9"/>
        <v>506.97780455925164</v>
      </c>
      <c r="F60" s="172"/>
      <c r="G60" s="172">
        <f t="shared" si="10"/>
        <v>1.5000000000000002</v>
      </c>
      <c r="H60" s="172"/>
      <c r="I60" s="175">
        <f t="shared" si="11"/>
        <v>-2.0000000000000027</v>
      </c>
      <c r="J60" s="171">
        <f>'lam 1'!I60+'lam 2'!I60+'lam 3'!I60+'lam 4'!I60+'lam 5'!I60+'lam 6'!I60</f>
        <v>133.20665633423516</v>
      </c>
      <c r="K60" s="171">
        <f>'lam 1'!J60+'lam 2'!J60+'lam 3'!J60+'lam 4'!J60+'lam 5'!J60+'lam 6'!J60</f>
        <v>147.44380267602605</v>
      </c>
      <c r="L60" s="171">
        <f>'lam 1'!K60+'lam 2'!K60+'lam 3'!K60+'lam 4'!K60+'lam 5'!K60+'lam 6'!K60</f>
        <v>165.0861361961862</v>
      </c>
      <c r="M60" s="171">
        <f>'lam 1'!L60+'lam 2'!L60+'lam 3'!L60+'lam 4'!L60+'lam 5'!L60+'lam 6'!L60</f>
        <v>186.01897847436493</v>
      </c>
      <c r="N60" s="171">
        <f>'lam 1'!M60+'lam 2'!M60+'lam 3'!M60+'lam 4'!M60+'lam 5'!M60+'lam 6'!M60</f>
        <v>209.85430136652761</v>
      </c>
      <c r="O60" s="171">
        <f>'lam 1'!N60+'lam 2'!N60+'lam 3'!N60+'lam 4'!N60+'lam 5'!N60+'lam 6'!N60</f>
        <v>235.90749497142332</v>
      </c>
      <c r="P60" s="171">
        <f>'lam 1'!O60+'lam 2'!O60+'lam 3'!O60+'lam 4'!O60+'lam 5'!O60+'lam 6'!O60</f>
        <v>263.21573109543726</v>
      </c>
      <c r="Q60" s="171">
        <f>'lam 1'!P60+'lam 2'!P60+'lam 3'!P60+'lam 4'!P60+'lam 5'!P60+'lam 6'!P60</f>
        <v>290.61177939588953</v>
      </c>
      <c r="R60" s="171">
        <f>'lam 1'!Q60+'lam 2'!Q60+'lam 3'!Q60+'lam 4'!Q60+'lam 5'!Q60+'lam 6'!Q60</f>
        <v>316.85858269142409</v>
      </c>
      <c r="S60" s="171">
        <f>'lam 1'!R60+'lam 2'!R60+'lam 3'!R60+'lam 4'!R60+'lam 5'!R60+'lam 6'!R60</f>
        <v>340.83414085733671</v>
      </c>
      <c r="T60" s="171">
        <f>'lam 1'!S60+'lam 2'!S60+'lam 3'!S60+'lam 4'!S60+'lam 5'!S60+'lam 6'!S60</f>
        <v>386.48993543928907</v>
      </c>
      <c r="U60" s="171">
        <f>'lam 1'!T60+'lam 2'!T60+'lam 3'!T60+'lam 4'!T60+'lam 5'!T60+'lam 6'!T60</f>
        <v>405.45354765593549</v>
      </c>
      <c r="V60" s="171">
        <f>'lam 1'!U60+'lam 2'!U60+'lam 3'!U60+'lam 4'!U60+'lam 5'!U60+'lam 6'!U60</f>
        <v>421.37910860611271</v>
      </c>
      <c r="W60" s="171">
        <f>'lam 1'!V60+'lam 2'!V60+'lam 3'!V60+'lam 4'!V60+'lam 5'!V60+'lam 6'!V60</f>
        <v>435.00089630348543</v>
      </c>
      <c r="X60" s="171">
        <f>'lam 1'!W60+'lam 2'!W60+'lam 3'!W60+'lam 4'!W60+'lam 5'!W60+'lam 6'!W60</f>
        <v>447.29464863198467</v>
      </c>
      <c r="Y60" s="171">
        <f>'lam 1'!X60+'lam 2'!X60+'lam 3'!X60+'lam 4'!X60+'lam 5'!X60+'lam 6'!X60</f>
        <v>459.12649919152091</v>
      </c>
      <c r="Z60" s="171">
        <f>'lam 1'!Y60+'lam 2'!Y60+'lam 3'!Y60+'lam 4'!Y60+'lam 5'!Y60+'lam 6'!Y60</f>
        <v>470.906035548077</v>
      </c>
      <c r="AA60" s="171">
        <f>'lam 1'!Z60+'lam 2'!Z60+'lam 3'!Z60+'lam 4'!Z60+'lam 5'!Z60+'lam 6'!Z60</f>
        <v>482.38712716969343</v>
      </c>
      <c r="AB60" s="171">
        <f>'lam 1'!AA60+'lam 2'!AA60+'lam 3'!AA60+'lam 4'!AA60+'lam 5'!AA60+'lam 6'!AA60</f>
        <v>492.72465111042999</v>
      </c>
      <c r="AC60" s="171">
        <f>'lam 1'!AB60+'lam 2'!AB60+'lam 3'!AB60+'lam 4'!AB60+'lam 5'!AB60+'lam 6'!AB60</f>
        <v>500.79462303931251</v>
      </c>
      <c r="AD60" s="171">
        <f>'lam 1'!AC60+'lam 2'!AC60+'lam 3'!AC60+'lam 4'!AC60+'lam 5'!AC60+'lam 6'!AC60</f>
        <v>505.65963787254145</v>
      </c>
      <c r="AE60" s="171">
        <f>'lam 1'!AD60+'lam 2'!AD60+'lam 3'!AD60+'lam 4'!AD60+'lam 5'!AD60+'lam 6'!AD60</f>
        <v>506.97780455925147</v>
      </c>
      <c r="AF60" s="171">
        <f>'lam 1'!AE60+'lam 2'!AE60+'lam 3'!AE60+'lam 4'!AE60+'lam 5'!AE60+'lam 6'!AE60</f>
        <v>505.16614962289896</v>
      </c>
      <c r="AG60" s="171">
        <f>'lam 1'!AF60+'lam 2'!AF60+'lam 3'!AF60+'lam 4'!AF60+'lam 5'!AF60+'lam 6'!AF60</f>
        <v>501.24164206621668</v>
      </c>
      <c r="AH60" s="171">
        <f>'lam 1'!AG60+'lam 2'!AG60+'lam 3'!AG60+'lam 4'!AG60+'lam 5'!AG60+'lam 6'!AG60</f>
        <v>496.41718716506597</v>
      </c>
      <c r="AI60" s="171">
        <f>'lam 1'!AH60+'lam 2'!AH60+'lam 3'!AH60+'lam 4'!AH60+'lam 5'!AH60+'lam 6'!AH60</f>
        <v>491.64217541224139</v>
      </c>
      <c r="AJ60" s="171">
        <f>'lam 1'!AI60+'lam 2'!AI60+'lam 3'!AI60+'lam 4'!AI60+'lam 5'!AI60+'lam 6'!AI60</f>
        <v>487.290090836557</v>
      </c>
      <c r="AK60" s="171">
        <f>'lam 1'!AJ60+'lam 2'!AJ60+'lam 3'!AJ60+'lam 4'!AJ60+'lam 5'!AJ60+'lam 6'!AJ60</f>
        <v>483.11217149619586</v>
      </c>
      <c r="AL60" s="171">
        <f>'lam 1'!AK60+'lam 2'!AK60+'lam 3'!AK60+'lam 4'!AK60+'lam 5'!AK60+'lam 6'!AK60</f>
        <v>478.45082060742823</v>
      </c>
      <c r="AM60" s="171">
        <f>'lam 1'!AL60+'lam 2'!AL60+'lam 3'!AL60+'lam 4'!AL60+'lam 5'!AL60+'lam 6'!AL60</f>
        <v>501.50983428280097</v>
      </c>
      <c r="AN60" s="171">
        <f>'lam 1'!AM60+'lam 2'!AM60+'lam 3'!AM60+'lam 4'!AM60+'lam 5'!AM60+'lam 6'!AM60</f>
        <v>494.94160658698547</v>
      </c>
      <c r="AO60" s="171">
        <f>'lam 1'!AN60+'lam 2'!AN60+'lam 3'!AN60+'lam 4'!AN60+'lam 5'!AN60+'lam 6'!AN60</f>
        <v>488.27794353336174</v>
      </c>
      <c r="AP60" s="171">
        <f>'lam 1'!AO60+'lam 2'!AO60+'lam 3'!AO60+'lam 4'!AO60+'lam 5'!AO60+'lam 6'!AO60</f>
        <v>481.94471888760899</v>
      </c>
      <c r="AQ60" s="171">
        <f>'lam 1'!AP60+'lam 2'!AP60+'lam 3'!AP60+'lam 4'!AP60+'lam 5'!AP60+'lam 6'!AP60</f>
        <v>476.63075787025309</v>
      </c>
      <c r="AR60" s="171">
        <f>'lam 1'!AQ60+'lam 2'!AQ60+'lam 3'!AQ60+'lam 4'!AQ60+'lam 5'!AQ60+'lam 6'!AQ60</f>
        <v>473.07003246196331</v>
      </c>
      <c r="AS60" s="171">
        <f>'lam 1'!AR60+'lam 2'!AR60+'lam 3'!AR60+'lam 4'!AR60+'lam 5'!AR60+'lam 6'!AR60</f>
        <v>471.81498994284539</v>
      </c>
      <c r="AT60" s="171">
        <f>'lam 1'!AS60+'lam 2'!AS60+'lam 3'!AS60+'lam 4'!AS60+'lam 5'!AS60+'lam 6'!AS60</f>
        <v>473.07003246196371</v>
      </c>
      <c r="AU60" s="171">
        <f>'lam 1'!AT60+'lam 2'!AT60+'lam 3'!AT60+'lam 4'!AT60+'lam 5'!AT60+'lam 6'!AT60</f>
        <v>476.63075787025338</v>
      </c>
      <c r="AV60" s="171">
        <f>'lam 1'!AU60+'lam 2'!AU60+'lam 3'!AU60+'lam 4'!AU60+'lam 5'!AU60+'lam 6'!AU60</f>
        <v>481.9447188876095</v>
      </c>
      <c r="AW60" s="171">
        <f>'lam 1'!AV60+'lam 2'!AV60+'lam 3'!AV60+'lam 4'!AV60+'lam 5'!AV60+'lam 6'!AV60</f>
        <v>488.27794353336185</v>
      </c>
      <c r="AX60" s="171">
        <f>'lam 1'!AW60+'lam 2'!AW60+'lam 3'!AW60+'lam 4'!AW60+'lam 5'!AW60+'lam 6'!AW60</f>
        <v>494.94160658698615</v>
      </c>
      <c r="AY60" s="171">
        <f>'lam 1'!AX60+'lam 2'!AX60+'lam 3'!AX60+'lam 4'!AX60+'lam 5'!AX60+'lam 6'!AX60</f>
        <v>501.50983428280142</v>
      </c>
      <c r="AZ60" s="171">
        <f>'lam 1'!AY60+'lam 2'!AY60+'lam 3'!AY60+'lam 4'!AY60+'lam 5'!AY60+'lam 6'!AY60</f>
        <v>478.45082060742851</v>
      </c>
      <c r="BA60" s="171">
        <f>'lam 1'!AZ60+'lam 2'!AZ60+'lam 3'!AZ60+'lam 4'!AZ60+'lam 5'!AZ60+'lam 6'!AZ60</f>
        <v>483.11217149619608</v>
      </c>
      <c r="BB60" s="171">
        <f>'lam 1'!BA60+'lam 2'!BA60+'lam 3'!BA60+'lam 4'!BA60+'lam 5'!BA60+'lam 6'!BA60</f>
        <v>487.29009083655723</v>
      </c>
      <c r="BC60" s="171">
        <f>'lam 1'!BB60+'lam 2'!BB60+'lam 3'!BB60+'lam 4'!BB60+'lam 5'!BB60+'lam 6'!BB60</f>
        <v>491.64217541224195</v>
      </c>
      <c r="BD60" s="171">
        <f>'lam 1'!BC60+'lam 2'!BC60+'lam 3'!BC60+'lam 4'!BC60+'lam 5'!BC60+'lam 6'!BC60</f>
        <v>496.41718716506625</v>
      </c>
      <c r="BE60" s="171">
        <f>'lam 1'!BD60+'lam 2'!BD60+'lam 3'!BD60+'lam 4'!BD60+'lam 5'!BD60+'lam 6'!BD60</f>
        <v>501.24164206621685</v>
      </c>
      <c r="BF60" s="171">
        <f>'lam 1'!BE60+'lam 2'!BE60+'lam 3'!BE60+'lam 4'!BE60+'lam 5'!BE60+'lam 6'!BE60</f>
        <v>505.16614962289907</v>
      </c>
      <c r="BG60" s="171">
        <f>'lam 1'!BF60+'lam 2'!BF60+'lam 3'!BF60+'lam 4'!BF60+'lam 5'!BF60+'lam 6'!BF60</f>
        <v>506.97780455925164</v>
      </c>
      <c r="BH60" s="171">
        <f>'lam 1'!BG60+'lam 2'!BG60+'lam 3'!BG60+'lam 4'!BG60+'lam 5'!BG60+'lam 6'!BG60</f>
        <v>505.65963787254128</v>
      </c>
      <c r="BI60" s="171">
        <f>'lam 1'!BH60+'lam 2'!BH60+'lam 3'!BH60+'lam 4'!BH60+'lam 5'!BH60+'lam 6'!BH60</f>
        <v>500.794623039312</v>
      </c>
      <c r="BJ60" s="171">
        <f>'lam 1'!BI60+'lam 2'!BI60+'lam 3'!BI60+'lam 4'!BI60+'lam 5'!BI60+'lam 6'!BI60</f>
        <v>492.72465111042959</v>
      </c>
      <c r="BK60" s="171">
        <f>'lam 1'!BJ60+'lam 2'!BJ60+'lam 3'!BJ60+'lam 4'!BJ60+'lam 5'!BJ60+'lam 6'!BJ60</f>
        <v>482.38712716969292</v>
      </c>
      <c r="BL60" s="171">
        <f>'lam 1'!BK60+'lam 2'!BK60+'lam 3'!BK60+'lam 4'!BK60+'lam 5'!BK60+'lam 6'!BK60</f>
        <v>470.90603554807637</v>
      </c>
      <c r="BM60" s="171">
        <f>'lam 1'!BL60+'lam 2'!BL60+'lam 3'!BL60+'lam 4'!BL60+'lam 5'!BL60+'lam 6'!BL60</f>
        <v>459.12649919152</v>
      </c>
      <c r="BN60" s="171">
        <f>'lam 1'!BM60+'lam 2'!BM60+'lam 3'!BM60+'lam 4'!BM60+'lam 5'!BM60+'lam 6'!BM60</f>
        <v>447.2946486319841</v>
      </c>
      <c r="BO60" s="171">
        <f>'lam 1'!BN60+'lam 2'!BN60+'lam 3'!BN60+'lam 4'!BN60+'lam 5'!BN60+'lam 6'!BN60</f>
        <v>435.00089630348481</v>
      </c>
      <c r="BP60" s="171">
        <f>'lam 1'!BO60+'lam 2'!BO60+'lam 3'!BO60+'lam 4'!BO60+'lam 5'!BO60+'lam 6'!BO60</f>
        <v>421.37910860611203</v>
      </c>
      <c r="BQ60" s="171">
        <f>'lam 1'!BP60+'lam 2'!BP60+'lam 3'!BP60+'lam 4'!BP60+'lam 5'!BP60+'lam 6'!BP60</f>
        <v>405.45354765593447</v>
      </c>
      <c r="BR60" s="171">
        <f>'lam 1'!BQ60+'lam 2'!BQ60+'lam 3'!BQ60+'lam 4'!BQ60+'lam 5'!BQ60+'lam 6'!BQ60</f>
        <v>386.48993543928793</v>
      </c>
      <c r="BS60" s="171">
        <f>'lam 1'!BR60+'lam 2'!BR60+'lam 3'!BR60+'lam 4'!BR60+'lam 5'!BR60+'lam 6'!BR60</f>
        <v>340.83414085733568</v>
      </c>
      <c r="BT60" s="171">
        <f>'lam 1'!BS60+'lam 2'!BS60+'lam 3'!BS60+'lam 4'!BS60+'lam 5'!BS60+'lam 6'!BS60</f>
        <v>316.85858269142278</v>
      </c>
      <c r="BU60" s="171">
        <f>'lam 1'!BT60+'lam 2'!BT60+'lam 3'!BT60+'lam 4'!BT60+'lam 5'!BT60+'lam 6'!BT60</f>
        <v>290.61177939588811</v>
      </c>
      <c r="BV60" s="171">
        <f>'lam 1'!BU60+'lam 2'!BU60+'lam 3'!BU60+'lam 4'!BU60+'lam 5'!BU60+'lam 6'!BU60</f>
        <v>263.21573109543567</v>
      </c>
      <c r="BW60" s="171">
        <f>'lam 1'!BV60+'lam 2'!BV60+'lam 3'!BV60+'lam 4'!BV60+'lam 5'!BV60+'lam 6'!BV60</f>
        <v>235.90749497142204</v>
      </c>
      <c r="BX60" s="171">
        <f>'lam 1'!BW60+'lam 2'!BW60+'lam 3'!BW60+'lam 4'!BW60+'lam 5'!BW60+'lam 6'!BW60</f>
        <v>209.85430136652639</v>
      </c>
      <c r="BY60" s="171">
        <f>'lam 1'!BX60+'lam 2'!BX60+'lam 3'!BX60+'lam 4'!BX60+'lam 5'!BX60+'lam 6'!BX60</f>
        <v>186.01897847436385</v>
      </c>
      <c r="BZ60" s="171">
        <f>'lam 1'!BY60+'lam 2'!BY60+'lam 3'!BY60+'lam 4'!BY60+'lam 5'!BY60+'lam 6'!BY60</f>
        <v>165.08613619618535</v>
      </c>
      <c r="CA60" s="171">
        <f>'lam 1'!BZ60+'lam 2'!BZ60+'lam 3'!BZ60+'lam 4'!BZ60+'lam 5'!BZ60+'lam 6'!BZ60</f>
        <v>147.4438026760252</v>
      </c>
      <c r="CB60" s="171">
        <f>'lam 1'!CA60+'lam 2'!CA60+'lam 3'!CA60+'lam 4'!CA60+'lam 5'!CA60+'lam 6'!CA60</f>
        <v>133.20665633423468</v>
      </c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</row>
    <row r="61" spans="5:165" ht="17.100000000000001" customHeight="1" x14ac:dyDescent="0.2">
      <c r="E61" s="53">
        <f t="shared" si="9"/>
        <v>507.22409394085685</v>
      </c>
      <c r="F61" s="172"/>
      <c r="G61" s="172">
        <f t="shared" si="10"/>
        <v>1.4000000000000001</v>
      </c>
      <c r="H61" s="172"/>
      <c r="I61" s="175">
        <f t="shared" si="11"/>
        <v>-2.1000000000000028</v>
      </c>
      <c r="J61" s="171">
        <f>'lam 1'!I61+'lam 2'!I61+'lam 3'!I61+'lam 4'!I61+'lam 5'!I61+'lam 6'!I61</f>
        <v>132.85252004803124</v>
      </c>
      <c r="K61" s="171">
        <f>'lam 1'!J61+'lam 2'!J61+'lam 3'!J61+'lam 4'!J61+'lam 5'!J61+'lam 6'!J61</f>
        <v>147.04187725139749</v>
      </c>
      <c r="L61" s="171">
        <f>'lam 1'!K61+'lam 2'!K61+'lam 3'!K61+'lam 4'!K61+'lam 5'!K61+'lam 6'!K61</f>
        <v>164.61232555951875</v>
      </c>
      <c r="M61" s="171">
        <f>'lam 1'!L61+'lam 2'!L61+'lam 3'!L61+'lam 4'!L61+'lam 5'!L61+'lam 6'!L61</f>
        <v>185.4531686024676</v>
      </c>
      <c r="N61" s="171">
        <f>'lam 1'!M61+'lam 2'!M61+'lam 3'!M61+'lam 4'!M61+'lam 5'!M61+'lam 6'!M61</f>
        <v>209.18383711620106</v>
      </c>
      <c r="O61" s="171">
        <f>'lam 1'!N61+'lam 2'!N61+'lam 3'!N61+'lam 4'!N61+'lam 5'!N61+'lam 6'!N61</f>
        <v>235.13052246767069</v>
      </c>
      <c r="P61" s="171">
        <f>'lam 1'!O61+'lam 2'!O61+'lam 3'!O61+'lam 4'!O61+'lam 5'!O61+'lam 6'!O61</f>
        <v>262.34373125249084</v>
      </c>
      <c r="Q61" s="171">
        <f>'lam 1'!P61+'lam 2'!P61+'lam 3'!P61+'lam 4'!P61+'lam 5'!P61+'lam 6'!P61</f>
        <v>289.67054205862655</v>
      </c>
      <c r="R61" s="171">
        <f>'lam 1'!Q61+'lam 2'!Q61+'lam 3'!Q61+'lam 4'!Q61+'lam 5'!Q61+'lam 6'!Q61</f>
        <v>315.88697717382945</v>
      </c>
      <c r="S61" s="171">
        <f>'lam 1'!R61+'lam 2'!R61+'lam 3'!R61+'lam 4'!R61+'lam 5'!R61+'lam 6'!R61</f>
        <v>339.88038268554845</v>
      </c>
      <c r="T61" s="171">
        <f>'lam 1'!S61+'lam 2'!S61+'lam 3'!S61+'lam 4'!S61+'lam 5'!S61+'lam 6'!S61</f>
        <v>385.5856109193254</v>
      </c>
      <c r="U61" s="171">
        <f>'lam 1'!T61+'lam 2'!T61+'lam 3'!T61+'lam 4'!T61+'lam 5'!T61+'lam 6'!T61</f>
        <v>404.66577686743278</v>
      </c>
      <c r="V61" s="171">
        <f>'lam 1'!U61+'lam 2'!U61+'lam 3'!U61+'lam 4'!U61+'lam 5'!U61+'lam 6'!U61</f>
        <v>420.74478048001305</v>
      </c>
      <c r="W61" s="171">
        <f>'lam 1'!V61+'lam 2'!V61+'lam 3'!V61+'lam 4'!V61+'lam 5'!V61+'lam 6'!V61</f>
        <v>434.54082380270967</v>
      </c>
      <c r="X61" s="171">
        <f>'lam 1'!W61+'lam 2'!W61+'lam 3'!W61+'lam 4'!W61+'lam 5'!W61+'lam 6'!W61</f>
        <v>447.01159591853013</v>
      </c>
      <c r="Y61" s="171">
        <f>'lam 1'!X61+'lam 2'!X61+'lam 3'!X61+'lam 4'!X61+'lam 5'!X61+'lam 6'!X61</f>
        <v>459.00681131401058</v>
      </c>
      <c r="Z61" s="171">
        <f>'lam 1'!Y61+'lam 2'!Y61+'lam 3'!Y61+'lam 4'!Y61+'lam 5'!Y61+'lam 6'!Y61</f>
        <v>470.92415956730451</v>
      </c>
      <c r="AA61" s="171">
        <f>'lam 1'!Z61+'lam 2'!Z61+'lam 3'!Z61+'lam 4'!Z61+'lam 5'!Z61+'lam 6'!Z61</f>
        <v>482.51141710560563</v>
      </c>
      <c r="AB61" s="171">
        <f>'lam 1'!AA61+'lam 2'!AA61+'lam 3'!AA61+'lam 4'!AA61+'lam 5'!AA61+'lam 6'!AA61</f>
        <v>492.92256257202951</v>
      </c>
      <c r="AC61" s="171">
        <f>'lam 1'!AB61+'lam 2'!AB61+'lam 3'!AB61+'lam 4'!AB61+'lam 5'!AB61+'lam 6'!AB61</f>
        <v>501.03583588250262</v>
      </c>
      <c r="AD61" s="171">
        <f>'lam 1'!AC61+'lam 2'!AC61+'lam 3'!AC61+'lam 4'!AC61+'lam 5'!AC61+'lam 6'!AC61</f>
        <v>505.91658066131345</v>
      </c>
      <c r="AE61" s="171">
        <f>'lam 1'!AD61+'lam 2'!AD61+'lam 3'!AD61+'lam 4'!AD61+'lam 5'!AD61+'lam 6'!AD61</f>
        <v>507.22409394085673</v>
      </c>
      <c r="AF61" s="171">
        <f>'lam 1'!AE61+'lam 2'!AE61+'lam 3'!AE61+'lam 4'!AE61+'lam 5'!AE61+'lam 6'!AE61</f>
        <v>505.37422817576601</v>
      </c>
      <c r="AG61" s="171">
        <f>'lam 1'!AF61+'lam 2'!AF61+'lam 3'!AF61+'lam 4'!AF61+'lam 5'!AF61+'lam 6'!AF61</f>
        <v>501.38117594426524</v>
      </c>
      <c r="AH61" s="171">
        <f>'lam 1'!AG61+'lam 2'!AG61+'lam 3'!AG61+'lam 4'!AG61+'lam 5'!AG61+'lam 6'!AG61</f>
        <v>496.45550136017528</v>
      </c>
      <c r="AI61" s="171">
        <f>'lam 1'!AH61+'lam 2'!AH61+'lam 3'!AH61+'lam 4'!AH61+'lam 5'!AH61+'lam 6'!AH61</f>
        <v>491.54722775536027</v>
      </c>
      <c r="AJ61" s="171">
        <f>'lam 1'!AI61+'lam 2'!AI61+'lam 3'!AI61+'lam 4'!AI61+'lam 5'!AI61+'lam 6'!AI61</f>
        <v>487.03543922314577</v>
      </c>
      <c r="AK61" s="171">
        <f>'lam 1'!AJ61+'lam 2'!AJ61+'lam 3'!AJ61+'lam 4'!AJ61+'lam 5'!AJ61+'lam 6'!AJ61</f>
        <v>482.68244449337288</v>
      </c>
      <c r="AL61" s="171">
        <f>'lam 1'!AK61+'lam 2'!AK61+'lam 3'!AK61+'lam 4'!AK61+'lam 5'!AK61+'lam 6'!AK61</f>
        <v>477.84575805334919</v>
      </c>
      <c r="AM61" s="171">
        <f>'lam 1'!AL61+'lam 2'!AL61+'lam 3'!AL61+'lam 4'!AL61+'lam 5'!AL61+'lam 6'!AL61</f>
        <v>500.41135244175069</v>
      </c>
      <c r="AN61" s="171">
        <f>'lam 1'!AM61+'lam 2'!AM61+'lam 3'!AM61+'lam 4'!AM61+'lam 5'!AM61+'lam 6'!AM61</f>
        <v>493.70315216308632</v>
      </c>
      <c r="AO61" s="171">
        <f>'lam 1'!AN61+'lam 2'!AN61+'lam 3'!AN61+'lam 4'!AN61+'lam 5'!AN61+'lam 6'!AN61</f>
        <v>486.92225993694484</v>
      </c>
      <c r="AP61" s="171">
        <f>'lam 1'!AO61+'lam 2'!AO61+'lam 3'!AO61+'lam 4'!AO61+'lam 5'!AO61+'lam 6'!AO61</f>
        <v>480.49930273334706</v>
      </c>
      <c r="AQ61" s="171">
        <f>'lam 1'!AP61+'lam 2'!AP61+'lam 3'!AP61+'lam 4'!AP61+'lam 5'!AP61+'lam 6'!AP61</f>
        <v>475.12371066109267</v>
      </c>
      <c r="AR61" s="171">
        <f>'lam 1'!AQ61+'lam 2'!AQ61+'lam 3'!AQ61+'lam 4'!AQ61+'lam 5'!AQ61+'lam 6'!AQ61</f>
        <v>471.5275683686902</v>
      </c>
      <c r="AS61" s="171">
        <f>'lam 1'!AR61+'lam 2'!AR61+'lam 3'!AR61+'lam 4'!AR61+'lam 5'!AR61+'lam 6'!AR61</f>
        <v>470.26104493534012</v>
      </c>
      <c r="AT61" s="171">
        <f>'lam 1'!AS61+'lam 2'!AS61+'lam 3'!AS61+'lam 4'!AS61+'lam 5'!AS61+'lam 6'!AS61</f>
        <v>471.52756836869071</v>
      </c>
      <c r="AU61" s="171">
        <f>'lam 1'!AT61+'lam 2'!AT61+'lam 3'!AT61+'lam 4'!AT61+'lam 5'!AT61+'lam 6'!AT61</f>
        <v>475.12371066109301</v>
      </c>
      <c r="AV61" s="171">
        <f>'lam 1'!AU61+'lam 2'!AU61+'lam 3'!AU61+'lam 4'!AU61+'lam 5'!AU61+'lam 6'!AU61</f>
        <v>480.49930273334735</v>
      </c>
      <c r="AW61" s="171">
        <f>'lam 1'!AV61+'lam 2'!AV61+'lam 3'!AV61+'lam 4'!AV61+'lam 5'!AV61+'lam 6'!AV61</f>
        <v>486.92225993694512</v>
      </c>
      <c r="AX61" s="171">
        <f>'lam 1'!AW61+'lam 2'!AW61+'lam 3'!AW61+'lam 4'!AW61+'lam 5'!AW61+'lam 6'!AW61</f>
        <v>493.70315216308683</v>
      </c>
      <c r="AY61" s="171">
        <f>'lam 1'!AX61+'lam 2'!AX61+'lam 3'!AX61+'lam 4'!AX61+'lam 5'!AX61+'lam 6'!AX61</f>
        <v>500.41135244175121</v>
      </c>
      <c r="AZ61" s="171">
        <f>'lam 1'!AY61+'lam 2'!AY61+'lam 3'!AY61+'lam 4'!AY61+'lam 5'!AY61+'lam 6'!AY61</f>
        <v>477.84575805334953</v>
      </c>
      <c r="BA61" s="171">
        <f>'lam 1'!AZ61+'lam 2'!AZ61+'lam 3'!AZ61+'lam 4'!AZ61+'lam 5'!AZ61+'lam 6'!AZ61</f>
        <v>482.6824444933734</v>
      </c>
      <c r="BB61" s="171">
        <f>'lam 1'!BA61+'lam 2'!BA61+'lam 3'!BA61+'lam 4'!BA61+'lam 5'!BA61+'lam 6'!BA61</f>
        <v>487.03543922314583</v>
      </c>
      <c r="BC61" s="171">
        <f>'lam 1'!BB61+'lam 2'!BB61+'lam 3'!BB61+'lam 4'!BB61+'lam 5'!BB61+'lam 6'!BB61</f>
        <v>491.54722775536061</v>
      </c>
      <c r="BD61" s="171">
        <f>'lam 1'!BC61+'lam 2'!BC61+'lam 3'!BC61+'lam 4'!BC61+'lam 5'!BC61+'lam 6'!BC61</f>
        <v>496.45550136017562</v>
      </c>
      <c r="BE61" s="171">
        <f>'lam 1'!BD61+'lam 2'!BD61+'lam 3'!BD61+'lam 4'!BD61+'lam 5'!BD61+'lam 6'!BD61</f>
        <v>501.38117594426569</v>
      </c>
      <c r="BF61" s="171">
        <f>'lam 1'!BE61+'lam 2'!BE61+'lam 3'!BE61+'lam 4'!BE61+'lam 5'!BE61+'lam 6'!BE61</f>
        <v>505.37422817576606</v>
      </c>
      <c r="BG61" s="171">
        <f>'lam 1'!BF61+'lam 2'!BF61+'lam 3'!BF61+'lam 4'!BF61+'lam 5'!BF61+'lam 6'!BF61</f>
        <v>507.22409394085685</v>
      </c>
      <c r="BH61" s="171">
        <f>'lam 1'!BG61+'lam 2'!BG61+'lam 3'!BG61+'lam 4'!BG61+'lam 5'!BG61+'lam 6'!BG61</f>
        <v>505.91658066131333</v>
      </c>
      <c r="BI61" s="171">
        <f>'lam 1'!BH61+'lam 2'!BH61+'lam 3'!BH61+'lam 4'!BH61+'lam 5'!BH61+'lam 6'!BH61</f>
        <v>501.03583588250217</v>
      </c>
      <c r="BJ61" s="171">
        <f>'lam 1'!BI61+'lam 2'!BI61+'lam 3'!BI61+'lam 4'!BI61+'lam 5'!BI61+'lam 6'!BI61</f>
        <v>492.92256257202911</v>
      </c>
      <c r="BK61" s="171">
        <f>'lam 1'!BJ61+'lam 2'!BJ61+'lam 3'!BJ61+'lam 4'!BJ61+'lam 5'!BJ61+'lam 6'!BJ61</f>
        <v>482.51141710560489</v>
      </c>
      <c r="BL61" s="171">
        <f>'lam 1'!BK61+'lam 2'!BK61+'lam 3'!BK61+'lam 4'!BK61+'lam 5'!BK61+'lam 6'!BK61</f>
        <v>470.92415956730389</v>
      </c>
      <c r="BM61" s="171">
        <f>'lam 1'!BL61+'lam 2'!BL61+'lam 3'!BL61+'lam 4'!BL61+'lam 5'!BL61+'lam 6'!BL61</f>
        <v>459.00681131400984</v>
      </c>
      <c r="BN61" s="171">
        <f>'lam 1'!BM61+'lam 2'!BM61+'lam 3'!BM61+'lam 4'!BM61+'lam 5'!BM61+'lam 6'!BM61</f>
        <v>447.01159591852962</v>
      </c>
      <c r="BO61" s="171">
        <f>'lam 1'!BN61+'lam 2'!BN61+'lam 3'!BN61+'lam 4'!BN61+'lam 5'!BN61+'lam 6'!BN61</f>
        <v>434.54082380270876</v>
      </c>
      <c r="BP61" s="171">
        <f>'lam 1'!BO61+'lam 2'!BO61+'lam 3'!BO61+'lam 4'!BO61+'lam 5'!BO61+'lam 6'!BO61</f>
        <v>420.74478048001225</v>
      </c>
      <c r="BQ61" s="171">
        <f>'lam 1'!BP61+'lam 2'!BP61+'lam 3'!BP61+'lam 4'!BP61+'lam 5'!BP61+'lam 6'!BP61</f>
        <v>404.66577686743176</v>
      </c>
      <c r="BR61" s="171">
        <f>'lam 1'!BQ61+'lam 2'!BQ61+'lam 3'!BQ61+'lam 4'!BQ61+'lam 5'!BQ61+'lam 6'!BQ61</f>
        <v>385.58561091932427</v>
      </c>
      <c r="BS61" s="171">
        <f>'lam 1'!BR61+'lam 2'!BR61+'lam 3'!BR61+'lam 4'!BR61+'lam 5'!BR61+'lam 6'!BR61</f>
        <v>339.88038268554732</v>
      </c>
      <c r="BT61" s="171">
        <f>'lam 1'!BS61+'lam 2'!BS61+'lam 3'!BS61+'lam 4'!BS61+'lam 5'!BS61+'lam 6'!BS61</f>
        <v>315.88697717382831</v>
      </c>
      <c r="BU61" s="171">
        <f>'lam 1'!BT61+'lam 2'!BT61+'lam 3'!BT61+'lam 4'!BT61+'lam 5'!BT61+'lam 6'!BT61</f>
        <v>289.67054205862507</v>
      </c>
      <c r="BV61" s="171">
        <f>'lam 1'!BU61+'lam 2'!BU61+'lam 3'!BU61+'lam 4'!BU61+'lam 5'!BU61+'lam 6'!BU61</f>
        <v>262.34373125248914</v>
      </c>
      <c r="BW61" s="171">
        <f>'lam 1'!BV61+'lam 2'!BV61+'lam 3'!BV61+'lam 4'!BV61+'lam 5'!BV61+'lam 6'!BV61</f>
        <v>235.13052246766944</v>
      </c>
      <c r="BX61" s="171">
        <f>'lam 1'!BW61+'lam 2'!BW61+'lam 3'!BW61+'lam 4'!BW61+'lam 5'!BW61+'lam 6'!BW61</f>
        <v>209.1838371161999</v>
      </c>
      <c r="BY61" s="171">
        <f>'lam 1'!BX61+'lam 2'!BX61+'lam 3'!BX61+'lam 4'!BX61+'lam 5'!BX61+'lam 6'!BX61</f>
        <v>185.45316860246646</v>
      </c>
      <c r="BZ61" s="171">
        <f>'lam 1'!BY61+'lam 2'!BY61+'lam 3'!BY61+'lam 4'!BY61+'lam 5'!BY61+'lam 6'!BY61</f>
        <v>164.61232555951787</v>
      </c>
      <c r="CA61" s="171">
        <f>'lam 1'!BZ61+'lam 2'!BZ61+'lam 3'!BZ61+'lam 4'!BZ61+'lam 5'!BZ61+'lam 6'!BZ61</f>
        <v>147.04187725139667</v>
      </c>
      <c r="CB61" s="171">
        <f>'lam 1'!CA61+'lam 2'!CA61+'lam 3'!CA61+'lam 4'!CA61+'lam 5'!CA61+'lam 6'!CA61</f>
        <v>132.8525200480307</v>
      </c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</row>
    <row r="62" spans="5:165" ht="17.100000000000001" customHeight="1" x14ac:dyDescent="0.2">
      <c r="E62" s="53">
        <f t="shared" si="9"/>
        <v>479.87306537675363</v>
      </c>
      <c r="F62" s="172"/>
      <c r="G62" s="172">
        <f t="shared" si="10"/>
        <v>1.3</v>
      </c>
      <c r="H62" s="172"/>
      <c r="I62" s="175">
        <f t="shared" si="11"/>
        <v>-2.2000000000000028</v>
      </c>
      <c r="J62" s="171">
        <f>'lam 1'!I62+'lam 2'!I62+'lam 3'!I62+'lam 4'!I62+'lam 5'!I62+'lam 6'!I62</f>
        <v>121.35360564837939</v>
      </c>
      <c r="K62" s="171">
        <f>'lam 1'!J62+'lam 2'!J62+'lam 3'!J62+'lam 4'!J62+'lam 5'!J62+'lam 6'!J62</f>
        <v>134.95378877497325</v>
      </c>
      <c r="L62" s="171">
        <f>'lam 1'!K62+'lam 2'!K62+'lam 3'!K62+'lam 4'!K62+'lam 5'!K62+'lam 6'!K62</f>
        <v>151.89010689288054</v>
      </c>
      <c r="M62" s="171">
        <f>'lam 1'!L62+'lam 2'!L62+'lam 3'!L62+'lam 4'!L62+'lam 5'!L62+'lam 6'!L62</f>
        <v>172.05712790057979</v>
      </c>
      <c r="N62" s="171">
        <f>'lam 1'!M62+'lam 2'!M62+'lam 3'!M62+'lam 4'!M62+'lam 5'!M62+'lam 6'!M62</f>
        <v>195.08393294849077</v>
      </c>
      <c r="O62" s="171">
        <f>'lam 1'!N62+'lam 2'!N62+'lam 3'!N62+'lam 4'!N62+'lam 5'!N62+'lam 6'!N62</f>
        <v>220.31083608139215</v>
      </c>
      <c r="P62" s="171">
        <f>'lam 1'!O62+'lam 2'!O62+'lam 3'!O62+'lam 4'!O62+'lam 5'!O62+'lam 6'!O62</f>
        <v>246.80629907793539</v>
      </c>
      <c r="Q62" s="171">
        <f>'lam 1'!P62+'lam 2'!P62+'lam 3'!P62+'lam 4'!P62+'lam 5'!P62+'lam 6'!P62</f>
        <v>273.4376821213566</v>
      </c>
      <c r="R62" s="171">
        <f>'lam 1'!Q62+'lam 2'!Q62+'lam 3'!Q62+'lam 4'!Q62+'lam 5'!Q62+'lam 6'!Q62</f>
        <v>299.00128178501308</v>
      </c>
      <c r="S62" s="171">
        <f>'lam 1'!R62+'lam 2'!R62+'lam 3'!R62+'lam 4'!R62+'lam 5'!R62+'lam 6'!R62</f>
        <v>322.40184901523475</v>
      </c>
      <c r="T62" s="171">
        <f>'lam 1'!S62+'lam 2'!S62+'lam 3'!S62+'lam 4'!S62+'lam 5'!S62+'lam 6'!S62</f>
        <v>363.41027522402192</v>
      </c>
      <c r="U62" s="171">
        <f>'lam 1'!T62+'lam 2'!T62+'lam 3'!T62+'lam 4'!T62+'lam 5'!T62+'lam 6'!T62</f>
        <v>381.84057820879883</v>
      </c>
      <c r="V62" s="171">
        <f>'lam 1'!U62+'lam 2'!U62+'lam 3'!U62+'lam 4'!U62+'lam 5'!U62+'lam 6'!U62</f>
        <v>397.33020069337584</v>
      </c>
      <c r="W62" s="171">
        <f>'lam 1'!V62+'lam 2'!V62+'lam 3'!V62+'lam 4'!V62+'lam 5'!V62+'lam 6'!V62</f>
        <v>410.58638677736997</v>
      </c>
      <c r="X62" s="171">
        <f>'lam 1'!W62+'lam 2'!W62+'lam 3'!W62+'lam 4'!W62+'lam 5'!W62+'lam 6'!W62</f>
        <v>422.55290335919642</v>
      </c>
      <c r="Y62" s="171">
        <f>'lam 1'!X62+'lam 2'!X62+'lam 3'!X62+'lam 4'!X62+'lam 5'!X62+'lam 6'!X62</f>
        <v>434.06694863208799</v>
      </c>
      <c r="Z62" s="171">
        <f>'lam 1'!Y62+'lam 2'!Y62+'lam 3'!Y62+'lam 4'!Y62+'lam 5'!Y62+'lam 6'!Y62</f>
        <v>445.51895502040071</v>
      </c>
      <c r="AA62" s="171">
        <f>'lam 1'!Z62+'lam 2'!Z62+'lam 3'!Z62+'lam 4'!Z62+'lam 5'!Z62+'lam 6'!Z62</f>
        <v>456.6566111272964</v>
      </c>
      <c r="AB62" s="171">
        <f>'lam 1'!AA62+'lam 2'!AA62+'lam 3'!AA62+'lam 4'!AA62+'lam 5'!AA62+'lam 6'!AA62</f>
        <v>466.64014906771416</v>
      </c>
      <c r="AC62" s="171">
        <f>'lam 1'!AB62+'lam 2'!AB62+'lam 3'!AB62+'lam 4'!AB62+'lam 5'!AB62+'lam 6'!AB62</f>
        <v>474.35710782722231</v>
      </c>
      <c r="AD62" s="171">
        <f>'lam 1'!AC62+'lam 2'!AC62+'lam 3'!AC62+'lam 4'!AC62+'lam 5'!AC62+'lam 6'!AC62</f>
        <v>478.88073003915724</v>
      </c>
      <c r="AE62" s="171">
        <f>'lam 1'!AD62+'lam 2'!AD62+'lam 3'!AD62+'lam 4'!AD62+'lam 5'!AD62+'lam 6'!AD62</f>
        <v>479.87306537675357</v>
      </c>
      <c r="AF62" s="171">
        <f>'lam 1'!AE62+'lam 2'!AE62+'lam 3'!AE62+'lam 4'!AE62+'lam 5'!AE62+'lam 6'!AE62</f>
        <v>477.74611163556909</v>
      </c>
      <c r="AG62" s="171">
        <f>'lam 1'!AF62+'lam 2'!AF62+'lam 3'!AF62+'lam 4'!AF62+'lam 5'!AF62+'lam 6'!AF62</f>
        <v>473.50504322168416</v>
      </c>
      <c r="AH62" s="171">
        <f>'lam 1'!AG62+'lam 2'!AG62+'lam 3'!AG62+'lam 4'!AG62+'lam 5'!AG62+'lam 6'!AG62</f>
        <v>468.3499650855515</v>
      </c>
      <c r="AI62" s="171">
        <f>'lam 1'!AH62+'lam 2'!AH62+'lam 3'!AH62+'lam 4'!AH62+'lam 5'!AH62+'lam 6'!AH62</f>
        <v>463.22340824913601</v>
      </c>
      <c r="AJ62" s="171">
        <f>'lam 1'!AI62+'lam 2'!AI62+'lam 3'!AI62+'lam 4'!AI62+'lam 5'!AI62+'lam 6'!AI62</f>
        <v>458.50316628112245</v>
      </c>
      <c r="AK62" s="171">
        <f>'lam 1'!AJ62+'lam 2'!AJ62+'lam 3'!AJ62+'lam 4'!AJ62+'lam 5'!AJ62+'lam 6'!AJ62</f>
        <v>453.95719214656117</v>
      </c>
      <c r="AL62" s="171">
        <f>'lam 1'!AK62+'lam 2'!AK62+'lam 3'!AK62+'lam 4'!AK62+'lam 5'!AK62+'lam 6'!AK62</f>
        <v>448.95352503013453</v>
      </c>
      <c r="AM62" s="171">
        <f>'lam 1'!AL62+'lam 2'!AL62+'lam 3'!AL62+'lam 4'!AL62+'lam 5'!AL62+'lam 6'!AL62</f>
        <v>471.01022596961224</v>
      </c>
      <c r="AN62" s="171">
        <f>'lam 1'!AM62+'lam 2'!AM62+'lam 3'!AM62+'lam 4'!AM62+'lam 5'!AM62+'lam 6'!AM62</f>
        <v>464.20458985216146</v>
      </c>
      <c r="AO62" s="171">
        <f>'lam 1'!AN62+'lam 2'!AN62+'lam 3'!AN62+'lam 4'!AN62+'lam 5'!AN62+'lam 6'!AN62</f>
        <v>457.35563779020686</v>
      </c>
      <c r="AP62" s="171">
        <f>'lam 1'!AO62+'lam 2'!AO62+'lam 3'!AO62+'lam 4'!AO62+'lam 5'!AO62+'lam 6'!AO62</f>
        <v>450.89138867789251</v>
      </c>
      <c r="AQ62" s="171">
        <f>'lam 1'!AP62+'lam 2'!AP62+'lam 3'!AP62+'lam 4'!AP62+'lam 5'!AP62+'lam 6'!AP62</f>
        <v>445.49481002193522</v>
      </c>
      <c r="AR62" s="171">
        <f>'lam 1'!AQ62+'lam 2'!AQ62+'lam 3'!AQ62+'lam 4'!AQ62+'lam 5'!AQ62+'lam 6'!AQ62</f>
        <v>441.8902320264246</v>
      </c>
      <c r="AS62" s="171">
        <f>'lam 1'!AR62+'lam 2'!AR62+'lam 3'!AR62+'lam 4'!AR62+'lam 5'!AR62+'lam 6'!AR62</f>
        <v>440.62167216278306</v>
      </c>
      <c r="AT62" s="171">
        <f>'lam 1'!AS62+'lam 2'!AS62+'lam 3'!AS62+'lam 4'!AS62+'lam 5'!AS62+'lam 6'!AS62</f>
        <v>441.89023202642488</v>
      </c>
      <c r="AU62" s="171">
        <f>'lam 1'!AT62+'lam 2'!AT62+'lam 3'!AT62+'lam 4'!AT62+'lam 5'!AT62+'lam 6'!AT62</f>
        <v>445.49481002193534</v>
      </c>
      <c r="AV62" s="171">
        <f>'lam 1'!AU62+'lam 2'!AU62+'lam 3'!AU62+'lam 4'!AU62+'lam 5'!AU62+'lam 6'!AU62</f>
        <v>450.89138867789279</v>
      </c>
      <c r="AW62" s="171">
        <f>'lam 1'!AV62+'lam 2'!AV62+'lam 3'!AV62+'lam 4'!AV62+'lam 5'!AV62+'lam 6'!AV62</f>
        <v>457.35563779020714</v>
      </c>
      <c r="AX62" s="171">
        <f>'lam 1'!AW62+'lam 2'!AW62+'lam 3'!AW62+'lam 4'!AW62+'lam 5'!AW62+'lam 6'!AW62</f>
        <v>464.20458985216192</v>
      </c>
      <c r="AY62" s="171">
        <f>'lam 1'!AX62+'lam 2'!AX62+'lam 3'!AX62+'lam 4'!AX62+'lam 5'!AX62+'lam 6'!AX62</f>
        <v>471.01022596961252</v>
      </c>
      <c r="AZ62" s="171">
        <f>'lam 1'!AY62+'lam 2'!AY62+'lam 3'!AY62+'lam 4'!AY62+'lam 5'!AY62+'lam 6'!AY62</f>
        <v>448.95352503013464</v>
      </c>
      <c r="BA62" s="171">
        <f>'lam 1'!AZ62+'lam 2'!AZ62+'lam 3'!AZ62+'lam 4'!AZ62+'lam 5'!AZ62+'lam 6'!AZ62</f>
        <v>453.95719214656128</v>
      </c>
      <c r="BB62" s="171">
        <f>'lam 1'!BA62+'lam 2'!BA62+'lam 3'!BA62+'lam 4'!BA62+'lam 5'!BA62+'lam 6'!BA62</f>
        <v>458.50316628112267</v>
      </c>
      <c r="BC62" s="171">
        <f>'lam 1'!BB62+'lam 2'!BB62+'lam 3'!BB62+'lam 4'!BB62+'lam 5'!BB62+'lam 6'!BB62</f>
        <v>463.22340824913636</v>
      </c>
      <c r="BD62" s="171">
        <f>'lam 1'!BC62+'lam 2'!BC62+'lam 3'!BC62+'lam 4'!BC62+'lam 5'!BC62+'lam 6'!BC62</f>
        <v>468.34996508555162</v>
      </c>
      <c r="BE62" s="171">
        <f>'lam 1'!BD62+'lam 2'!BD62+'lam 3'!BD62+'lam 4'!BD62+'lam 5'!BD62+'lam 6'!BD62</f>
        <v>473.5050432216845</v>
      </c>
      <c r="BF62" s="171">
        <f>'lam 1'!BE62+'lam 2'!BE62+'lam 3'!BE62+'lam 4'!BE62+'lam 5'!BE62+'lam 6'!BE62</f>
        <v>477.74611163556915</v>
      </c>
      <c r="BG62" s="171">
        <f>'lam 1'!BF62+'lam 2'!BF62+'lam 3'!BF62+'lam 4'!BF62+'lam 5'!BF62+'lam 6'!BF62</f>
        <v>479.87306537675363</v>
      </c>
      <c r="BH62" s="171">
        <f>'lam 1'!BG62+'lam 2'!BG62+'lam 3'!BG62+'lam 4'!BG62+'lam 5'!BG62+'lam 6'!BG62</f>
        <v>478.88073003915713</v>
      </c>
      <c r="BI62" s="171">
        <f>'lam 1'!BH62+'lam 2'!BH62+'lam 3'!BH62+'lam 4'!BH62+'lam 5'!BH62+'lam 6'!BH62</f>
        <v>474.35710782722197</v>
      </c>
      <c r="BJ62" s="171">
        <f>'lam 1'!BI62+'lam 2'!BI62+'lam 3'!BI62+'lam 4'!BI62+'lam 5'!BI62+'lam 6'!BI62</f>
        <v>466.64014906771388</v>
      </c>
      <c r="BK62" s="171">
        <f>'lam 1'!BJ62+'lam 2'!BJ62+'lam 3'!BJ62+'lam 4'!BJ62+'lam 5'!BJ62+'lam 6'!BJ62</f>
        <v>456.65661112729572</v>
      </c>
      <c r="BL62" s="171">
        <f>'lam 1'!BK62+'lam 2'!BK62+'lam 3'!BK62+'lam 4'!BK62+'lam 5'!BK62+'lam 6'!BK62</f>
        <v>445.51895502040031</v>
      </c>
      <c r="BM62" s="171">
        <f>'lam 1'!BL62+'lam 2'!BL62+'lam 3'!BL62+'lam 4'!BL62+'lam 5'!BL62+'lam 6'!BL62</f>
        <v>434.06694863208736</v>
      </c>
      <c r="BN62" s="171">
        <f>'lam 1'!BM62+'lam 2'!BM62+'lam 3'!BM62+'lam 4'!BM62+'lam 5'!BM62+'lam 6'!BM62</f>
        <v>422.55290335919585</v>
      </c>
      <c r="BO62" s="171">
        <f>'lam 1'!BN62+'lam 2'!BN62+'lam 3'!BN62+'lam 4'!BN62+'lam 5'!BN62+'lam 6'!BN62</f>
        <v>410.5863867773694</v>
      </c>
      <c r="BP62" s="171">
        <f>'lam 1'!BO62+'lam 2'!BO62+'lam 3'!BO62+'lam 4'!BO62+'lam 5'!BO62+'lam 6'!BO62</f>
        <v>397.33020069337533</v>
      </c>
      <c r="BQ62" s="171">
        <f>'lam 1'!BP62+'lam 2'!BP62+'lam 3'!BP62+'lam 4'!BP62+'lam 5'!BP62+'lam 6'!BP62</f>
        <v>381.84057820879804</v>
      </c>
      <c r="BR62" s="171">
        <f>'lam 1'!BQ62+'lam 2'!BQ62+'lam 3'!BQ62+'lam 4'!BQ62+'lam 5'!BQ62+'lam 6'!BQ62</f>
        <v>363.41027522402089</v>
      </c>
      <c r="BS62" s="171">
        <f>'lam 1'!BR62+'lam 2'!BR62+'lam 3'!BR62+'lam 4'!BR62+'lam 5'!BR62+'lam 6'!BR62</f>
        <v>322.40184901523361</v>
      </c>
      <c r="BT62" s="171">
        <f>'lam 1'!BS62+'lam 2'!BS62+'lam 3'!BS62+'lam 4'!BS62+'lam 5'!BS62+'lam 6'!BS62</f>
        <v>299.001281785012</v>
      </c>
      <c r="BU62" s="171">
        <f>'lam 1'!BT62+'lam 2'!BT62+'lam 3'!BT62+'lam 4'!BT62+'lam 5'!BT62+'lam 6'!BT62</f>
        <v>273.43768212135535</v>
      </c>
      <c r="BV62" s="171">
        <f>'lam 1'!BU62+'lam 2'!BU62+'lam 3'!BU62+'lam 4'!BU62+'lam 5'!BU62+'lam 6'!BU62</f>
        <v>246.80629907793383</v>
      </c>
      <c r="BW62" s="171">
        <f>'lam 1'!BV62+'lam 2'!BV62+'lam 3'!BV62+'lam 4'!BV62+'lam 5'!BV62+'lam 6'!BV62</f>
        <v>220.3108360813909</v>
      </c>
      <c r="BX62" s="171">
        <f>'lam 1'!BW62+'lam 2'!BW62+'lam 3'!BW62+'lam 4'!BW62+'lam 5'!BW62+'lam 6'!BW62</f>
        <v>195.08393294848946</v>
      </c>
      <c r="BY62" s="171">
        <f>'lam 1'!BX62+'lam 2'!BX62+'lam 3'!BX62+'lam 4'!BX62+'lam 5'!BX62+'lam 6'!BX62</f>
        <v>172.05712790057871</v>
      </c>
      <c r="BZ62" s="171">
        <f>'lam 1'!BY62+'lam 2'!BY62+'lam 3'!BY62+'lam 4'!BY62+'lam 5'!BY62+'lam 6'!BY62</f>
        <v>151.89010689287971</v>
      </c>
      <c r="CA62" s="171">
        <f>'lam 1'!BZ62+'lam 2'!BZ62+'lam 3'!BZ62+'lam 4'!BZ62+'lam 5'!BZ62+'lam 6'!BZ62</f>
        <v>134.95378877497242</v>
      </c>
      <c r="CB62" s="171">
        <f>'lam 1'!CA62+'lam 2'!CA62+'lam 3'!CA62+'lam 4'!CA62+'lam 5'!CA62+'lam 6'!CA62</f>
        <v>121.35360564837889</v>
      </c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</row>
    <row r="63" spans="5:165" ht="17.100000000000001" customHeight="1" x14ac:dyDescent="0.2">
      <c r="E63" s="53">
        <f t="shared" si="9"/>
        <v>475.29391783240249</v>
      </c>
      <c r="F63" s="172"/>
      <c r="G63" s="172">
        <f t="shared" si="10"/>
        <v>1.2</v>
      </c>
      <c r="H63" s="172"/>
      <c r="I63" s="175">
        <f t="shared" si="11"/>
        <v>-2.3000000000000029</v>
      </c>
      <c r="J63" s="171">
        <f>'lam 1'!I63+'lam 2'!I63+'lam 3'!I63+'lam 4'!I63+'lam 5'!I63+'lam 6'!I63</f>
        <v>120.06547485750851</v>
      </c>
      <c r="K63" s="171">
        <f>'lam 1'!J63+'lam 2'!J63+'lam 3'!J63+'lam 4'!J63+'lam 5'!J63+'lam 6'!J63</f>
        <v>133.51831099772127</v>
      </c>
      <c r="L63" s="171">
        <f>'lam 1'!K63+'lam 2'!K63+'lam 3'!K63+'lam 4'!K63+'lam 5'!K63+'lam 6'!K63</f>
        <v>150.26216471852962</v>
      </c>
      <c r="M63" s="171">
        <f>'lam 1'!L63+'lam 2'!L63+'lam 3'!L63+'lam 4'!L63+'lam 5'!L63+'lam 6'!L63</f>
        <v>170.19354305517419</v>
      </c>
      <c r="N63" s="171">
        <f>'lam 1'!M63+'lam 2'!M63+'lam 3'!M63+'lam 4'!M63+'lam 5'!M63+'lam 6'!M63</f>
        <v>192.94793561972733</v>
      </c>
      <c r="O63" s="171">
        <f>'lam 1'!N63+'lam 2'!N63+'lam 3'!N63+'lam 4'!N63+'lam 5'!N63+'lam 6'!N63</f>
        <v>217.87683941135322</v>
      </c>
      <c r="P63" s="171">
        <f>'lam 1'!O63+'lam 2'!O63+'lam 3'!O63+'lam 4'!O63+'lam 5'!O63+'lam 6'!O63</f>
        <v>244.06422766501507</v>
      </c>
      <c r="Q63" s="171">
        <f>'lam 1'!P63+'lam 2'!P63+'lam 3'!P63+'lam 4'!P63+'lam 5'!P63+'lam 6'!P63</f>
        <v>270.39589711103309</v>
      </c>
      <c r="R63" s="171">
        <f>'lam 1'!Q63+'lam 2'!Q63+'lam 3'!Q63+'lam 4'!Q63+'lam 5'!Q63+'lam 6'!Q63</f>
        <v>295.68711165796128</v>
      </c>
      <c r="S63" s="171">
        <f>'lam 1'!R63+'lam 2'!R63+'lam 3'!R63+'lam 4'!R63+'lam 5'!R63+'lam 6'!R63</f>
        <v>318.85898383616291</v>
      </c>
      <c r="T63" s="171">
        <f>'lam 1'!S63+'lam 2'!S63+'lam 3'!S63+'lam 4'!S63+'lam 5'!S63+'lam 6'!S63</f>
        <v>359.43830877790077</v>
      </c>
      <c r="U63" s="171">
        <f>'lam 1'!T63+'lam 2'!T63+'lam 3'!T63+'lam 4'!T63+'lam 5'!T63+'lam 6'!T63</f>
        <v>377.73807406313068</v>
      </c>
      <c r="V63" s="171">
        <f>'lam 1'!U63+'lam 2'!U63+'lam 3'!U63+'lam 4'!U63+'lam 5'!U63+'lam 6'!U63</f>
        <v>393.14544253882656</v>
      </c>
      <c r="W63" s="171">
        <f>'lam 1'!V63+'lam 2'!V63+'lam 3'!V63+'lam 4'!V63+'lam 5'!V63+'lam 6'!V63</f>
        <v>406.35266912892507</v>
      </c>
      <c r="X63" s="171">
        <f>'lam 1'!W63+'lam 2'!W63+'lam 3'!W63+'lam 4'!W63+'lam 5'!W63+'lam 6'!W63</f>
        <v>418.28481484905518</v>
      </c>
      <c r="Y63" s="171">
        <f>'lam 1'!X63+'lam 2'!X63+'lam 3'!X63+'lam 4'!X63+'lam 5'!X63+'lam 6'!X63</f>
        <v>429.7621295143922</v>
      </c>
      <c r="Z63" s="171">
        <f>'lam 1'!Y63+'lam 2'!Y63+'lam 3'!Y63+'lam 4'!Y63+'lam 5'!Y63+'lam 6'!Y63</f>
        <v>441.16504275521106</v>
      </c>
      <c r="AA63" s="171">
        <f>'lam 1'!Z63+'lam 2'!Z63+'lam 3'!Z63+'lam 4'!Z63+'lam 5'!Z63+'lam 6'!Z63</f>
        <v>452.24106459818779</v>
      </c>
      <c r="AB63" s="171">
        <f>'lam 1'!AA63+'lam 2'!AA63+'lam 3'!AA63+'lam 4'!AA63+'lam 5'!AA63+'lam 6'!AA63</f>
        <v>462.15926375770766</v>
      </c>
      <c r="AC63" s="171">
        <f>'lam 1'!AB63+'lam 2'!AB63+'lam 3'!AB63+'lam 4'!AB63+'lam 5'!AB63+'lam 6'!AB63</f>
        <v>469.82060095139354</v>
      </c>
      <c r="AD63" s="171">
        <f>'lam 1'!AC63+'lam 2'!AC63+'lam 3'!AC63+'lam 4'!AC63+'lam 5'!AC63+'lam 6'!AC63</f>
        <v>474.30999367595325</v>
      </c>
      <c r="AE63" s="171">
        <f>'lam 1'!AD63+'lam 2'!AD63+'lam 3'!AD63+'lam 4'!AD63+'lam 5'!AD63+'lam 6'!AD63</f>
        <v>475.29391783240249</v>
      </c>
      <c r="AF63" s="171">
        <f>'lam 1'!AE63+'lam 2'!AE63+'lam 3'!AE63+'lam 4'!AE63+'lam 5'!AE63+'lam 6'!AE63</f>
        <v>473.17936035059932</v>
      </c>
      <c r="AG63" s="171">
        <f>'lam 1'!AF63+'lam 2'!AF63+'lam 3'!AF63+'lam 4'!AF63+'lam 5'!AF63+'lam 6'!AF63</f>
        <v>468.95916857071489</v>
      </c>
      <c r="AH63" s="171">
        <f>'lam 1'!AG63+'lam 2'!AG63+'lam 3'!AG63+'lam 4'!AG63+'lam 5'!AG63+'lam 6'!AG63</f>
        <v>463.8192301914396</v>
      </c>
      <c r="AI63" s="171">
        <f>'lam 1'!AH63+'lam 2'!AH63+'lam 3'!AH63+'lam 4'!AH63+'lam 5'!AH63+'lam 6'!AH63</f>
        <v>458.69220776575878</v>
      </c>
      <c r="AJ63" s="171">
        <f>'lam 1'!AI63+'lam 2'!AI63+'lam 3'!AI63+'lam 4'!AI63+'lam 5'!AI63+'lam 6'!AI63</f>
        <v>453.95468392762677</v>
      </c>
      <c r="AK63" s="171">
        <f>'lam 1'!AJ63+'lam 2'!AJ63+'lam 3'!AJ63+'lam 4'!AJ63+'lam 5'!AJ63+'lam 6'!AJ63</f>
        <v>449.38270372612413</v>
      </c>
      <c r="AL63" s="171">
        <f>'lam 1'!AK63+'lam 2'!AK63+'lam 3'!AK63+'lam 4'!AK63+'lam 5'!AK63+'lam 6'!AK63</f>
        <v>444.3585985842119</v>
      </c>
      <c r="AM63" s="171">
        <f>'lam 1'!AL63+'lam 2'!AL63+'lam 3'!AL63+'lam 4'!AL63+'lam 5'!AL63+'lam 6'!AL63</f>
        <v>465.99032503046755</v>
      </c>
      <c r="AN63" s="171">
        <f>'lam 1'!AM63+'lam 2'!AM63+'lam 3'!AM63+'lam 4'!AM63+'lam 5'!AM63+'lam 6'!AM63</f>
        <v>459.19905867368936</v>
      </c>
      <c r="AO63" s="171">
        <f>'lam 1'!AN63+'lam 2'!AN63+'lam 3'!AN63+'lam 4'!AN63+'lam 5'!AN63+'lam 6'!AN63</f>
        <v>452.37729483388301</v>
      </c>
      <c r="AP63" s="171">
        <f>'lam 1'!AO63+'lam 2'!AO63+'lam 3'!AO63+'lam 4'!AO63+'lam 5'!AO63+'lam 6'!AO63</f>
        <v>445.94927637648971</v>
      </c>
      <c r="AQ63" s="171">
        <f>'lam 1'!AP63+'lam 2'!AP63+'lam 3'!AP63+'lam 4'!AP63+'lam 5'!AP63+'lam 6'!AP63</f>
        <v>440.5894401662058</v>
      </c>
      <c r="AR63" s="171">
        <f>'lam 1'!AQ63+'lam 2'!AQ63+'lam 3'!AQ63+'lam 4'!AQ63+'lam 5'!AQ63+'lam 6'!AQ63</f>
        <v>437.01216328474067</v>
      </c>
      <c r="AS63" s="171">
        <f>'lam 1'!AR63+'lam 2'!AR63+'lam 3'!AR63+'lam 4'!AR63+'lam 5'!AR63+'lam 6'!AR63</f>
        <v>435.75367882270518</v>
      </c>
      <c r="AT63" s="171">
        <f>'lam 1'!AS63+'lam 2'!AS63+'lam 3'!AS63+'lam 4'!AS63+'lam 5'!AS63+'lam 6'!AS63</f>
        <v>437.01216328474123</v>
      </c>
      <c r="AU63" s="171">
        <f>'lam 1'!AT63+'lam 2'!AT63+'lam 3'!AT63+'lam 4'!AT63+'lam 5'!AT63+'lam 6'!AT63</f>
        <v>440.5894401662062</v>
      </c>
      <c r="AV63" s="171">
        <f>'lam 1'!AU63+'lam 2'!AU63+'lam 3'!AU63+'lam 4'!AU63+'lam 5'!AU63+'lam 6'!AU63</f>
        <v>445.94927637649005</v>
      </c>
      <c r="AW63" s="171">
        <f>'lam 1'!AV63+'lam 2'!AV63+'lam 3'!AV63+'lam 4'!AV63+'lam 5'!AV63+'lam 6'!AV63</f>
        <v>452.37729483388341</v>
      </c>
      <c r="AX63" s="171">
        <f>'lam 1'!AW63+'lam 2'!AW63+'lam 3'!AW63+'lam 4'!AW63+'lam 5'!AW63+'lam 6'!AW63</f>
        <v>459.19905867368988</v>
      </c>
      <c r="AY63" s="171">
        <f>'lam 1'!AX63+'lam 2'!AX63+'lam 3'!AX63+'lam 4'!AX63+'lam 5'!AX63+'lam 6'!AX63</f>
        <v>465.99032503046772</v>
      </c>
      <c r="AZ63" s="171">
        <f>'lam 1'!AY63+'lam 2'!AY63+'lam 3'!AY63+'lam 4'!AY63+'lam 5'!AY63+'lam 6'!AY63</f>
        <v>444.35859858421213</v>
      </c>
      <c r="BA63" s="171">
        <f>'lam 1'!AZ63+'lam 2'!AZ63+'lam 3'!AZ63+'lam 4'!AZ63+'lam 5'!AZ63+'lam 6'!AZ63</f>
        <v>449.3827037261243</v>
      </c>
      <c r="BB63" s="171">
        <f>'lam 1'!BA63+'lam 2'!BA63+'lam 3'!BA63+'lam 4'!BA63+'lam 5'!BA63+'lam 6'!BA63</f>
        <v>453.95468392762695</v>
      </c>
      <c r="BC63" s="171">
        <f>'lam 1'!BB63+'lam 2'!BB63+'lam 3'!BB63+'lam 4'!BB63+'lam 5'!BB63+'lam 6'!BB63</f>
        <v>458.69220776575912</v>
      </c>
      <c r="BD63" s="171">
        <f>'lam 1'!BC63+'lam 2'!BC63+'lam 3'!BC63+'lam 4'!BC63+'lam 5'!BC63+'lam 6'!BC63</f>
        <v>463.81923019143994</v>
      </c>
      <c r="BE63" s="171">
        <f>'lam 1'!BD63+'lam 2'!BD63+'lam 3'!BD63+'lam 4'!BD63+'lam 5'!BD63+'lam 6'!BD63</f>
        <v>468.95916857071535</v>
      </c>
      <c r="BF63" s="171">
        <f>'lam 1'!BE63+'lam 2'!BE63+'lam 3'!BE63+'lam 4'!BE63+'lam 5'!BE63+'lam 6'!BE63</f>
        <v>473.1793603505991</v>
      </c>
      <c r="BG63" s="171">
        <f>'lam 1'!BF63+'lam 2'!BF63+'lam 3'!BF63+'lam 4'!BF63+'lam 5'!BF63+'lam 6'!BF63</f>
        <v>475.29391783240249</v>
      </c>
      <c r="BH63" s="171">
        <f>'lam 1'!BG63+'lam 2'!BG63+'lam 3'!BG63+'lam 4'!BG63+'lam 5'!BG63+'lam 6'!BG63</f>
        <v>474.30999367595308</v>
      </c>
      <c r="BI63" s="171">
        <f>'lam 1'!BH63+'lam 2'!BH63+'lam 3'!BH63+'lam 4'!BH63+'lam 5'!BH63+'lam 6'!BH63</f>
        <v>469.82060095139343</v>
      </c>
      <c r="BJ63" s="171">
        <f>'lam 1'!BI63+'lam 2'!BI63+'lam 3'!BI63+'lam 4'!BI63+'lam 5'!BI63+'lam 6'!BI63</f>
        <v>462.15926375770761</v>
      </c>
      <c r="BK63" s="171">
        <f>'lam 1'!BJ63+'lam 2'!BJ63+'lam 3'!BJ63+'lam 4'!BJ63+'lam 5'!BJ63+'lam 6'!BJ63</f>
        <v>452.24106459818711</v>
      </c>
      <c r="BL63" s="171">
        <f>'lam 1'!BK63+'lam 2'!BK63+'lam 3'!BK63+'lam 4'!BK63+'lam 5'!BK63+'lam 6'!BK63</f>
        <v>441.16504275521044</v>
      </c>
      <c r="BM63" s="171">
        <f>'lam 1'!BL63+'lam 2'!BL63+'lam 3'!BL63+'lam 4'!BL63+'lam 5'!BL63+'lam 6'!BL63</f>
        <v>429.76212951439146</v>
      </c>
      <c r="BN63" s="171">
        <f>'lam 1'!BM63+'lam 2'!BM63+'lam 3'!BM63+'lam 4'!BM63+'lam 5'!BM63+'lam 6'!BM63</f>
        <v>418.28481484905473</v>
      </c>
      <c r="BO63" s="171">
        <f>'lam 1'!BN63+'lam 2'!BN63+'lam 3'!BN63+'lam 4'!BN63+'lam 5'!BN63+'lam 6'!BN63</f>
        <v>406.35266912892456</v>
      </c>
      <c r="BP63" s="171">
        <f>'lam 1'!BO63+'lam 2'!BO63+'lam 3'!BO63+'lam 4'!BO63+'lam 5'!BO63+'lam 6'!BO63</f>
        <v>393.14544253882582</v>
      </c>
      <c r="BQ63" s="171">
        <f>'lam 1'!BP63+'lam 2'!BP63+'lam 3'!BP63+'lam 4'!BP63+'lam 5'!BP63+'lam 6'!BP63</f>
        <v>377.73807406312994</v>
      </c>
      <c r="BR63" s="171">
        <f>'lam 1'!BQ63+'lam 2'!BQ63+'lam 3'!BQ63+'lam 4'!BQ63+'lam 5'!BQ63+'lam 6'!BQ63</f>
        <v>359.43830877789969</v>
      </c>
      <c r="BS63" s="171">
        <f>'lam 1'!BR63+'lam 2'!BR63+'lam 3'!BR63+'lam 4'!BR63+'lam 5'!BR63+'lam 6'!BR63</f>
        <v>318.85898383616177</v>
      </c>
      <c r="BT63" s="171">
        <f>'lam 1'!BS63+'lam 2'!BS63+'lam 3'!BS63+'lam 4'!BS63+'lam 5'!BS63+'lam 6'!BS63</f>
        <v>295.68711165796009</v>
      </c>
      <c r="BU63" s="171">
        <f>'lam 1'!BT63+'lam 2'!BT63+'lam 3'!BT63+'lam 4'!BT63+'lam 5'!BT63+'lam 6'!BT63</f>
        <v>270.39589711103167</v>
      </c>
      <c r="BV63" s="171">
        <f>'lam 1'!BU63+'lam 2'!BU63+'lam 3'!BU63+'lam 4'!BU63+'lam 5'!BU63+'lam 6'!BU63</f>
        <v>244.06422766501336</v>
      </c>
      <c r="BW63" s="171">
        <f>'lam 1'!BV63+'lam 2'!BV63+'lam 3'!BV63+'lam 4'!BV63+'lam 5'!BV63+'lam 6'!BV63</f>
        <v>217.87683941135194</v>
      </c>
      <c r="BX63" s="171">
        <f>'lam 1'!BW63+'lam 2'!BW63+'lam 3'!BW63+'lam 4'!BW63+'lam 5'!BW63+'lam 6'!BW63</f>
        <v>192.94793561972617</v>
      </c>
      <c r="BY63" s="171">
        <f>'lam 1'!BX63+'lam 2'!BX63+'lam 3'!BX63+'lam 4'!BX63+'lam 5'!BX63+'lam 6'!BX63</f>
        <v>170.19354305517314</v>
      </c>
      <c r="BZ63" s="171">
        <f>'lam 1'!BY63+'lam 2'!BY63+'lam 3'!BY63+'lam 4'!BY63+'lam 5'!BY63+'lam 6'!BY63</f>
        <v>150.26216471852879</v>
      </c>
      <c r="CA63" s="171">
        <f>'lam 1'!BZ63+'lam 2'!BZ63+'lam 3'!BZ63+'lam 4'!BZ63+'lam 5'!BZ63+'lam 6'!BZ63</f>
        <v>133.5183109977205</v>
      </c>
      <c r="CB63" s="171">
        <f>'lam 1'!CA63+'lam 2'!CA63+'lam 3'!CA63+'lam 4'!CA63+'lam 5'!CA63+'lam 6'!CA63</f>
        <v>120.06547485750802</v>
      </c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</row>
    <row r="64" spans="5:165" ht="17.100000000000001" customHeight="1" x14ac:dyDescent="0.2">
      <c r="E64" s="53">
        <f t="shared" si="9"/>
        <v>467.91048280269177</v>
      </c>
      <c r="F64" s="172"/>
      <c r="G64" s="172">
        <f t="shared" si="10"/>
        <v>1.0999999999999999</v>
      </c>
      <c r="H64" s="172"/>
      <c r="I64" s="175">
        <f t="shared" si="11"/>
        <v>-2.400000000000003</v>
      </c>
      <c r="J64" s="171">
        <f>'lam 1'!I64+'lam 2'!I64+'lam 3'!I64+'lam 4'!I64+'lam 5'!I64+'lam 6'!I64</f>
        <v>118.3131165399023</v>
      </c>
      <c r="K64" s="171">
        <f>'lam 1'!J64+'lam 2'!J64+'lam 3'!J64+'lam 4'!J64+'lam 5'!J64+'lam 6'!J64</f>
        <v>131.55448798084888</v>
      </c>
      <c r="L64" s="171">
        <f>'lam 1'!K64+'lam 2'!K64+'lam 3'!K64+'lam 4'!K64+'lam 5'!K64+'lam 6'!K64</f>
        <v>148.02921677012827</v>
      </c>
      <c r="M64" s="171">
        <f>'lam 1'!L64+'lam 2'!L64+'lam 3'!L64+'lam 4'!L64+'lam 5'!L64+'lam 6'!L64</f>
        <v>167.63453037436446</v>
      </c>
      <c r="N64" s="171">
        <f>'lam 1'!M64+'lam 2'!M64+'lam 3'!M64+'lam 4'!M64+'lam 5'!M64+'lam 6'!M64</f>
        <v>190.01163876232425</v>
      </c>
      <c r="O64" s="171">
        <f>'lam 1'!N64+'lam 2'!N64+'lam 3'!N64+'lam 4'!N64+'lam 5'!N64+'lam 6'!N64</f>
        <v>214.52331958652445</v>
      </c>
      <c r="P64" s="171">
        <f>'lam 1'!O64+'lam 2'!O64+'lam 3'!O64+'lam 4'!O64+'lam 5'!O64+'lam 6'!O64</f>
        <v>240.27016253845153</v>
      </c>
      <c r="Q64" s="171">
        <f>'lam 1'!P64+'lam 2'!P64+'lam 3'!P64+'lam 4'!P64+'lam 5'!P64+'lam 6'!P64</f>
        <v>266.15862819480151</v>
      </c>
      <c r="R64" s="171">
        <f>'lam 1'!Q64+'lam 2'!Q64+'lam 3'!Q64+'lam 4'!Q64+'lam 5'!Q64+'lam 6'!Q64</f>
        <v>291.02622525345487</v>
      </c>
      <c r="S64" s="171">
        <f>'lam 1'!R64+'lam 2'!R64+'lam 3'!R64+'lam 4'!R64+'lam 5'!R64+'lam 6'!R64</f>
        <v>313.81443736750521</v>
      </c>
      <c r="T64" s="171">
        <f>'lam 1'!S64+'lam 2'!S64+'lam 3'!S64+'lam 4'!S64+'lam 5'!S64+'lam 6'!S64</f>
        <v>353.76118020130082</v>
      </c>
      <c r="U64" s="171">
        <f>'lam 1'!T64+'lam 2'!T64+'lam 3'!T64+'lam 4'!T64+'lam 5'!T64+'lam 6'!T64</f>
        <v>371.77534331778116</v>
      </c>
      <c r="V64" s="171">
        <f>'lam 1'!U64+'lam 2'!U64+'lam 3'!U64+'lam 4'!U64+'lam 5'!U64+'lam 6'!U64</f>
        <v>386.95154074453723</v>
      </c>
      <c r="W64" s="171">
        <f>'lam 1'!V64+'lam 2'!V64+'lam 3'!V64+'lam 4'!V64+'lam 5'!V64+'lam 6'!V64</f>
        <v>399.9682122660638</v>
      </c>
      <c r="X64" s="171">
        <f>'lam 1'!W64+'lam 2'!W64+'lam 3'!W64+'lam 4'!W64+'lam 5'!W64+'lam 6'!W64</f>
        <v>411.73194933756884</v>
      </c>
      <c r="Y64" s="171">
        <f>'lam 1'!X64+'lam 2'!X64+'lam 3'!X64+'lam 4'!X64+'lam 5'!X64+'lam 6'!X64</f>
        <v>423.0463325429676</v>
      </c>
      <c r="Z64" s="171">
        <f>'lam 1'!Y64+'lam 2'!Y64+'lam 3'!Y64+'lam 4'!Y64+'lam 5'!Y64+'lam 6'!Y64</f>
        <v>434.2833359564317</v>
      </c>
      <c r="AA64" s="171">
        <f>'lam 1'!Z64+'lam 2'!Z64+'lam 3'!Z64+'lam 4'!Z64+'lam 5'!Z64+'lam 6'!Z64</f>
        <v>445.19396075352097</v>
      </c>
      <c r="AB64" s="171">
        <f>'lam 1'!AA64+'lam 2'!AA64+'lam 3'!AA64+'lam 4'!AA64+'lam 5'!AA64+'lam 6'!AA64</f>
        <v>454.96178460247853</v>
      </c>
      <c r="AC64" s="171">
        <f>'lam 1'!AB64+'lam 2'!AB64+'lam 3'!AB64+'lam 4'!AB64+'lam 5'!AB64+'lam 6'!AB64</f>
        <v>462.50756294669867</v>
      </c>
      <c r="AD64" s="171">
        <f>'lam 1'!AC64+'lam 2'!AC64+'lam 3'!AC64+'lam 4'!AC64+'lam 5'!AC64+'lam 6'!AC64</f>
        <v>466.93290358139728</v>
      </c>
      <c r="AE64" s="171">
        <f>'lam 1'!AD64+'lam 2'!AD64+'lam 3'!AD64+'lam 4'!AD64+'lam 5'!AD64+'lam 6'!AD64</f>
        <v>467.91048280269177</v>
      </c>
      <c r="AF64" s="171">
        <f>'lam 1'!AE64+'lam 2'!AE64+'lam 3'!AE64+'lam 4'!AE64+'lam 5'!AE64+'lam 6'!AE64</f>
        <v>465.84004503846415</v>
      </c>
      <c r="AG64" s="171">
        <f>'lam 1'!AF64+'lam 2'!AF64+'lam 3'!AF64+'lam 4'!AF64+'lam 5'!AF64+'lam 6'!AF64</f>
        <v>461.69662450275212</v>
      </c>
      <c r="AH64" s="171">
        <f>'lam 1'!AG64+'lam 2'!AG64+'lam 3'!AG64+'lam 4'!AG64+'lam 5'!AG64+'lam 6'!AG64</f>
        <v>456.64502051476438</v>
      </c>
      <c r="AI64" s="171">
        <f>'lam 1'!AH64+'lam 2'!AH64+'lam 3'!AH64+'lam 4'!AH64+'lam 5'!AH64+'lam 6'!AH64</f>
        <v>451.60181220358021</v>
      </c>
      <c r="AJ64" s="171">
        <f>'lam 1'!AI64+'lam 2'!AI64+'lam 3'!AI64+'lam 4'!AI64+'lam 5'!AI64+'lam 6'!AI64</f>
        <v>446.93809304628735</v>
      </c>
      <c r="AK64" s="171">
        <f>'lam 1'!AJ64+'lam 2'!AJ64+'lam 3'!AJ64+'lam 4'!AJ64+'lam 5'!AJ64+'lam 6'!AJ64</f>
        <v>442.4357499929996</v>
      </c>
      <c r="AL64" s="171">
        <f>'lam 1'!AK64+'lam 2'!AK64+'lam 3'!AK64+'lam 4'!AK64+'lam 5'!AK64+'lam 6'!AK64</f>
        <v>437.49029061047918</v>
      </c>
      <c r="AM64" s="171">
        <f>'lam 1'!AL64+'lam 2'!AL64+'lam 3'!AL64+'lam 4'!AL64+'lam 5'!AL64+'lam 6'!AL64</f>
        <v>458.75269261111703</v>
      </c>
      <c r="AN64" s="171">
        <f>'lam 1'!AM64+'lam 2'!AM64+'lam 3'!AM64+'lam 4'!AM64+'lam 5'!AM64+'lam 6'!AM64</f>
        <v>452.0731043293714</v>
      </c>
      <c r="AO64" s="171">
        <f>'lam 1'!AN64+'lam 2'!AN64+'lam 3'!AN64+'lam 4'!AN64+'lam 5'!AN64+'lam 6'!AN64</f>
        <v>445.36892534835312</v>
      </c>
      <c r="AP64" s="171">
        <f>'lam 1'!AO64+'lam 2'!AO64+'lam 3'!AO64+'lam 4'!AO64+'lam 5'!AO64+'lam 6'!AO64</f>
        <v>439.05544202358197</v>
      </c>
      <c r="AQ64" s="171">
        <f>'lam 1'!AP64+'lam 2'!AP64+'lam 3'!AP64+'lam 4'!AP64+'lam 5'!AP64+'lam 6'!AP64</f>
        <v>433.79315856916469</v>
      </c>
      <c r="AR64" s="171">
        <f>'lam 1'!AQ64+'lam 2'!AQ64+'lam 3'!AQ64+'lam 4'!AQ64+'lam 5'!AQ64+'lam 6'!AQ64</f>
        <v>430.28180130077419</v>
      </c>
      <c r="AS64" s="171">
        <f>'lam 1'!AR64+'lam 2'!AR64+'lam 3'!AR64+'lam 4'!AR64+'lam 5'!AR64+'lam 6'!AR64</f>
        <v>429.04663917304765</v>
      </c>
      <c r="AT64" s="171">
        <f>'lam 1'!AS64+'lam 2'!AS64+'lam 3'!AS64+'lam 4'!AS64+'lam 5'!AS64+'lam 6'!AS64</f>
        <v>430.28180130077448</v>
      </c>
      <c r="AU64" s="171">
        <f>'lam 1'!AT64+'lam 2'!AT64+'lam 3'!AT64+'lam 4'!AT64+'lam 5'!AT64+'lam 6'!AT64</f>
        <v>433.79315856916497</v>
      </c>
      <c r="AV64" s="171">
        <f>'lam 1'!AU64+'lam 2'!AU64+'lam 3'!AU64+'lam 4'!AU64+'lam 5'!AU64+'lam 6'!AU64</f>
        <v>439.05544202358226</v>
      </c>
      <c r="AW64" s="171">
        <f>'lam 1'!AV64+'lam 2'!AV64+'lam 3'!AV64+'lam 4'!AV64+'lam 5'!AV64+'lam 6'!AV64</f>
        <v>445.36892534835329</v>
      </c>
      <c r="AX64" s="171">
        <f>'lam 1'!AW64+'lam 2'!AW64+'lam 3'!AW64+'lam 4'!AW64+'lam 5'!AW64+'lam 6'!AW64</f>
        <v>452.07310432937197</v>
      </c>
      <c r="AY64" s="171">
        <f>'lam 1'!AX64+'lam 2'!AX64+'lam 3'!AX64+'lam 4'!AX64+'lam 5'!AX64+'lam 6'!AX64</f>
        <v>458.75269261111737</v>
      </c>
      <c r="AZ64" s="171">
        <f>'lam 1'!AY64+'lam 2'!AY64+'lam 3'!AY64+'lam 4'!AY64+'lam 5'!AY64+'lam 6'!AY64</f>
        <v>437.49029061047952</v>
      </c>
      <c r="BA64" s="171">
        <f>'lam 1'!AZ64+'lam 2'!AZ64+'lam 3'!AZ64+'lam 4'!AZ64+'lam 5'!AZ64+'lam 6'!AZ64</f>
        <v>442.43574999300006</v>
      </c>
      <c r="BB64" s="171">
        <f>'lam 1'!BA64+'lam 2'!BA64+'lam 3'!BA64+'lam 4'!BA64+'lam 5'!BA64+'lam 6'!BA64</f>
        <v>446.93809304628775</v>
      </c>
      <c r="BC64" s="171">
        <f>'lam 1'!BB64+'lam 2'!BB64+'lam 3'!BB64+'lam 4'!BB64+'lam 5'!BB64+'lam 6'!BB64</f>
        <v>451.60181220358061</v>
      </c>
      <c r="BD64" s="171">
        <f>'lam 1'!BC64+'lam 2'!BC64+'lam 3'!BC64+'lam 4'!BC64+'lam 5'!BC64+'lam 6'!BC64</f>
        <v>456.64502051476444</v>
      </c>
      <c r="BE64" s="171">
        <f>'lam 1'!BD64+'lam 2'!BD64+'lam 3'!BD64+'lam 4'!BD64+'lam 5'!BD64+'lam 6'!BD64</f>
        <v>461.69662450275229</v>
      </c>
      <c r="BF64" s="171">
        <f>'lam 1'!BE64+'lam 2'!BE64+'lam 3'!BE64+'lam 4'!BE64+'lam 5'!BE64+'lam 6'!BE64</f>
        <v>465.84004503846427</v>
      </c>
      <c r="BG64" s="171">
        <f>'lam 1'!BF64+'lam 2'!BF64+'lam 3'!BF64+'lam 4'!BF64+'lam 5'!BF64+'lam 6'!BF64</f>
        <v>467.91048280269172</v>
      </c>
      <c r="BH64" s="171">
        <f>'lam 1'!BG64+'lam 2'!BG64+'lam 3'!BG64+'lam 4'!BG64+'lam 5'!BG64+'lam 6'!BG64</f>
        <v>466.93290358139717</v>
      </c>
      <c r="BI64" s="171">
        <f>'lam 1'!BH64+'lam 2'!BH64+'lam 3'!BH64+'lam 4'!BH64+'lam 5'!BH64+'lam 6'!BH64</f>
        <v>462.5075629466985</v>
      </c>
      <c r="BJ64" s="171">
        <f>'lam 1'!BI64+'lam 2'!BI64+'lam 3'!BI64+'lam 4'!BI64+'lam 5'!BI64+'lam 6'!BI64</f>
        <v>454.96178460247813</v>
      </c>
      <c r="BK64" s="171">
        <f>'lam 1'!BJ64+'lam 2'!BJ64+'lam 3'!BJ64+'lam 4'!BJ64+'lam 5'!BJ64+'lam 6'!BJ64</f>
        <v>445.19396075352057</v>
      </c>
      <c r="BL64" s="171">
        <f>'lam 1'!BK64+'lam 2'!BK64+'lam 3'!BK64+'lam 4'!BK64+'lam 5'!BK64+'lam 6'!BK64</f>
        <v>434.2833359564313</v>
      </c>
      <c r="BM64" s="171">
        <f>'lam 1'!BL64+'lam 2'!BL64+'lam 3'!BL64+'lam 4'!BL64+'lam 5'!BL64+'lam 6'!BL64</f>
        <v>423.04633254296692</v>
      </c>
      <c r="BN64" s="171">
        <f>'lam 1'!BM64+'lam 2'!BM64+'lam 3'!BM64+'lam 4'!BM64+'lam 5'!BM64+'lam 6'!BM64</f>
        <v>411.7319493375681</v>
      </c>
      <c r="BO64" s="171">
        <f>'lam 1'!BN64+'lam 2'!BN64+'lam 3'!BN64+'lam 4'!BN64+'lam 5'!BN64+'lam 6'!BN64</f>
        <v>399.96821226606306</v>
      </c>
      <c r="BP64" s="171">
        <f>'lam 1'!BO64+'lam 2'!BO64+'lam 3'!BO64+'lam 4'!BO64+'lam 5'!BO64+'lam 6'!BO64</f>
        <v>386.95154074453649</v>
      </c>
      <c r="BQ64" s="171">
        <f>'lam 1'!BP64+'lam 2'!BP64+'lam 3'!BP64+'lam 4'!BP64+'lam 5'!BP64+'lam 6'!BP64</f>
        <v>371.77534331778037</v>
      </c>
      <c r="BR64" s="171">
        <f>'lam 1'!BQ64+'lam 2'!BQ64+'lam 3'!BQ64+'lam 4'!BQ64+'lam 5'!BQ64+'lam 6'!BQ64</f>
        <v>353.76118020129962</v>
      </c>
      <c r="BS64" s="171">
        <f>'lam 1'!BR64+'lam 2'!BR64+'lam 3'!BR64+'lam 4'!BR64+'lam 5'!BR64+'lam 6'!BR64</f>
        <v>313.8144373675043</v>
      </c>
      <c r="BT64" s="171">
        <f>'lam 1'!BS64+'lam 2'!BS64+'lam 3'!BS64+'lam 4'!BS64+'lam 5'!BS64+'lam 6'!BS64</f>
        <v>291.02622525345373</v>
      </c>
      <c r="BU64" s="171">
        <f>'lam 1'!BT64+'lam 2'!BT64+'lam 3'!BT64+'lam 4'!BT64+'lam 5'!BT64+'lam 6'!BT64</f>
        <v>266.1586281948002</v>
      </c>
      <c r="BV64" s="171">
        <f>'lam 1'!BU64+'lam 2'!BU64+'lam 3'!BU64+'lam 4'!BU64+'lam 5'!BU64+'lam 6'!BU64</f>
        <v>240.27016253844997</v>
      </c>
      <c r="BW64" s="171">
        <f>'lam 1'!BV64+'lam 2'!BV64+'lam 3'!BV64+'lam 4'!BV64+'lam 5'!BV64+'lam 6'!BV64</f>
        <v>214.5233195865232</v>
      </c>
      <c r="BX64" s="171">
        <f>'lam 1'!BW64+'lam 2'!BW64+'lam 3'!BW64+'lam 4'!BW64+'lam 5'!BW64+'lam 6'!BW64</f>
        <v>190.01163876232295</v>
      </c>
      <c r="BY64" s="171">
        <f>'lam 1'!BX64+'lam 2'!BX64+'lam 3'!BX64+'lam 4'!BX64+'lam 5'!BX64+'lam 6'!BX64</f>
        <v>167.63453037436346</v>
      </c>
      <c r="BZ64" s="171">
        <f>'lam 1'!BY64+'lam 2'!BY64+'lam 3'!BY64+'lam 4'!BY64+'lam 5'!BY64+'lam 6'!BY64</f>
        <v>148.02921677012742</v>
      </c>
      <c r="CA64" s="171">
        <f>'lam 1'!BZ64+'lam 2'!BZ64+'lam 3'!BZ64+'lam 4'!BZ64+'lam 5'!BZ64+'lam 6'!BZ64</f>
        <v>131.55448798084805</v>
      </c>
      <c r="CB64" s="171">
        <f>'lam 1'!CA64+'lam 2'!CA64+'lam 3'!CA64+'lam 4'!CA64+'lam 5'!CA64+'lam 6'!CA64</f>
        <v>118.31311653990178</v>
      </c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</row>
    <row r="65" spans="5:165" ht="17.100000000000001" customHeight="1" x14ac:dyDescent="0.2">
      <c r="E65" s="53">
        <f t="shared" si="9"/>
        <v>457.73274352210024</v>
      </c>
      <c r="F65" s="172"/>
      <c r="G65" s="172">
        <f t="shared" si="10"/>
        <v>0.99999999999999989</v>
      </c>
      <c r="H65" s="172"/>
      <c r="I65" s="175">
        <f t="shared" si="11"/>
        <v>-2.5000000000000031</v>
      </c>
      <c r="J65" s="171">
        <f>'lam 1'!I65+'lam 2'!I65+'lam 3'!I65+'lam 4'!I65+'lam 5'!I65+'lam 6'!I65</f>
        <v>116.08391037769026</v>
      </c>
      <c r="K65" s="171">
        <f>'lam 1'!J65+'lam 2'!J65+'lam 3'!J65+'lam 4'!J65+'lam 5'!J65+'lam 6'!J65</f>
        <v>129.05007686156469</v>
      </c>
      <c r="L65" s="171">
        <f>'lam 1'!K65+'lam 2'!K65+'lam 3'!K65+'lam 4'!K65+'lam 5'!K65+'lam 6'!K65</f>
        <v>145.17961781922901</v>
      </c>
      <c r="M65" s="171">
        <f>'lam 1'!L65+'lam 2'!L65+'lam 3'!L65+'lam 4'!L65+'lam 5'!L65+'lam 6'!L65</f>
        <v>164.36926644081942</v>
      </c>
      <c r="N65" s="171">
        <f>'lam 1'!M65+'lam 2'!M65+'lam 3'!M65+'lam 4'!M65+'lam 5'!M65+'lam 6'!M65</f>
        <v>186.26526403049638</v>
      </c>
      <c r="O65" s="171">
        <f>'lam 1'!N65+'lam 2'!N65+'lam 3'!N65+'lam 4'!N65+'lam 5'!N65+'lam 6'!N65</f>
        <v>210.24176316259877</v>
      </c>
      <c r="P65" s="171">
        <f>'lam 1'!O65+'lam 2'!O65+'lam 3'!O65+'lam 4'!O65+'lam 5'!O65+'lam 6'!O65</f>
        <v>235.41707173037977</v>
      </c>
      <c r="Q65" s="171">
        <f>'lam 1'!P65+'lam 2'!P65+'lam 3'!P65+'lam 4'!P65+'lam 5'!P65+'lam 6'!P65</f>
        <v>260.72054029875125</v>
      </c>
      <c r="R65" s="171">
        <f>'lam 1'!Q65+'lam 2'!Q65+'lam 3'!Q65+'lam 4'!Q65+'lam 5'!Q65+'lam 6'!Q65</f>
        <v>285.01520075523717</v>
      </c>
      <c r="S65" s="171">
        <f>'lam 1'!R65+'lam 2'!R65+'lam 3'!R65+'lam 4'!R65+'lam 5'!R65+'lam 6'!R65</f>
        <v>307.26691778245157</v>
      </c>
      <c r="T65" s="171">
        <f>'lam 1'!S65+'lam 2'!S65+'lam 3'!S65+'lam 4'!S65+'lam 5'!S65+'lam 6'!S65</f>
        <v>346.37251956770484</v>
      </c>
      <c r="U65" s="171">
        <f>'lam 1'!T65+'lam 2'!T65+'lam 3'!T65+'lam 4'!T65+'lam 5'!T65+'lam 6'!T65</f>
        <v>363.94820446752743</v>
      </c>
      <c r="V65" s="171">
        <f>'lam 1'!U65+'lam 2'!U65+'lam 3'!U65+'lam 4'!U65+'lam 5'!U65+'lam 6'!U65</f>
        <v>378.74664351749266</v>
      </c>
      <c r="W65" s="171">
        <f>'lam 1'!V65+'lam 2'!V65+'lam 3'!V65+'lam 4'!V65+'lam 5'!V65+'lam 6'!V65</f>
        <v>391.43357523553743</v>
      </c>
      <c r="X65" s="171">
        <f>'lam 1'!W65+'lam 2'!W65+'lam 3'!W65+'lam 4'!W65+'lam 5'!W65+'lam 6'!W65</f>
        <v>402.89727362632487</v>
      </c>
      <c r="Y65" s="171">
        <f>'lam 1'!X65+'lam 2'!X65+'lam 3'!X65+'lam 4'!X65+'lam 5'!X65+'lam 6'!X65</f>
        <v>413.92482304881827</v>
      </c>
      <c r="Z65" s="171">
        <f>'lam 1'!Y65+'lam 2'!Y65+'lam 3'!Y65+'lam 4'!Y65+'lam 5'!Y65+'lam 6'!Y65</f>
        <v>424.88116606131604</v>
      </c>
      <c r="AA65" s="171">
        <f>'lam 1'!Z65+'lam 2'!Z65+'lam 3'!Z65+'lam 4'!Z65+'lam 5'!Z65+'lam 6'!Z65</f>
        <v>435.52433234401417</v>
      </c>
      <c r="AB65" s="171">
        <f>'lam 1'!AA65+'lam 2'!AA65+'lam 3'!AA65+'lam 4'!AA65+'lam 5'!AA65+'lam 6'!AA65</f>
        <v>445.05795119861574</v>
      </c>
      <c r="AC65" s="171">
        <f>'lam 1'!AB65+'lam 2'!AB65+'lam 3'!AB65+'lam 4'!AB65+'lam 5'!AB65+'lam 6'!AB65</f>
        <v>452.42883490848413</v>
      </c>
      <c r="AD65" s="171">
        <f>'lam 1'!AC65+'lam 2'!AC65+'lam 3'!AC65+'lam 4'!AC65+'lam 5'!AC65+'lam 6'!AC65</f>
        <v>456.76022291765969</v>
      </c>
      <c r="AE65" s="171">
        <f>'lam 1'!AD65+'lam 2'!AD65+'lam 3'!AD65+'lam 4'!AD65+'lam 5'!AD65+'lam 6'!AD65</f>
        <v>457.73274352210001</v>
      </c>
      <c r="AF65" s="171">
        <f>'lam 1'!AE65+'lam 2'!AE65+'lam 3'!AE65+'lam 4'!AE65+'lam 5'!AE65+'lam 6'!AE65</f>
        <v>455.73670184363328</v>
      </c>
      <c r="AG65" s="171">
        <f>'lam 1'!AF65+'lam 2'!AF65+'lam 3'!AF65+'lam 4'!AF65+'lam 5'!AF65+'lam 6'!AF65</f>
        <v>451.72391972574178</v>
      </c>
      <c r="AH65" s="171">
        <f>'lam 1'!AG65+'lam 2'!AG65+'lam 3'!AG65+'lam 4'!AG65+'lam 5'!AG65+'lam 6'!AG65</f>
        <v>446.83136151133851</v>
      </c>
      <c r="AI65" s="171">
        <f>'lam 1'!AH65+'lam 2'!AH65+'lam 3'!AH65+'lam 4'!AH65+'lam 5'!AH65+'lam 6'!AH65</f>
        <v>441.95345264978857</v>
      </c>
      <c r="AJ65" s="171">
        <f>'lam 1'!AI65+'lam 2'!AI65+'lam 3'!AI65+'lam 4'!AI65+'lam 5'!AI65+'lam 6'!AI65</f>
        <v>437.45166844423932</v>
      </c>
      <c r="AK65" s="171">
        <f>'lam 1'!AJ65+'lam 2'!AJ65+'lam 3'!AJ65+'lam 4'!AJ65+'lam 5'!AJ65+'lam 6'!AJ65</f>
        <v>433.11162981782439</v>
      </c>
      <c r="AL65" s="171">
        <f>'lam 1'!AK65+'lam 2'!AK65+'lam 3'!AK65+'lam 4'!AK65+'lam 5'!AK65+'lam 6'!AK65</f>
        <v>428.34103216906169</v>
      </c>
      <c r="AM65" s="171">
        <f>'lam 1'!AL65+'lam 2'!AL65+'lam 3'!AL65+'lam 4'!AL65+'lam 5'!AL65+'lam 6'!AL65</f>
        <v>449.28812447094469</v>
      </c>
      <c r="AN65" s="171">
        <f>'lam 1'!AM65+'lam 2'!AM65+'lam 3'!AM65+'lam 4'!AM65+'lam 5'!AM65+'lam 6'!AM65</f>
        <v>442.81515589383145</v>
      </c>
      <c r="AO65" s="171">
        <f>'lam 1'!AN65+'lam 2'!AN65+'lam 3'!AN65+'lam 4'!AN65+'lam 5'!AN65+'lam 6'!AN65</f>
        <v>436.31699464401527</v>
      </c>
      <c r="AP65" s="171">
        <f>'lam 1'!AO65+'lam 2'!AO65+'lam 3'!AO65+'lam 4'!AO65+'lam 5'!AO65+'lam 6'!AO65</f>
        <v>430.19481857446505</v>
      </c>
      <c r="AQ65" s="171">
        <f>'lam 1'!AP65+'lam 2'!AP65+'lam 3'!AP65+'lam 4'!AP65+'lam 5'!AP65+'lam 6'!AP65</f>
        <v>425.08980673956933</v>
      </c>
      <c r="AR65" s="171">
        <f>'lam 1'!AQ65+'lam 2'!AQ65+'lam 3'!AQ65+'lam 4'!AQ65+'lam 5'!AQ65+'lam 6'!AQ65</f>
        <v>421.68233576087459</v>
      </c>
      <c r="AS65" s="171">
        <f>'lam 1'!AR65+'lam 2'!AR65+'lam 3'!AR65+'lam 4'!AR65+'lam 5'!AR65+'lam 6'!AR65</f>
        <v>420.48352632519635</v>
      </c>
      <c r="AT65" s="171">
        <f>'lam 1'!AS65+'lam 2'!AS65+'lam 3'!AS65+'lam 4'!AS65+'lam 5'!AS65+'lam 6'!AS65</f>
        <v>421.68233576087505</v>
      </c>
      <c r="AU65" s="171">
        <f>'lam 1'!AT65+'lam 2'!AT65+'lam 3'!AT65+'lam 4'!AT65+'lam 5'!AT65+'lam 6'!AT65</f>
        <v>425.08980673956967</v>
      </c>
      <c r="AV65" s="171">
        <f>'lam 1'!AU65+'lam 2'!AU65+'lam 3'!AU65+'lam 4'!AU65+'lam 5'!AU65+'lam 6'!AU65</f>
        <v>430.19481857446533</v>
      </c>
      <c r="AW65" s="171">
        <f>'lam 1'!AV65+'lam 2'!AV65+'lam 3'!AV65+'lam 4'!AV65+'lam 5'!AV65+'lam 6'!AV65</f>
        <v>436.31699464401549</v>
      </c>
      <c r="AX65" s="171">
        <f>'lam 1'!AW65+'lam 2'!AW65+'lam 3'!AW65+'lam 4'!AW65+'lam 5'!AW65+'lam 6'!AW65</f>
        <v>442.81515589383184</v>
      </c>
      <c r="AY65" s="171">
        <f>'lam 1'!AX65+'lam 2'!AX65+'lam 3'!AX65+'lam 4'!AX65+'lam 5'!AX65+'lam 6'!AX65</f>
        <v>449.28812447094487</v>
      </c>
      <c r="AZ65" s="171">
        <f>'lam 1'!AY65+'lam 2'!AY65+'lam 3'!AY65+'lam 4'!AY65+'lam 5'!AY65+'lam 6'!AY65</f>
        <v>428.34103216906198</v>
      </c>
      <c r="BA65" s="171">
        <f>'lam 1'!AZ65+'lam 2'!AZ65+'lam 3'!AZ65+'lam 4'!AZ65+'lam 5'!AZ65+'lam 6'!AZ65</f>
        <v>433.11162981782479</v>
      </c>
      <c r="BB65" s="171">
        <f>'lam 1'!BA65+'lam 2'!BA65+'lam 3'!BA65+'lam 4'!BA65+'lam 5'!BA65+'lam 6'!BA65</f>
        <v>437.45166844423954</v>
      </c>
      <c r="BC65" s="171">
        <f>'lam 1'!BB65+'lam 2'!BB65+'lam 3'!BB65+'lam 4'!BB65+'lam 5'!BB65+'lam 6'!BB65</f>
        <v>441.95345264978903</v>
      </c>
      <c r="BD65" s="171">
        <f>'lam 1'!BC65+'lam 2'!BC65+'lam 3'!BC65+'lam 4'!BC65+'lam 5'!BC65+'lam 6'!BC65</f>
        <v>446.83136151133886</v>
      </c>
      <c r="BE65" s="171">
        <f>'lam 1'!BD65+'lam 2'!BD65+'lam 3'!BD65+'lam 4'!BD65+'lam 5'!BD65+'lam 6'!BD65</f>
        <v>451.72391972574189</v>
      </c>
      <c r="BF65" s="171">
        <f>'lam 1'!BE65+'lam 2'!BE65+'lam 3'!BE65+'lam 4'!BE65+'lam 5'!BE65+'lam 6'!BE65</f>
        <v>455.7367018436334</v>
      </c>
      <c r="BG65" s="171">
        <f>'lam 1'!BF65+'lam 2'!BF65+'lam 3'!BF65+'lam 4'!BF65+'lam 5'!BF65+'lam 6'!BF65</f>
        <v>457.73274352210024</v>
      </c>
      <c r="BH65" s="171">
        <f>'lam 1'!BG65+'lam 2'!BG65+'lam 3'!BG65+'lam 4'!BG65+'lam 5'!BG65+'lam 6'!BG65</f>
        <v>456.76022291765958</v>
      </c>
      <c r="BI65" s="171">
        <f>'lam 1'!BH65+'lam 2'!BH65+'lam 3'!BH65+'lam 4'!BH65+'lam 5'!BH65+'lam 6'!BH65</f>
        <v>452.42883490848362</v>
      </c>
      <c r="BJ65" s="171">
        <f>'lam 1'!BI65+'lam 2'!BI65+'lam 3'!BI65+'lam 4'!BI65+'lam 5'!BI65+'lam 6'!BI65</f>
        <v>445.0579511986154</v>
      </c>
      <c r="BK65" s="171">
        <f>'lam 1'!BJ65+'lam 2'!BJ65+'lam 3'!BJ65+'lam 4'!BJ65+'lam 5'!BJ65+'lam 6'!BJ65</f>
        <v>435.52433234401371</v>
      </c>
      <c r="BL65" s="171">
        <f>'lam 1'!BK65+'lam 2'!BK65+'lam 3'!BK65+'lam 4'!BK65+'lam 5'!BK65+'lam 6'!BK65</f>
        <v>424.88116606131541</v>
      </c>
      <c r="BM65" s="171">
        <f>'lam 1'!BL65+'lam 2'!BL65+'lam 3'!BL65+'lam 4'!BL65+'lam 5'!BL65+'lam 6'!BL65</f>
        <v>413.92482304881753</v>
      </c>
      <c r="BN65" s="171">
        <f>'lam 1'!BM65+'lam 2'!BM65+'lam 3'!BM65+'lam 4'!BM65+'lam 5'!BM65+'lam 6'!BM65</f>
        <v>402.89727362632425</v>
      </c>
      <c r="BO65" s="171">
        <f>'lam 1'!BN65+'lam 2'!BN65+'lam 3'!BN65+'lam 4'!BN65+'lam 5'!BN65+'lam 6'!BN65</f>
        <v>391.43357523553669</v>
      </c>
      <c r="BP65" s="171">
        <f>'lam 1'!BO65+'lam 2'!BO65+'lam 3'!BO65+'lam 4'!BO65+'lam 5'!BO65+'lam 6'!BO65</f>
        <v>378.74664351749192</v>
      </c>
      <c r="BQ65" s="171">
        <f>'lam 1'!BP65+'lam 2'!BP65+'lam 3'!BP65+'lam 4'!BP65+'lam 5'!BP65+'lam 6'!BP65</f>
        <v>363.94820446752675</v>
      </c>
      <c r="BR65" s="171">
        <f>'lam 1'!BQ65+'lam 2'!BQ65+'lam 3'!BQ65+'lam 4'!BQ65+'lam 5'!BQ65+'lam 6'!BQ65</f>
        <v>346.37251956770388</v>
      </c>
      <c r="BS65" s="171">
        <f>'lam 1'!BR65+'lam 2'!BR65+'lam 3'!BR65+'lam 4'!BR65+'lam 5'!BR65+'lam 6'!BR65</f>
        <v>307.26691778245055</v>
      </c>
      <c r="BT65" s="171">
        <f>'lam 1'!BS65+'lam 2'!BS65+'lam 3'!BS65+'lam 4'!BS65+'lam 5'!BS65+'lam 6'!BS65</f>
        <v>285.01520075523604</v>
      </c>
      <c r="BU65" s="171">
        <f>'lam 1'!BT65+'lam 2'!BT65+'lam 3'!BT65+'lam 4'!BT65+'lam 5'!BT65+'lam 6'!BT65</f>
        <v>260.72054029874988</v>
      </c>
      <c r="BV65" s="171">
        <f>'lam 1'!BU65+'lam 2'!BU65+'lam 3'!BU65+'lam 4'!BU65+'lam 5'!BU65+'lam 6'!BU65</f>
        <v>235.41707173037821</v>
      </c>
      <c r="BW65" s="171">
        <f>'lam 1'!BV65+'lam 2'!BV65+'lam 3'!BV65+'lam 4'!BV65+'lam 5'!BV65+'lam 6'!BV65</f>
        <v>210.24176316259758</v>
      </c>
      <c r="BX65" s="171">
        <f>'lam 1'!BW65+'lam 2'!BW65+'lam 3'!BW65+'lam 4'!BW65+'lam 5'!BW65+'lam 6'!BW65</f>
        <v>186.26526403049525</v>
      </c>
      <c r="BY65" s="171">
        <f>'lam 1'!BX65+'lam 2'!BX65+'lam 3'!BX65+'lam 4'!BX65+'lam 5'!BX65+'lam 6'!BX65</f>
        <v>164.36926644081836</v>
      </c>
      <c r="BZ65" s="171">
        <f>'lam 1'!BY65+'lam 2'!BY65+'lam 3'!BY65+'lam 4'!BY65+'lam 5'!BY65+'lam 6'!BY65</f>
        <v>145.17961781922818</v>
      </c>
      <c r="CA65" s="171">
        <f>'lam 1'!BZ65+'lam 2'!BZ65+'lam 3'!BZ65+'lam 4'!BZ65+'lam 5'!BZ65+'lam 6'!BZ65</f>
        <v>129.05007686156389</v>
      </c>
      <c r="CB65" s="171">
        <f>'lam 1'!CA65+'lam 2'!CA65+'lam 3'!CA65+'lam 4'!CA65+'lam 5'!CA65+'lam 6'!CA65</f>
        <v>116.08391037768973</v>
      </c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</row>
    <row r="66" spans="5:165" ht="17.100000000000001" customHeight="1" x14ac:dyDescent="0.2">
      <c r="E66" s="53">
        <f t="shared" si="9"/>
        <v>445.11641301100093</v>
      </c>
      <c r="F66" s="172"/>
      <c r="G66" s="172">
        <f t="shared" si="10"/>
        <v>0.89999999999999991</v>
      </c>
      <c r="H66" s="172"/>
      <c r="I66" s="175">
        <f t="shared" si="11"/>
        <v>-2.6000000000000032</v>
      </c>
      <c r="J66" s="171">
        <f>'lam 1'!I66+'lam 2'!I66+'lam 3'!I66+'lam 4'!I66+'lam 5'!I66+'lam 6'!I66</f>
        <v>113.4553141045655</v>
      </c>
      <c r="K66" s="171">
        <f>'lam 1'!J66+'lam 2'!J66+'lam 3'!J66+'lam 4'!J66+'lam 5'!J66+'lam 6'!J66</f>
        <v>126.09043655856402</v>
      </c>
      <c r="L66" s="171">
        <f>'lam 1'!K66+'lam 2'!K66+'lam 3'!K66+'lam 4'!K66+'lam 5'!K66+'lam 6'!K66</f>
        <v>141.8076301113008</v>
      </c>
      <c r="M66" s="171">
        <f>'lam 1'!L66+'lam 2'!L66+'lam 3'!L66+'lam 4'!L66+'lam 5'!L66+'lam 6'!L66</f>
        <v>160.50199935509468</v>
      </c>
      <c r="N66" s="171">
        <f>'lam 1'!M66+'lam 2'!M66+'lam 3'!M66+'lam 4'!M66+'lam 5'!M66+'lam 6'!M66</f>
        <v>181.8241887190309</v>
      </c>
      <c r="O66" s="171">
        <f>'lam 1'!N66+'lam 2'!N66+'lam 3'!N66+'lam 4'!N66+'lam 5'!N66+'lam 6'!N66</f>
        <v>205.15984975414116</v>
      </c>
      <c r="P66" s="171">
        <f>'lam 1'!O66+'lam 2'!O66+'lam 3'!O66+'lam 4'!O66+'lam 5'!O66+'lam 6'!O66</f>
        <v>229.64609610076837</v>
      </c>
      <c r="Q66" s="171">
        <f>'lam 1'!P66+'lam 2'!P66+'lam 3'!P66+'lam 4'!P66+'lam 5'!P66+'lam 6'!P66</f>
        <v>254.2373237273905</v>
      </c>
      <c r="R66" s="171">
        <f>'lam 1'!Q66+'lam 2'!Q66+'lam 3'!Q66+'lam 4'!Q66+'lam 5'!Q66+'lam 6'!Q66</f>
        <v>277.82522991744281</v>
      </c>
      <c r="S66" s="171">
        <f>'lam 1'!R66+'lam 2'!R66+'lam 3'!R66+'lam 4'!R66+'lam 5'!R66+'lam 6'!R66</f>
        <v>299.40386712752343</v>
      </c>
      <c r="T66" s="171">
        <f>'lam 1'!S66+'lam 2'!S66+'lam 3'!S66+'lam 4'!S66+'lam 5'!S66+'lam 6'!S66</f>
        <v>337.49139876042273</v>
      </c>
      <c r="U66" s="171">
        <f>'lam 1'!T66+'lam 2'!T66+'lam 3'!T66+'lam 4'!T66+'lam 5'!T66+'lam 6'!T66</f>
        <v>354.49369458126989</v>
      </c>
      <c r="V66" s="171">
        <f>'lam 1'!U66+'lam 2'!U66+'lam 3'!U66+'lam 4'!U66+'lam 5'!U66+'lam 6'!U66</f>
        <v>368.78571841790807</v>
      </c>
      <c r="W66" s="171">
        <f>'lam 1'!V66+'lam 2'!V66+'lam 3'!V66+'lam 4'!V66+'lam 5'!V66+'lam 6'!V66</f>
        <v>381.02131562518531</v>
      </c>
      <c r="X66" s="171">
        <f>'lam 1'!W66+'lam 2'!W66+'lam 3'!W66+'lam 4'!W66+'lam 5'!W66+'lam 6'!W66</f>
        <v>392.0702887727644</v>
      </c>
      <c r="Y66" s="171">
        <f>'lam 1'!X66+'lam 2'!X66+'lam 3'!X66+'lam 4'!X66+'lam 5'!X66+'lam 6'!X66</f>
        <v>402.70306794308942</v>
      </c>
      <c r="Z66" s="171">
        <f>'lam 1'!Y66+'lam 2'!Y66+'lam 3'!Y66+'lam 4'!Y66+'lam 5'!Y66+'lam 6'!Y66</f>
        <v>413.2785957417762</v>
      </c>
      <c r="AA66" s="171">
        <f>'lam 1'!Z66+'lam 2'!Z66+'lam 3'!Z66+'lam 4'!Z66+'lam 5'!Z66+'lam 6'!Z66</f>
        <v>423.56499226310024</v>
      </c>
      <c r="AB66" s="171">
        <f>'lam 1'!AA66+'lam 2'!AA66+'lam 3'!AA66+'lam 4'!AA66+'lam 5'!AA66+'lam 6'!AA66</f>
        <v>432.79094642050819</v>
      </c>
      <c r="AC66" s="171">
        <f>'lam 1'!AB66+'lam 2'!AB66+'lam 3'!AB66+'lam 4'!AB66+'lam 5'!AB66+'lam 6'!AB66</f>
        <v>439.93507749200063</v>
      </c>
      <c r="AD66" s="171">
        <f>'lam 1'!AC66+'lam 2'!AC66+'lam 3'!AC66+'lam 4'!AC66+'lam 5'!AC66+'lam 6'!AC66</f>
        <v>444.14682859809852</v>
      </c>
      <c r="AE66" s="171">
        <f>'lam 1'!AD66+'lam 2'!AD66+'lam 3'!AD66+'lam 4'!AD66+'lam 5'!AD66+'lam 6'!AD66</f>
        <v>445.11641301100093</v>
      </c>
      <c r="AF66" s="171">
        <f>'lam 1'!AE66+'lam 2'!AE66+'lam 3'!AE66+'lam 4'!AE66+'lam 5'!AE66+'lam 6'!AE66</f>
        <v>443.22267556430154</v>
      </c>
      <c r="AG66" s="171">
        <f>'lam 1'!AF66+'lam 2'!AF66+'lam 3'!AF66+'lam 4'!AF66+'lam 5'!AF66+'lam 6'!AF66</f>
        <v>439.38925380942356</v>
      </c>
      <c r="AH66" s="171">
        <f>'lam 1'!AG66+'lam 2'!AG66+'lam 3'!AG66+'lam 4'!AG66+'lam 5'!AG66+'lam 6'!AG66</f>
        <v>434.71910210713202</v>
      </c>
      <c r="AI66" s="171">
        <f>'lam 1'!AH66+'lam 2'!AH66+'lam 3'!AH66+'lam 4'!AH66+'lam 5'!AH66+'lam 6'!AH66</f>
        <v>430.07901880101133</v>
      </c>
      <c r="AJ66" s="171">
        <f>'lam 1'!AI66+'lam 2'!AI66+'lam 3'!AI66+'lam 4'!AI66+'lam 5'!AI66+'lam 6'!AI66</f>
        <v>425.81727301885189</v>
      </c>
      <c r="AK66" s="171">
        <f>'lam 1'!AJ66+'lam 2'!AJ66+'lam 3'!AJ66+'lam 4'!AJ66+'lam 5'!AJ66+'lam 6'!AJ66</f>
        <v>421.72157429949488</v>
      </c>
      <c r="AL66" s="171">
        <f>'lam 1'!AK66+'lam 2'!AK66+'lam 3'!AK66+'lam 4'!AK66+'lam 5'!AK66+'lam 6'!AK66</f>
        <v>417.21122456364117</v>
      </c>
      <c r="AM66" s="171">
        <f>'lam 1'!AL66+'lam 2'!AL66+'lam 3'!AL66+'lam 4'!AL66+'lam 5'!AL66+'lam 6'!AL66</f>
        <v>437.88819338768866</v>
      </c>
      <c r="AN66" s="171">
        <f>'lam 1'!AM66+'lam 2'!AM66+'lam 3'!AM66+'lam 4'!AM66+'lam 5'!AM66+'lam 6'!AM66</f>
        <v>431.70685102326621</v>
      </c>
      <c r="AO66" s="171">
        <f>'lam 1'!AN66+'lam 2'!AN66+'lam 3'!AN66+'lam 4'!AN66+'lam 5'!AN66+'lam 6'!AN66</f>
        <v>425.49430368608648</v>
      </c>
      <c r="AP66" s="171">
        <f>'lam 1'!AO66+'lam 2'!AO66+'lam 3'!AO66+'lam 4'!AO66+'lam 5'!AO66+'lam 6'!AO66</f>
        <v>419.63286002874247</v>
      </c>
      <c r="AQ66" s="171">
        <f>'lam 1'!AP66+'lam 2'!AP66+'lam 3'!AP66+'lam 4'!AP66+'lam 5'!AP66+'lam 6'!AP66</f>
        <v>414.73932308248385</v>
      </c>
      <c r="AR66" s="171">
        <f>'lam 1'!AQ66+'lam 2'!AQ66+'lam 3'!AQ66+'lam 4'!AQ66+'lam 5'!AQ66+'lam 6'!AQ66</f>
        <v>411.47028481979783</v>
      </c>
      <c r="AS66" s="171">
        <f>'lam 1'!AR66+'lam 2'!AR66+'lam 3'!AR66+'lam 4'!AR66+'lam 5'!AR66+'lam 6'!AR66</f>
        <v>410.31969950828113</v>
      </c>
      <c r="AT66" s="171">
        <f>'lam 1'!AS66+'lam 2'!AS66+'lam 3'!AS66+'lam 4'!AS66+'lam 5'!AS66+'lam 6'!AS66</f>
        <v>411.47028481979817</v>
      </c>
      <c r="AU66" s="171">
        <f>'lam 1'!AT66+'lam 2'!AT66+'lam 3'!AT66+'lam 4'!AT66+'lam 5'!AT66+'lam 6'!AT66</f>
        <v>414.73932308248419</v>
      </c>
      <c r="AV66" s="171">
        <f>'lam 1'!AU66+'lam 2'!AU66+'lam 3'!AU66+'lam 4'!AU66+'lam 5'!AU66+'lam 6'!AU66</f>
        <v>419.63286002874275</v>
      </c>
      <c r="AW66" s="171">
        <f>'lam 1'!AV66+'lam 2'!AV66+'lam 3'!AV66+'lam 4'!AV66+'lam 5'!AV66+'lam 6'!AV66</f>
        <v>425.49430368608671</v>
      </c>
      <c r="AX66" s="171">
        <f>'lam 1'!AW66+'lam 2'!AW66+'lam 3'!AW66+'lam 4'!AW66+'lam 5'!AW66+'lam 6'!AW66</f>
        <v>431.70685102326649</v>
      </c>
      <c r="AY66" s="171">
        <f>'lam 1'!AX66+'lam 2'!AX66+'lam 3'!AX66+'lam 4'!AX66+'lam 5'!AX66+'lam 6'!AX66</f>
        <v>437.88819338768883</v>
      </c>
      <c r="AZ66" s="171">
        <f>'lam 1'!AY66+'lam 2'!AY66+'lam 3'!AY66+'lam 4'!AY66+'lam 5'!AY66+'lam 6'!AY66</f>
        <v>417.21122456364145</v>
      </c>
      <c r="BA66" s="171">
        <f>'lam 1'!AZ66+'lam 2'!AZ66+'lam 3'!AZ66+'lam 4'!AZ66+'lam 5'!AZ66+'lam 6'!AZ66</f>
        <v>421.72157429949505</v>
      </c>
      <c r="BB66" s="171">
        <f>'lam 1'!BA66+'lam 2'!BA66+'lam 3'!BA66+'lam 4'!BA66+'lam 5'!BA66+'lam 6'!BA66</f>
        <v>425.81727301885201</v>
      </c>
      <c r="BC66" s="171">
        <f>'lam 1'!BB66+'lam 2'!BB66+'lam 3'!BB66+'lam 4'!BB66+'lam 5'!BB66+'lam 6'!BB66</f>
        <v>430.07901880101167</v>
      </c>
      <c r="BD66" s="171">
        <f>'lam 1'!BC66+'lam 2'!BC66+'lam 3'!BC66+'lam 4'!BC66+'lam 5'!BC66+'lam 6'!BC66</f>
        <v>434.71910210713213</v>
      </c>
      <c r="BE66" s="171">
        <f>'lam 1'!BD66+'lam 2'!BD66+'lam 3'!BD66+'lam 4'!BD66+'lam 5'!BD66+'lam 6'!BD66</f>
        <v>439.38925380942362</v>
      </c>
      <c r="BF66" s="171">
        <f>'lam 1'!BE66+'lam 2'!BE66+'lam 3'!BE66+'lam 4'!BE66+'lam 5'!BE66+'lam 6'!BE66</f>
        <v>443.22267556430143</v>
      </c>
      <c r="BG66" s="171">
        <f>'lam 1'!BF66+'lam 2'!BF66+'lam 3'!BF66+'lam 4'!BF66+'lam 5'!BF66+'lam 6'!BF66</f>
        <v>445.11641301100087</v>
      </c>
      <c r="BH66" s="171">
        <f>'lam 1'!BG66+'lam 2'!BG66+'lam 3'!BG66+'lam 4'!BG66+'lam 5'!BG66+'lam 6'!BG66</f>
        <v>444.14682859809841</v>
      </c>
      <c r="BI66" s="171">
        <f>'lam 1'!BH66+'lam 2'!BH66+'lam 3'!BH66+'lam 4'!BH66+'lam 5'!BH66+'lam 6'!BH66</f>
        <v>439.93507749200046</v>
      </c>
      <c r="BJ66" s="171">
        <f>'lam 1'!BI66+'lam 2'!BI66+'lam 3'!BI66+'lam 4'!BI66+'lam 5'!BI66+'lam 6'!BI66</f>
        <v>432.79094642050808</v>
      </c>
      <c r="BK66" s="171">
        <f>'lam 1'!BJ66+'lam 2'!BJ66+'lam 3'!BJ66+'lam 4'!BJ66+'lam 5'!BJ66+'lam 6'!BJ66</f>
        <v>423.56499226309995</v>
      </c>
      <c r="BL66" s="171">
        <f>'lam 1'!BK66+'lam 2'!BK66+'lam 3'!BK66+'lam 4'!BK66+'lam 5'!BK66+'lam 6'!BK66</f>
        <v>413.27859574177575</v>
      </c>
      <c r="BM66" s="171">
        <f>'lam 1'!BL66+'lam 2'!BL66+'lam 3'!BL66+'lam 4'!BL66+'lam 5'!BL66+'lam 6'!BL66</f>
        <v>402.70306794308874</v>
      </c>
      <c r="BN66" s="171">
        <f>'lam 1'!BM66+'lam 2'!BM66+'lam 3'!BM66+'lam 4'!BM66+'lam 5'!BM66+'lam 6'!BM66</f>
        <v>392.07028877276389</v>
      </c>
      <c r="BO66" s="171">
        <f>'lam 1'!BN66+'lam 2'!BN66+'lam 3'!BN66+'lam 4'!BN66+'lam 5'!BN66+'lam 6'!BN66</f>
        <v>381.02131562518468</v>
      </c>
      <c r="BP66" s="171">
        <f>'lam 1'!BO66+'lam 2'!BO66+'lam 3'!BO66+'lam 4'!BO66+'lam 5'!BO66+'lam 6'!BO66</f>
        <v>368.78571841790733</v>
      </c>
      <c r="BQ66" s="171">
        <f>'lam 1'!BP66+'lam 2'!BP66+'lam 3'!BP66+'lam 4'!BP66+'lam 5'!BP66+'lam 6'!BP66</f>
        <v>354.49369458126927</v>
      </c>
      <c r="BR66" s="171">
        <f>'lam 1'!BQ66+'lam 2'!BQ66+'lam 3'!BQ66+'lam 4'!BQ66+'lam 5'!BQ66+'lam 6'!BQ66</f>
        <v>337.49139876042187</v>
      </c>
      <c r="BS66" s="171">
        <f>'lam 1'!BR66+'lam 2'!BR66+'lam 3'!BR66+'lam 4'!BR66+'lam 5'!BR66+'lam 6'!BR66</f>
        <v>299.40386712752246</v>
      </c>
      <c r="BT66" s="171">
        <f>'lam 1'!BS66+'lam 2'!BS66+'lam 3'!BS66+'lam 4'!BS66+'lam 5'!BS66+'lam 6'!BS66</f>
        <v>277.82522991744173</v>
      </c>
      <c r="BU66" s="171">
        <f>'lam 1'!BT66+'lam 2'!BT66+'lam 3'!BT66+'lam 4'!BT66+'lam 5'!BT66+'lam 6'!BT66</f>
        <v>254.2373237273892</v>
      </c>
      <c r="BV66" s="171">
        <f>'lam 1'!BU66+'lam 2'!BU66+'lam 3'!BU66+'lam 4'!BU66+'lam 5'!BU66+'lam 6'!BU66</f>
        <v>229.6460961007669</v>
      </c>
      <c r="BW66" s="171">
        <f>'lam 1'!BV66+'lam 2'!BV66+'lam 3'!BV66+'lam 4'!BV66+'lam 5'!BV66+'lam 6'!BV66</f>
        <v>205.15984975413994</v>
      </c>
      <c r="BX66" s="171">
        <f>'lam 1'!BW66+'lam 2'!BW66+'lam 3'!BW66+'lam 4'!BW66+'lam 5'!BW66+'lam 6'!BW66</f>
        <v>181.82418871902979</v>
      </c>
      <c r="BY66" s="171">
        <f>'lam 1'!BX66+'lam 2'!BX66+'lam 3'!BX66+'lam 4'!BX66+'lam 5'!BX66+'lam 6'!BX66</f>
        <v>160.50199935509369</v>
      </c>
      <c r="BZ66" s="171">
        <f>'lam 1'!BY66+'lam 2'!BY66+'lam 3'!BY66+'lam 4'!BY66+'lam 5'!BY66+'lam 6'!BY66</f>
        <v>141.8076301113</v>
      </c>
      <c r="CA66" s="171">
        <f>'lam 1'!BZ66+'lam 2'!BZ66+'lam 3'!BZ66+'lam 4'!BZ66+'lam 5'!BZ66+'lam 6'!BZ66</f>
        <v>126.09043655856327</v>
      </c>
      <c r="CB66" s="171">
        <f>'lam 1'!CA66+'lam 2'!CA66+'lam 3'!CA66+'lam 4'!CA66+'lam 5'!CA66+'lam 6'!CA66</f>
        <v>113.45531410456503</v>
      </c>
      <c r="CC66" s="122"/>
      <c r="CD66" s="122"/>
      <c r="CE66" s="122"/>
      <c r="CF66" s="122"/>
      <c r="CG66" s="122"/>
      <c r="CH66" s="122"/>
      <c r="CI66" s="122"/>
      <c r="CJ66" s="122"/>
      <c r="CK66" s="122"/>
      <c r="CL66" s="122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</row>
    <row r="67" spans="5:165" ht="17.100000000000001" customHeight="1" x14ac:dyDescent="0.2">
      <c r="E67" s="53">
        <f t="shared" si="9"/>
        <v>430.58125957155039</v>
      </c>
      <c r="F67" s="172"/>
      <c r="G67" s="172">
        <f t="shared" si="10"/>
        <v>0.79999999999999993</v>
      </c>
      <c r="H67" s="172"/>
      <c r="I67" s="175">
        <f t="shared" si="11"/>
        <v>-2.7000000000000033</v>
      </c>
      <c r="J67" s="171">
        <f>'lam 1'!I67+'lam 2'!I67+'lam 3'!I67+'lam 4'!I67+'lam 5'!I67+'lam 6'!I67</f>
        <v>110.54198496194729</v>
      </c>
      <c r="K67" s="171">
        <f>'lam 1'!J67+'lam 2'!J67+'lam 3'!J67+'lam 4'!J67+'lam 5'!J67+'lam 6'!J67</f>
        <v>122.80150681441181</v>
      </c>
      <c r="L67" s="171">
        <f>'lam 1'!K67+'lam 2'!K67+'lam 3'!K67+'lam 4'!K67+'lam 5'!K67+'lam 6'!K67</f>
        <v>138.05193483583588</v>
      </c>
      <c r="M67" s="171">
        <f>'lam 1'!L67+'lam 2'!L67+'lam 3'!L67+'lam 4'!L67+'lam 5'!L67+'lam 6'!L67</f>
        <v>156.18575391447149</v>
      </c>
      <c r="N67" s="171">
        <f>'lam 1'!M67+'lam 2'!M67+'lam 3'!M67+'lam 4'!M67+'lam 5'!M67+'lam 6'!M67</f>
        <v>176.85749694585579</v>
      </c>
      <c r="O67" s="171">
        <f>'lam 1'!N67+'lam 2'!N67+'lam 3'!N67+'lam 4'!N67+'lam 5'!N67+'lam 6'!N67</f>
        <v>199.46449966441966</v>
      </c>
      <c r="P67" s="171">
        <f>'lam 1'!O67+'lam 2'!O67+'lam 3'!O67+'lam 4'!O67+'lam 5'!O67+'lam 6'!O67</f>
        <v>223.16375238719979</v>
      </c>
      <c r="Q67" s="171">
        <f>'lam 1'!P67+'lam 2'!P67+'lam 3'!P67+'lam 4'!P67+'lam 5'!P67+'lam 6'!P67</f>
        <v>246.93673424016296</v>
      </c>
      <c r="R67" s="171">
        <f>'lam 1'!Q67+'lam 2'!Q67+'lam 3'!Q67+'lam 4'!Q67+'lam 5'!Q67+'lam 6'!Q67</f>
        <v>269.70671723473208</v>
      </c>
      <c r="S67" s="171">
        <f>'lam 1'!R67+'lam 2'!R67+'lam 3'!R67+'lam 4'!R67+'lam 5'!R67+'lam 6'!R67</f>
        <v>290.49940291688478</v>
      </c>
      <c r="T67" s="171">
        <f>'lam 1'!S67+'lam 2'!S67+'lam 3'!S67+'lam 4'!S67+'lam 5'!S67+'lam 6'!S67</f>
        <v>327.44010372112604</v>
      </c>
      <c r="U67" s="171">
        <f>'lam 1'!T67+'lam 2'!T67+'lam 3'!T67+'lam 4'!T67+'lam 5'!T67+'lam 6'!T67</f>
        <v>343.760189624264</v>
      </c>
      <c r="V67" s="171">
        <f>'lam 1'!U67+'lam 2'!U67+'lam 3'!U67+'lam 4'!U67+'lam 5'!U67+'lam 6'!U67</f>
        <v>357.44305035079907</v>
      </c>
      <c r="W67" s="171">
        <f>'lam 1'!V67+'lam 2'!V67+'lam 3'!V67+'lam 4'!V67+'lam 5'!V67+'lam 6'!V67</f>
        <v>369.13102668099214</v>
      </c>
      <c r="X67" s="171">
        <f>'lam 1'!W67+'lam 2'!W67+'lam 3'!W67+'lam 4'!W67+'lam 5'!W67+'lam 6'!W67</f>
        <v>379.67490941857238</v>
      </c>
      <c r="Y67" s="171">
        <f>'lam 1'!X67+'lam 2'!X67+'lam 3'!X67+'lam 4'!X67+'lam 5'!X67+'lam 6'!X67</f>
        <v>389.82790873368441</v>
      </c>
      <c r="Z67" s="171">
        <f>'lam 1'!Y67+'lam 2'!Y67+'lam 3'!Y67+'lam 4'!Y67+'lam 5'!Y67+'lam 6'!Y67</f>
        <v>399.94348979934057</v>
      </c>
      <c r="AA67" s="171">
        <f>'lam 1'!Z67+'lam 2'!Z67+'lam 3'!Z67+'lam 4'!Z67+'lam 5'!Z67+'lam 6'!Z67</f>
        <v>409.8022593215581</v>
      </c>
      <c r="AB67" s="171">
        <f>'lam 1'!AA67+'lam 2'!AA67+'lam 3'!AA67+'lam 4'!AA67+'lam 5'!AA67+'lam 6'!AA67</f>
        <v>418.66217795839839</v>
      </c>
      <c r="AC67" s="171">
        <f>'lam 1'!AB67+'lam 2'!AB67+'lam 3'!AB67+'lam 4'!AB67+'lam 5'!AB67+'lam 6'!AB67</f>
        <v>425.53862899665995</v>
      </c>
      <c r="AD67" s="171">
        <f>'lam 1'!AC67+'lam 2'!AC67+'lam 3'!AC67+'lam 4'!AC67+'lam 5'!AC67+'lam 6'!AC67</f>
        <v>429.611244189324</v>
      </c>
      <c r="AE67" s="171">
        <f>'lam 1'!AD67+'lam 2'!AD67+'lam 3'!AD67+'lam 4'!AD67+'lam 5'!AD67+'lam 6'!AD67</f>
        <v>430.58125957155039</v>
      </c>
      <c r="AF67" s="171">
        <f>'lam 1'!AE67+'lam 2'!AE67+'lam 3'!AE67+'lam 4'!AE67+'lam 5'!AE67+'lam 6'!AE67</f>
        <v>428.8143108971646</v>
      </c>
      <c r="AG67" s="171">
        <f>'lam 1'!AF67+'lam 2'!AF67+'lam 3'!AF67+'lam 4'!AF67+'lam 5'!AF67+'lam 6'!AF67</f>
        <v>425.20154470335643</v>
      </c>
      <c r="AH67" s="171">
        <f>'lam 1'!AG67+'lam 2'!AG67+'lam 3'!AG67+'lam 4'!AG67+'lam 5'!AG67+'lam 6'!AG67</f>
        <v>420.80660393574942</v>
      </c>
      <c r="AI67" s="171">
        <f>'lam 1'!AH67+'lam 2'!AH67+'lam 3'!AH67+'lam 4'!AH67+'lam 5'!AH67+'lam 6'!AH67</f>
        <v>416.4640662825858</v>
      </c>
      <c r="AJ67" s="171">
        <f>'lam 1'!AI67+'lam 2'!AI67+'lam 3'!AI67+'lam 4'!AI67+'lam 5'!AI67+'lam 6'!AI67</f>
        <v>412.50616154130114</v>
      </c>
      <c r="AK67" s="171">
        <f>'lam 1'!AJ67+'lam 2'!AJ67+'lam 3'!AJ67+'lam 4'!AJ67+'lam 5'!AJ67+'lam 6'!AJ67</f>
        <v>408.72164765453306</v>
      </c>
      <c r="AL67" s="171">
        <f>'lam 1'!AK67+'lam 2'!AK67+'lam 3'!AK67+'lam 4'!AK67+'lam 5'!AK67+'lam 6'!AK67</f>
        <v>404.54136487115011</v>
      </c>
      <c r="AM67" s="171">
        <f>'lam 1'!AL67+'lam 2'!AL67+'lam 3'!AL67+'lam 4'!AL67+'lam 5'!AL67+'lam 6'!AL67</f>
        <v>424.98053588327639</v>
      </c>
      <c r="AN67" s="171">
        <f>'lam 1'!AM67+'lam 2'!AM67+'lam 3'!AM67+'lam 4'!AM67+'lam 5'!AM67+'lam 6'!AM67</f>
        <v>419.16130822956171</v>
      </c>
      <c r="AO67" s="171">
        <f>'lam 1'!AN67+'lam 2'!AN67+'lam 3'!AN67+'lam 4'!AN67+'lam 5'!AN67+'lam 6'!AN67</f>
        <v>413.30090973129552</v>
      </c>
      <c r="AP67" s="171">
        <f>'lam 1'!AO67+'lam 2'!AO67+'lam 3'!AO67+'lam 4'!AO67+'lam 5'!AO67+'lam 6'!AO67</f>
        <v>407.75865207056677</v>
      </c>
      <c r="AQ67" s="171">
        <f>'lam 1'!AP67+'lam 2'!AP67+'lam 3'!AP67+'lam 4'!AP67+'lam 5'!AP67+'lam 6'!AP67</f>
        <v>403.12248815463317</v>
      </c>
      <c r="AR67" s="171">
        <f>'lam 1'!AQ67+'lam 2'!AQ67+'lam 3'!AQ67+'lam 4'!AQ67+'lam 5'!AQ67+'lam 6'!AQ67</f>
        <v>400.02124933305413</v>
      </c>
      <c r="AS67" s="171">
        <f>'lam 1'!AR67+'lam 2'!AR67+'lam 3'!AR67+'lam 4'!AR67+'lam 5'!AR67+'lam 6'!AR67</f>
        <v>398.92899932883813</v>
      </c>
      <c r="AT67" s="171">
        <f>'lam 1'!AS67+'lam 2'!AS67+'lam 3'!AS67+'lam 4'!AS67+'lam 5'!AS67+'lam 6'!AS67</f>
        <v>400.02124933305447</v>
      </c>
      <c r="AU67" s="171">
        <f>'lam 1'!AT67+'lam 2'!AT67+'lam 3'!AT67+'lam 4'!AT67+'lam 5'!AT67+'lam 6'!AT67</f>
        <v>403.12248815463352</v>
      </c>
      <c r="AV67" s="171">
        <f>'lam 1'!AU67+'lam 2'!AU67+'lam 3'!AU67+'lam 4'!AU67+'lam 5'!AU67+'lam 6'!AU67</f>
        <v>407.75865207056711</v>
      </c>
      <c r="AW67" s="171">
        <f>'lam 1'!AV67+'lam 2'!AV67+'lam 3'!AV67+'lam 4'!AV67+'lam 5'!AV67+'lam 6'!AV67</f>
        <v>413.30090973129575</v>
      </c>
      <c r="AX67" s="171">
        <f>'lam 1'!AW67+'lam 2'!AW67+'lam 3'!AW67+'lam 4'!AW67+'lam 5'!AW67+'lam 6'!AW67</f>
        <v>419.16130822956211</v>
      </c>
      <c r="AY67" s="171">
        <f>'lam 1'!AX67+'lam 2'!AX67+'lam 3'!AX67+'lam 4'!AX67+'lam 5'!AX67+'lam 6'!AX67</f>
        <v>424.98053588327662</v>
      </c>
      <c r="AZ67" s="171">
        <f>'lam 1'!AY67+'lam 2'!AY67+'lam 3'!AY67+'lam 4'!AY67+'lam 5'!AY67+'lam 6'!AY67</f>
        <v>404.54136487115045</v>
      </c>
      <c r="BA67" s="171">
        <f>'lam 1'!AZ67+'lam 2'!AZ67+'lam 3'!AZ67+'lam 4'!AZ67+'lam 5'!AZ67+'lam 6'!AZ67</f>
        <v>408.72164765453323</v>
      </c>
      <c r="BB67" s="171">
        <f>'lam 1'!BA67+'lam 2'!BA67+'lam 3'!BA67+'lam 4'!BA67+'lam 5'!BA67+'lam 6'!BA67</f>
        <v>412.50616154130148</v>
      </c>
      <c r="BC67" s="171">
        <f>'lam 1'!BB67+'lam 2'!BB67+'lam 3'!BB67+'lam 4'!BB67+'lam 5'!BB67+'lam 6'!BB67</f>
        <v>416.46406628258603</v>
      </c>
      <c r="BD67" s="171">
        <f>'lam 1'!BC67+'lam 2'!BC67+'lam 3'!BC67+'lam 4'!BC67+'lam 5'!BC67+'lam 6'!BC67</f>
        <v>420.80660393574971</v>
      </c>
      <c r="BE67" s="171">
        <f>'lam 1'!BD67+'lam 2'!BD67+'lam 3'!BD67+'lam 4'!BD67+'lam 5'!BD67+'lam 6'!BD67</f>
        <v>425.20154470335643</v>
      </c>
      <c r="BF67" s="171">
        <f>'lam 1'!BE67+'lam 2'!BE67+'lam 3'!BE67+'lam 4'!BE67+'lam 5'!BE67+'lam 6'!BE67</f>
        <v>428.81431089716466</v>
      </c>
      <c r="BG67" s="171">
        <f>'lam 1'!BF67+'lam 2'!BF67+'lam 3'!BF67+'lam 4'!BF67+'lam 5'!BF67+'lam 6'!BF67</f>
        <v>430.58125957155028</v>
      </c>
      <c r="BH67" s="171">
        <f>'lam 1'!BG67+'lam 2'!BG67+'lam 3'!BG67+'lam 4'!BG67+'lam 5'!BG67+'lam 6'!BG67</f>
        <v>429.61124418932388</v>
      </c>
      <c r="BI67" s="171">
        <f>'lam 1'!BH67+'lam 2'!BH67+'lam 3'!BH67+'lam 4'!BH67+'lam 5'!BH67+'lam 6'!BH67</f>
        <v>425.5386289966599</v>
      </c>
      <c r="BJ67" s="171">
        <f>'lam 1'!BI67+'lam 2'!BI67+'lam 3'!BI67+'lam 4'!BI67+'lam 5'!BI67+'lam 6'!BI67</f>
        <v>418.66217795839805</v>
      </c>
      <c r="BK67" s="171">
        <f>'lam 1'!BJ67+'lam 2'!BJ67+'lam 3'!BJ67+'lam 4'!BJ67+'lam 5'!BJ67+'lam 6'!BJ67</f>
        <v>409.80225932155781</v>
      </c>
      <c r="BL67" s="171">
        <f>'lam 1'!BK67+'lam 2'!BK67+'lam 3'!BK67+'lam 4'!BK67+'lam 5'!BK67+'lam 6'!BK67</f>
        <v>399.94348979934</v>
      </c>
      <c r="BM67" s="171">
        <f>'lam 1'!BL67+'lam 2'!BL67+'lam 3'!BL67+'lam 4'!BL67+'lam 5'!BL67+'lam 6'!BL67</f>
        <v>389.8279087336839</v>
      </c>
      <c r="BN67" s="171">
        <f>'lam 1'!BM67+'lam 2'!BM67+'lam 3'!BM67+'lam 4'!BM67+'lam 5'!BM67+'lam 6'!BM67</f>
        <v>379.67490941857176</v>
      </c>
      <c r="BO67" s="171">
        <f>'lam 1'!BN67+'lam 2'!BN67+'lam 3'!BN67+'lam 4'!BN67+'lam 5'!BN67+'lam 6'!BN67</f>
        <v>369.13102668099157</v>
      </c>
      <c r="BP67" s="171">
        <f>'lam 1'!BO67+'lam 2'!BO67+'lam 3'!BO67+'lam 4'!BO67+'lam 5'!BO67+'lam 6'!BO67</f>
        <v>357.44305035079833</v>
      </c>
      <c r="BQ67" s="171">
        <f>'lam 1'!BP67+'lam 2'!BP67+'lam 3'!BP67+'lam 4'!BP67+'lam 5'!BP67+'lam 6'!BP67</f>
        <v>343.76018962426338</v>
      </c>
      <c r="BR67" s="171">
        <f>'lam 1'!BQ67+'lam 2'!BQ67+'lam 3'!BQ67+'lam 4'!BQ67+'lam 5'!BQ67+'lam 6'!BQ67</f>
        <v>327.44010372112513</v>
      </c>
      <c r="BS67" s="171">
        <f>'lam 1'!BR67+'lam 2'!BR67+'lam 3'!BR67+'lam 4'!BR67+'lam 5'!BR67+'lam 6'!BR67</f>
        <v>290.4994029168837</v>
      </c>
      <c r="BT67" s="171">
        <f>'lam 1'!BS67+'lam 2'!BS67+'lam 3'!BS67+'lam 4'!BS67+'lam 5'!BS67+'lam 6'!BS67</f>
        <v>269.70671723473089</v>
      </c>
      <c r="BU67" s="171">
        <f>'lam 1'!BT67+'lam 2'!BT67+'lam 3'!BT67+'lam 4'!BT67+'lam 5'!BT67+'lam 6'!BT67</f>
        <v>246.93673424016168</v>
      </c>
      <c r="BV67" s="171">
        <f>'lam 1'!BU67+'lam 2'!BU67+'lam 3'!BU67+'lam 4'!BU67+'lam 5'!BU67+'lam 6'!BU67</f>
        <v>223.16375238719837</v>
      </c>
      <c r="BW67" s="171">
        <f>'lam 1'!BV67+'lam 2'!BV67+'lam 3'!BV67+'lam 4'!BV67+'lam 5'!BV67+'lam 6'!BV67</f>
        <v>199.46449966441847</v>
      </c>
      <c r="BX67" s="171">
        <f>'lam 1'!BW67+'lam 2'!BW67+'lam 3'!BW67+'lam 4'!BW67+'lam 5'!BW67+'lam 6'!BW67</f>
        <v>176.85749694585471</v>
      </c>
      <c r="BY67" s="171">
        <f>'lam 1'!BX67+'lam 2'!BX67+'lam 3'!BX67+'lam 4'!BX67+'lam 5'!BX67+'lam 6'!BX67</f>
        <v>156.18575391447052</v>
      </c>
      <c r="BZ67" s="171">
        <f>'lam 1'!BY67+'lam 2'!BY67+'lam 3'!BY67+'lam 4'!BY67+'lam 5'!BY67+'lam 6'!BY67</f>
        <v>138.05193483583506</v>
      </c>
      <c r="CA67" s="171">
        <f>'lam 1'!BZ67+'lam 2'!BZ67+'lam 3'!BZ67+'lam 4'!BZ67+'lam 5'!BZ67+'lam 6'!BZ67</f>
        <v>122.801506814411</v>
      </c>
      <c r="CB67" s="171">
        <f>'lam 1'!CA67+'lam 2'!CA67+'lam 3'!CA67+'lam 4'!CA67+'lam 5'!CA67+'lam 6'!CA67</f>
        <v>110.54198496194682</v>
      </c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</row>
    <row r="68" spans="5:165" ht="17.100000000000001" customHeight="1" x14ac:dyDescent="0.2">
      <c r="E68" s="53">
        <f t="shared" si="9"/>
        <v>414.60892629189885</v>
      </c>
      <c r="F68" s="172"/>
      <c r="G68" s="172">
        <f t="shared" si="10"/>
        <v>0.7</v>
      </c>
      <c r="H68" s="172"/>
      <c r="I68" s="175">
        <f t="shared" si="11"/>
        <v>-2.8000000000000034</v>
      </c>
      <c r="J68" s="171">
        <f>'lam 1'!I68+'lam 2'!I68+'lam 3'!I68+'lam 4'!I68+'lam 5'!I68+'lam 6'!I68</f>
        <v>107.43664801501312</v>
      </c>
      <c r="K68" s="171">
        <f>'lam 1'!J68+'lam 2'!J68+'lam 3'!J68+'lam 4'!J68+'lam 5'!J68+'lam 6'!J68</f>
        <v>119.28610408135434</v>
      </c>
      <c r="L68" s="171">
        <f>'lam 1'!K68+'lam 2'!K68+'lam 3'!K68+'lam 4'!K68+'lam 5'!K68+'lam 6'!K68</f>
        <v>134.02699520920615</v>
      </c>
      <c r="M68" s="171">
        <f>'lam 1'!L68+'lam 2'!L68+'lam 3'!L68+'lam 4'!L68+'lam 5'!L68+'lam 6'!L68</f>
        <v>151.54838465098499</v>
      </c>
      <c r="N68" s="171">
        <f>'lam 1'!M68+'lam 2'!M68+'lam 3'!M68+'lam 4'!M68+'lam 5'!M68+'lam 6'!M68</f>
        <v>171.50833368109801</v>
      </c>
      <c r="O68" s="171">
        <f>'lam 1'!N68+'lam 2'!N68+'lam 3'!N68+'lam 4'!N68+'lam 5'!N68+'lam 6'!N68</f>
        <v>193.31613662730481</v>
      </c>
      <c r="P68" s="171">
        <f>'lam 1'!O68+'lam 2'!O68+'lam 3'!O68+'lam 4'!O68+'lam 5'!O68+'lam 6'!O68</f>
        <v>216.14972156221194</v>
      </c>
      <c r="Q68" s="171">
        <f>'lam 1'!P68+'lam 2'!P68+'lam 3'!P68+'lam 4'!P68+'lam 5'!P68+'lam 6'!P68</f>
        <v>239.01955015201483</v>
      </c>
      <c r="R68" s="171">
        <f>'lam 1'!Q68+'lam 2'!Q68+'lam 3'!Q68+'lam 4'!Q68+'lam 5'!Q68+'lam 6'!Q68</f>
        <v>260.88309646518229</v>
      </c>
      <c r="S68" s="171">
        <f>'lam 1'!R68+'lam 2'!R68+'lam 3'!R68+'lam 4'!R68+'lam 5'!R68+'lam 6'!R68</f>
        <v>280.80075661249839</v>
      </c>
      <c r="T68" s="171">
        <f>'lam 1'!S68+'lam 2'!S68+'lam 3'!S68+'lam 4'!S68+'lam 5'!S68+'lam 6'!S68</f>
        <v>316.50785336363447</v>
      </c>
      <c r="U68" s="171">
        <f>'lam 1'!T68+'lam 2'!T68+'lam 3'!T68+'lam 4'!T68+'lam 5'!T68+'lam 6'!T68</f>
        <v>332.0626456566078</v>
      </c>
      <c r="V68" s="171">
        <f>'lam 1'!U68+'lam 2'!U68+'lam 3'!U68+'lam 4'!U68+'lam 5'!U68+'lam 6'!U68</f>
        <v>345.05904804286001</v>
      </c>
      <c r="W68" s="171">
        <f>'lam 1'!V68+'lam 2'!V68+'lam 3'!V68+'lam 4'!V68+'lam 5'!V68+'lam 6'!V68</f>
        <v>356.12789499734004</v>
      </c>
      <c r="X68" s="171">
        <f>'lam 1'!W68+'lam 2'!W68+'lam 3'!W68+'lam 4'!W68+'lam 5'!W68+'lam 6'!W68</f>
        <v>366.10010909779993</v>
      </c>
      <c r="Y68" s="171">
        <f>'lam 1'!X68+'lam 2'!X68+'lam 3'!X68+'lam 4'!X68+'lam 5'!X68+'lam 6'!X68</f>
        <v>375.71078756002396</v>
      </c>
      <c r="Z68" s="171">
        <f>'lam 1'!Y68+'lam 2'!Y68+'lam 3'!Y68+'lam 4'!Y68+'lam 5'!Y68+'lam 6'!Y68</f>
        <v>385.30797845061721</v>
      </c>
      <c r="AA68" s="171">
        <f>'lam 1'!Z68+'lam 2'!Z68+'lam 3'!Z68+'lam 4'!Z68+'lam 5'!Z68+'lam 6'!Z68</f>
        <v>394.68648365089717</v>
      </c>
      <c r="AB68" s="171">
        <f>'lam 1'!AA68+'lam 2'!AA68+'lam 3'!AA68+'lam 4'!AA68+'lam 5'!AA68+'lam 6'!AA68</f>
        <v>403.13685488935232</v>
      </c>
      <c r="AC68" s="171">
        <f>'lam 1'!AB68+'lam 2'!AB68+'lam 3'!AB68+'lam 4'!AB68+'lam 5'!AB68+'lam 6'!AB68</f>
        <v>409.71526351160088</v>
      </c>
      <c r="AD68" s="171">
        <f>'lam 1'!AC68+'lam 2'!AC68+'lam 3'!AC68+'lam 4'!AC68+'lam 5'!AC68+'lam 6'!AC68</f>
        <v>413.63480398889931</v>
      </c>
      <c r="AE68" s="171">
        <f>'lam 1'!AD68+'lam 2'!AD68+'lam 3'!AD68+'lam 4'!AD68+'lam 5'!AD68+'lam 6'!AD68</f>
        <v>414.60892629189874</v>
      </c>
      <c r="AF68" s="171">
        <f>'lam 1'!AE68+'lam 2'!AE68+'lam 3'!AE68+'lam 4'!AE68+'lam 5'!AE68+'lam 6'!AE68</f>
        <v>412.9886246527048</v>
      </c>
      <c r="AG68" s="171">
        <f>'lam 1'!AF68+'lam 2'!AF68+'lam 3'!AF68+'lam 4'!AF68+'lam 5'!AF68+'lam 6'!AF68</f>
        <v>409.62902990050873</v>
      </c>
      <c r="AH68" s="171">
        <f>'lam 1'!AG68+'lam 2'!AG68+'lam 3'!AG68+'lam 4'!AG68+'lam 5'!AG68+'lam 6'!AG68</f>
        <v>405.55017919767886</v>
      </c>
      <c r="AI68" s="171">
        <f>'lam 1'!AH68+'lam 2'!AH68+'lam 3'!AH68+'lam 4'!AH68+'lam 5'!AH68+'lam 6'!AH68</f>
        <v>401.55080761159149</v>
      </c>
      <c r="AJ68" s="171">
        <f>'lam 1'!AI68+'lam 2'!AI68+'lam 3'!AI68+'lam 4'!AI68+'lam 5'!AI68+'lam 6'!AI68</f>
        <v>397.9450456524043</v>
      </c>
      <c r="AK68" s="171">
        <f>'lam 1'!AJ68+'lam 2'!AJ68+'lam 3'!AJ68+'lam 4'!AJ68+'lam 5'!AJ68+'lam 6'!AJ68</f>
        <v>394.52221673027793</v>
      </c>
      <c r="AL68" s="171">
        <f>'lam 1'!AK68+'lam 2'!AK68+'lam 3'!AK68+'lam 4'!AK68+'lam 5'!AK68+'lam 6'!AK68</f>
        <v>390.7250669588754</v>
      </c>
      <c r="AM68" s="171">
        <f>'lam 1'!AL68+'lam 2'!AL68+'lam 3'!AL68+'lam 4'!AL68+'lam 5'!AL68+'lam 6'!AL68</f>
        <v>410.94533198257318</v>
      </c>
      <c r="AN68" s="171">
        <f>'lam 1'!AM68+'lam 2'!AM68+'lam 3'!AM68+'lam 4'!AM68+'lam 5'!AM68+'lam 6'!AM68</f>
        <v>405.54291494919755</v>
      </c>
      <c r="AO68" s="171">
        <f>'lam 1'!AN68+'lam 2'!AN68+'lam 3'!AN68+'lam 4'!AN68+'lam 5'!AN68+'lam 6'!AN68</f>
        <v>400.0868606938518</v>
      </c>
      <c r="AP68" s="171">
        <f>'lam 1'!AO68+'lam 2'!AO68+'lam 3'!AO68+'lam 4'!AO68+'lam 5'!AO68+'lam 6'!AO68</f>
        <v>394.91009167438739</v>
      </c>
      <c r="AQ68" s="171">
        <f>'lam 1'!AP68+'lam 2'!AP68+'lam 3'!AP68+'lam 4'!AP68+'lam 5'!AP68+'lam 6'!AP68</f>
        <v>390.56793480299854</v>
      </c>
      <c r="AR68" s="171">
        <f>'lam 1'!AQ68+'lam 2'!AQ68+'lam 3'!AQ68+'lam 4'!AQ68+'lam 5'!AQ68+'lam 6'!AQ68</f>
        <v>387.65805524330852</v>
      </c>
      <c r="AS68" s="171">
        <f>'lam 1'!AR68+'lam 2'!AR68+'lam 3'!AR68+'lam 4'!AR68+'lam 5'!AR68+'lam 6'!AR68</f>
        <v>386.63227325460849</v>
      </c>
      <c r="AT68" s="171">
        <f>'lam 1'!AS68+'lam 2'!AS68+'lam 3'!AS68+'lam 4'!AS68+'lam 5'!AS68+'lam 6'!AS68</f>
        <v>387.65805524330881</v>
      </c>
      <c r="AU68" s="171">
        <f>'lam 1'!AT68+'lam 2'!AT68+'lam 3'!AT68+'lam 4'!AT68+'lam 5'!AT68+'lam 6'!AT68</f>
        <v>390.56793480299893</v>
      </c>
      <c r="AV68" s="171">
        <f>'lam 1'!AU68+'lam 2'!AU68+'lam 3'!AU68+'lam 4'!AU68+'lam 5'!AU68+'lam 6'!AU68</f>
        <v>394.91009167438779</v>
      </c>
      <c r="AW68" s="171">
        <f>'lam 1'!AV68+'lam 2'!AV68+'lam 3'!AV68+'lam 4'!AV68+'lam 5'!AV68+'lam 6'!AV68</f>
        <v>400.08686069385203</v>
      </c>
      <c r="AX68" s="171">
        <f>'lam 1'!AW68+'lam 2'!AW68+'lam 3'!AW68+'lam 4'!AW68+'lam 5'!AW68+'lam 6'!AW68</f>
        <v>405.54291494919801</v>
      </c>
      <c r="AY68" s="171">
        <f>'lam 1'!AX68+'lam 2'!AX68+'lam 3'!AX68+'lam 4'!AX68+'lam 5'!AX68+'lam 6'!AX68</f>
        <v>410.94533198257341</v>
      </c>
      <c r="AZ68" s="171">
        <f>'lam 1'!AY68+'lam 2'!AY68+'lam 3'!AY68+'lam 4'!AY68+'lam 5'!AY68+'lam 6'!AY68</f>
        <v>390.72506695887557</v>
      </c>
      <c r="BA68" s="171">
        <f>'lam 1'!AZ68+'lam 2'!AZ68+'lam 3'!AZ68+'lam 4'!AZ68+'lam 5'!AZ68+'lam 6'!AZ68</f>
        <v>394.52221673027816</v>
      </c>
      <c r="BB68" s="171">
        <f>'lam 1'!BA68+'lam 2'!BA68+'lam 3'!BA68+'lam 4'!BA68+'lam 5'!BA68+'lam 6'!BA68</f>
        <v>397.94504565240459</v>
      </c>
      <c r="BC68" s="171">
        <f>'lam 1'!BB68+'lam 2'!BB68+'lam 3'!BB68+'lam 4'!BB68+'lam 5'!BB68+'lam 6'!BB68</f>
        <v>401.55080761159206</v>
      </c>
      <c r="BD68" s="171">
        <f>'lam 1'!BC68+'lam 2'!BC68+'lam 3'!BC68+'lam 4'!BC68+'lam 5'!BC68+'lam 6'!BC68</f>
        <v>405.55017919767914</v>
      </c>
      <c r="BE68" s="171">
        <f>'lam 1'!BD68+'lam 2'!BD68+'lam 3'!BD68+'lam 4'!BD68+'lam 5'!BD68+'lam 6'!BD68</f>
        <v>409.62902990050873</v>
      </c>
      <c r="BF68" s="171">
        <f>'lam 1'!BE68+'lam 2'!BE68+'lam 3'!BE68+'lam 4'!BE68+'lam 5'!BE68+'lam 6'!BE68</f>
        <v>412.98862465270486</v>
      </c>
      <c r="BG68" s="171">
        <f>'lam 1'!BF68+'lam 2'!BF68+'lam 3'!BF68+'lam 4'!BF68+'lam 5'!BF68+'lam 6'!BF68</f>
        <v>414.60892629189885</v>
      </c>
      <c r="BH68" s="171">
        <f>'lam 1'!BG68+'lam 2'!BG68+'lam 3'!BG68+'lam 4'!BG68+'lam 5'!BG68+'lam 6'!BG68</f>
        <v>413.63480398889914</v>
      </c>
      <c r="BI68" s="171">
        <f>'lam 1'!BH68+'lam 2'!BH68+'lam 3'!BH68+'lam 4'!BH68+'lam 5'!BH68+'lam 6'!BH68</f>
        <v>409.7152635116006</v>
      </c>
      <c r="BJ68" s="171">
        <f>'lam 1'!BI68+'lam 2'!BI68+'lam 3'!BI68+'lam 4'!BI68+'lam 5'!BI68+'lam 6'!BI68</f>
        <v>403.13685488935198</v>
      </c>
      <c r="BK68" s="171">
        <f>'lam 1'!BJ68+'lam 2'!BJ68+'lam 3'!BJ68+'lam 4'!BJ68+'lam 5'!BJ68+'lam 6'!BJ68</f>
        <v>394.68648365089695</v>
      </c>
      <c r="BL68" s="171">
        <f>'lam 1'!BK68+'lam 2'!BK68+'lam 3'!BK68+'lam 4'!BK68+'lam 5'!BK68+'lam 6'!BK68</f>
        <v>385.3079784506167</v>
      </c>
      <c r="BM68" s="171">
        <f>'lam 1'!BL68+'lam 2'!BL68+'lam 3'!BL68+'lam 4'!BL68+'lam 5'!BL68+'lam 6'!BL68</f>
        <v>375.71078756002316</v>
      </c>
      <c r="BN68" s="171">
        <f>'lam 1'!BM68+'lam 2'!BM68+'lam 3'!BM68+'lam 4'!BM68+'lam 5'!BM68+'lam 6'!BM68</f>
        <v>366.1001090977993</v>
      </c>
      <c r="BO68" s="171">
        <f>'lam 1'!BN68+'lam 2'!BN68+'lam 3'!BN68+'lam 4'!BN68+'lam 5'!BN68+'lam 6'!BN68</f>
        <v>356.12789499733952</v>
      </c>
      <c r="BP68" s="171">
        <f>'lam 1'!BO68+'lam 2'!BO68+'lam 3'!BO68+'lam 4'!BO68+'lam 5'!BO68+'lam 6'!BO68</f>
        <v>345.0590480428595</v>
      </c>
      <c r="BQ68" s="171">
        <f>'lam 1'!BP68+'lam 2'!BP68+'lam 3'!BP68+'lam 4'!BP68+'lam 5'!BP68+'lam 6'!BP68</f>
        <v>332.06264565660717</v>
      </c>
      <c r="BR68" s="171">
        <f>'lam 1'!BQ68+'lam 2'!BQ68+'lam 3'!BQ68+'lam 4'!BQ68+'lam 5'!BQ68+'lam 6'!BQ68</f>
        <v>316.50785336363356</v>
      </c>
      <c r="BS68" s="171">
        <f>'lam 1'!BR68+'lam 2'!BR68+'lam 3'!BR68+'lam 4'!BR68+'lam 5'!BR68+'lam 6'!BR68</f>
        <v>280.80075661249748</v>
      </c>
      <c r="BT68" s="171">
        <f>'lam 1'!BS68+'lam 2'!BS68+'lam 3'!BS68+'lam 4'!BS68+'lam 5'!BS68+'lam 6'!BS68</f>
        <v>260.88309646518121</v>
      </c>
      <c r="BU68" s="171">
        <f>'lam 1'!BT68+'lam 2'!BT68+'lam 3'!BT68+'lam 4'!BT68+'lam 5'!BT68+'lam 6'!BT68</f>
        <v>239.01955015201355</v>
      </c>
      <c r="BV68" s="171">
        <f>'lam 1'!BU68+'lam 2'!BU68+'lam 3'!BU68+'lam 4'!BU68+'lam 5'!BU68+'lam 6'!BU68</f>
        <v>216.14972156221052</v>
      </c>
      <c r="BW68" s="171">
        <f>'lam 1'!BV68+'lam 2'!BV68+'lam 3'!BV68+'lam 4'!BV68+'lam 5'!BV68+'lam 6'!BV68</f>
        <v>193.31613662730368</v>
      </c>
      <c r="BX68" s="171">
        <f>'lam 1'!BW68+'lam 2'!BW68+'lam 3'!BW68+'lam 4'!BW68+'lam 5'!BW68+'lam 6'!BW68</f>
        <v>171.5083336810969</v>
      </c>
      <c r="BY68" s="171">
        <f>'lam 1'!BX68+'lam 2'!BX68+'lam 3'!BX68+'lam 4'!BX68+'lam 5'!BX68+'lam 6'!BX68</f>
        <v>151.54838465098408</v>
      </c>
      <c r="BZ68" s="171">
        <f>'lam 1'!BY68+'lam 2'!BY68+'lam 3'!BY68+'lam 4'!BY68+'lam 5'!BY68+'lam 6'!BY68</f>
        <v>134.0269952092055</v>
      </c>
      <c r="CA68" s="171">
        <f>'lam 1'!BZ68+'lam 2'!BZ68+'lam 3'!BZ68+'lam 4'!BZ68+'lam 5'!BZ68+'lam 6'!BZ68</f>
        <v>119.28610408135359</v>
      </c>
      <c r="CB68" s="171">
        <f>'lam 1'!CA68+'lam 2'!CA68+'lam 3'!CA68+'lam 4'!CA68+'lam 5'!CA68+'lam 6'!CA68</f>
        <v>107.43664801501269</v>
      </c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</row>
    <row r="69" spans="5:165" ht="17.100000000000001" customHeight="1" x14ac:dyDescent="0.2">
      <c r="E69" s="53">
        <f t="shared" ref="E69:E75" si="12">MAX(J69:CB69)</f>
        <v>397.50195852807127</v>
      </c>
      <c r="F69" s="172"/>
      <c r="G69" s="172">
        <f t="shared" ref="G69:G74" si="13">G70+0.1</f>
        <v>0.6</v>
      </c>
      <c r="H69" s="172"/>
      <c r="I69" s="175">
        <f t="shared" si="11"/>
        <v>-2.9000000000000035</v>
      </c>
      <c r="J69" s="171">
        <f>'lam 1'!I69+'lam 2'!I69+'lam 3'!I69+'lam 4'!I69+'lam 5'!I69+'lam 6'!I69</f>
        <v>104.16836147806067</v>
      </c>
      <c r="K69" s="171">
        <f>'lam 1'!J69+'lam 2'!J69+'lam 3'!J69+'lam 4'!J69+'lam 5'!J69+'lam 6'!J69</f>
        <v>115.57907665518302</v>
      </c>
      <c r="L69" s="171">
        <f>'lam 1'!K69+'lam 2'!K69+'lam 3'!K69+'lam 4'!K69+'lam 5'!K69+'lam 6'!K69</f>
        <v>129.77485517460391</v>
      </c>
      <c r="M69" s="171">
        <f>'lam 1'!L69+'lam 2'!L69+'lam 3'!L69+'lam 4'!L69+'lam 5'!L69+'lam 6'!L69</f>
        <v>146.64075679630383</v>
      </c>
      <c r="N69" s="171">
        <f>'lam 1'!M69+'lam 2'!M69+'lam 3'!M69+'lam 4'!M69+'lam 5'!M69+'lam 6'!M69</f>
        <v>165.83819495310527</v>
      </c>
      <c r="O69" s="171">
        <f>'lam 1'!N69+'lam 2'!N69+'lam 3'!N69+'lam 4'!N69+'lam 5'!N69+'lam 6'!N69</f>
        <v>186.78880880738214</v>
      </c>
      <c r="P69" s="171">
        <f>'lam 1'!O69+'lam 2'!O69+'lam 3'!O69+'lam 4'!O69+'lam 5'!O69+'lam 6'!O69</f>
        <v>208.69252678060727</v>
      </c>
      <c r="Q69" s="171">
        <f>'lam 1'!P69+'lam 2'!P69+'lam 3'!P69+'lam 4'!P69+'lam 5'!P69+'lam 6'!P69</f>
        <v>230.59055202447203</v>
      </c>
      <c r="R69" s="171">
        <f>'lam 1'!Q69+'lam 2'!Q69+'lam 3'!Q69+'lam 4'!Q69+'lam 5'!Q69+'lam 6'!Q69</f>
        <v>251.47689300344189</v>
      </c>
      <c r="S69" s="171">
        <f>'lam 1'!R69+'lam 2'!R69+'lam 3'!R69+'lam 4'!R69+'lam 5'!R69+'lam 6'!R69</f>
        <v>270.44925500960881</v>
      </c>
      <c r="T69" s="171">
        <f>'lam 1'!S69+'lam 2'!S69+'lam 3'!S69+'lam 4'!S69+'lam 5'!S69+'lam 6'!S69</f>
        <v>304.85541905432962</v>
      </c>
      <c r="U69" s="171">
        <f>'lam 1'!T69+'lam 2'!T69+'lam 3'!T69+'lam 4'!T69+'lam 5'!T69+'lam 6'!T69</f>
        <v>319.58137105096239</v>
      </c>
      <c r="V69" s="171">
        <f>'lam 1'!U69+'lam 2'!U69+'lam 3'!U69+'lam 4'!U69+'lam 5'!U69+'lam 6'!U69</f>
        <v>331.83321202141849</v>
      </c>
      <c r="W69" s="171">
        <f>'lam 1'!V69+'lam 2'!V69+'lam 3'!V69+'lam 4'!V69+'lam 5'!V69+'lam 6'!V69</f>
        <v>342.23000125802713</v>
      </c>
      <c r="X69" s="171">
        <f>'lam 1'!W69+'lam 2'!W69+'lam 3'!W69+'lam 4'!W69+'lam 5'!W69+'lam 6'!W69</f>
        <v>351.58178428273612</v>
      </c>
      <c r="Y69" s="171">
        <f>'lam 1'!X69+'lam 2'!X69+'lam 3'!X69+'lam 4'!X69+'lam 5'!X69+'lam 6'!X69</f>
        <v>360.60450073728884</v>
      </c>
      <c r="Z69" s="171">
        <f>'lam 1'!Y69+'lam 2'!Y69+'lam 3'!Y69+'lam 4'!Y69+'lam 5'!Y69+'lam 6'!Y69</f>
        <v>369.6405302249413</v>
      </c>
      <c r="AA69" s="171">
        <f>'lam 1'!Z69+'lam 2'!Z69+'lam 3'!Z69+'lam 4'!Z69+'lam 5'!Z69+'lam 6'!Z69</f>
        <v>378.49998441845344</v>
      </c>
      <c r="AB69" s="171">
        <f>'lam 1'!AA69+'lam 2'!AA69+'lam 3'!AA69+'lam 4'!AA69+'lam 5'!AA69+'lam 6'!AA69</f>
        <v>386.50845859913397</v>
      </c>
      <c r="AC69" s="171">
        <f>'lam 1'!AB69+'lam 2'!AB69+'lam 3'!AB69+'lam 4'!AB69+'lam 5'!AB69+'lam 6'!AB69</f>
        <v>392.76597719031167</v>
      </c>
      <c r="AD69" s="171">
        <f>'lam 1'!AC69+'lam 2'!AC69+'lam 3'!AC69+'lam 4'!AC69+'lam 5'!AC69+'lam 6'!AC69</f>
        <v>396.52161683324283</v>
      </c>
      <c r="AE69" s="171">
        <f>'lam 1'!AD69+'lam 2'!AD69+'lam 3'!AD69+'lam 4'!AD69+'lam 5'!AD69+'lam 6'!AD69</f>
        <v>397.50195852807116</v>
      </c>
      <c r="AF69" s="171">
        <f>'lam 1'!AE69+'lam 2'!AE69+'lam 3'!AE69+'lam 4'!AE69+'lam 5'!AE69+'lam 6'!AE69</f>
        <v>396.04224188969869</v>
      </c>
      <c r="AG69" s="171">
        <f>'lam 1'!AF69+'lam 2'!AF69+'lam 3'!AF69+'lam 4'!AF69+'lam 5'!AF69+'lam 6'!AF69</f>
        <v>392.95885896030688</v>
      </c>
      <c r="AH69" s="171">
        <f>'lam 1'!AG69+'lam 2'!AG69+'lam 3'!AG69+'lam 4'!AG69+'lam 5'!AG69+'lam 6'!AG69</f>
        <v>389.22495633355663</v>
      </c>
      <c r="AI69" s="171">
        <f>'lam 1'!AH69+'lam 2'!AH69+'lam 3'!AH69+'lam 4'!AH69+'lam 5'!AH69+'lam 6'!AH69</f>
        <v>385.60072763171434</v>
      </c>
      <c r="AJ69" s="171">
        <f>'lam 1'!AI69+'lam 2'!AI69+'lam 3'!AI69+'lam 4'!AI69+'lam 5'!AI69+'lam 6'!AI69</f>
        <v>382.38080283513858</v>
      </c>
      <c r="AK69" s="171">
        <f>'lam 1'!AJ69+'lam 2'!AJ69+'lam 3'!AJ69+'lam 4'!AJ69+'lam 5'!AJ69+'lam 6'!AJ69</f>
        <v>379.35497640584583</v>
      </c>
      <c r="AL69" s="171">
        <f>'lam 1'!AK69+'lam 2'!AK69+'lam 3'!AK69+'lam 4'!AK69+'lam 5'!AK69+'lam 6'!AK69</f>
        <v>375.97851331843799</v>
      </c>
      <c r="AM69" s="171">
        <f>'lam 1'!AL69+'lam 2'!AL69+'lam 3'!AL69+'lam 4'!AL69+'lam 5'!AL69+'lam 6'!AL69</f>
        <v>395.98708804514229</v>
      </c>
      <c r="AN69" s="171">
        <f>'lam 1'!AM69+'lam 2'!AM69+'lam 3'!AM69+'lam 4'!AM69+'lam 5'!AM69+'lam 6'!AM69</f>
        <v>391.04140325208675</v>
      </c>
      <c r="AO69" s="171">
        <f>'lam 1'!AN69+'lam 2'!AN69+'lam 3'!AN69+'lam 4'!AN69+'lam 5'!AN69+'lam 6'!AN69</f>
        <v>386.02833166479104</v>
      </c>
      <c r="AP69" s="171">
        <f>'lam 1'!AO69+'lam 2'!AO69+'lam 3'!AO69+'lam 4'!AO69+'lam 5'!AO69+'lam 6'!AO69</f>
        <v>381.25174817804481</v>
      </c>
      <c r="AQ69" s="171">
        <f>'lam 1'!AP69+'lam 2'!AP69+'lam 3'!AP69+'lam 4'!AP69+'lam 5'!AP69+'lam 6'!AP69</f>
        <v>377.23130882077476</v>
      </c>
      <c r="AR69" s="171">
        <f>'lam 1'!AQ69+'lam 2'!AQ69+'lam 3'!AQ69+'lam 4'!AQ69+'lam 5'!AQ69+'lam 6'!AQ69</f>
        <v>374.53072173371118</v>
      </c>
      <c r="AS69" s="171">
        <f>'lam 1'!AR69+'lam 2'!AR69+'lam 3'!AR69+'lam 4'!AR69+'lam 5'!AR69+'lam 6'!AR69</f>
        <v>373.5776176147632</v>
      </c>
      <c r="AT69" s="171">
        <f>'lam 1'!AS69+'lam 2'!AS69+'lam 3'!AS69+'lam 4'!AS69+'lam 5'!AS69+'lam 6'!AS69</f>
        <v>374.53072173371163</v>
      </c>
      <c r="AU69" s="171">
        <f>'lam 1'!AT69+'lam 2'!AT69+'lam 3'!AT69+'lam 4'!AT69+'lam 5'!AT69+'lam 6'!AT69</f>
        <v>377.23130882077504</v>
      </c>
      <c r="AV69" s="171">
        <f>'lam 1'!AU69+'lam 2'!AU69+'lam 3'!AU69+'lam 4'!AU69+'lam 5'!AU69+'lam 6'!AU69</f>
        <v>381.25174817804509</v>
      </c>
      <c r="AW69" s="171">
        <f>'lam 1'!AV69+'lam 2'!AV69+'lam 3'!AV69+'lam 4'!AV69+'lam 5'!AV69+'lam 6'!AV69</f>
        <v>386.02833166479115</v>
      </c>
      <c r="AX69" s="171">
        <f>'lam 1'!AW69+'lam 2'!AW69+'lam 3'!AW69+'lam 4'!AW69+'lam 5'!AW69+'lam 6'!AW69</f>
        <v>391.04140325208709</v>
      </c>
      <c r="AY69" s="171">
        <f>'lam 1'!AX69+'lam 2'!AX69+'lam 3'!AX69+'lam 4'!AX69+'lam 5'!AX69+'lam 6'!AX69</f>
        <v>395.98708804514246</v>
      </c>
      <c r="AZ69" s="171">
        <f>'lam 1'!AY69+'lam 2'!AY69+'lam 3'!AY69+'lam 4'!AY69+'lam 5'!AY69+'lam 6'!AY69</f>
        <v>375.97851331843816</v>
      </c>
      <c r="BA69" s="171">
        <f>'lam 1'!AZ69+'lam 2'!AZ69+'lam 3'!AZ69+'lam 4'!AZ69+'lam 5'!AZ69+'lam 6'!AZ69</f>
        <v>379.35497640584595</v>
      </c>
      <c r="BB69" s="171">
        <f>'lam 1'!BA69+'lam 2'!BA69+'lam 3'!BA69+'lam 4'!BA69+'lam 5'!BA69+'lam 6'!BA69</f>
        <v>382.38080283513881</v>
      </c>
      <c r="BC69" s="171">
        <f>'lam 1'!BB69+'lam 2'!BB69+'lam 3'!BB69+'lam 4'!BB69+'lam 5'!BB69+'lam 6'!BB69</f>
        <v>385.60072763171468</v>
      </c>
      <c r="BD69" s="171">
        <f>'lam 1'!BC69+'lam 2'!BC69+'lam 3'!BC69+'lam 4'!BC69+'lam 5'!BC69+'lam 6'!BC69</f>
        <v>389.22495633355686</v>
      </c>
      <c r="BE69" s="171">
        <f>'lam 1'!BD69+'lam 2'!BD69+'lam 3'!BD69+'lam 4'!BD69+'lam 5'!BD69+'lam 6'!BD69</f>
        <v>392.95885896030688</v>
      </c>
      <c r="BF69" s="171">
        <f>'lam 1'!BE69+'lam 2'!BE69+'lam 3'!BE69+'lam 4'!BE69+'lam 5'!BE69+'lam 6'!BE69</f>
        <v>396.0422418896988</v>
      </c>
      <c r="BG69" s="171">
        <f>'lam 1'!BF69+'lam 2'!BF69+'lam 3'!BF69+'lam 4'!BF69+'lam 5'!BF69+'lam 6'!BF69</f>
        <v>397.50195852807127</v>
      </c>
      <c r="BH69" s="171">
        <f>'lam 1'!BG69+'lam 2'!BG69+'lam 3'!BG69+'lam 4'!BG69+'lam 5'!BG69+'lam 6'!BG69</f>
        <v>396.52161683324277</v>
      </c>
      <c r="BI69" s="171">
        <f>'lam 1'!BH69+'lam 2'!BH69+'lam 3'!BH69+'lam 4'!BH69+'lam 5'!BH69+'lam 6'!BH69</f>
        <v>392.76597719031139</v>
      </c>
      <c r="BJ69" s="171">
        <f>'lam 1'!BI69+'lam 2'!BI69+'lam 3'!BI69+'lam 4'!BI69+'lam 5'!BI69+'lam 6'!BI69</f>
        <v>386.50845859913363</v>
      </c>
      <c r="BK69" s="171">
        <f>'lam 1'!BJ69+'lam 2'!BJ69+'lam 3'!BJ69+'lam 4'!BJ69+'lam 5'!BJ69+'lam 6'!BJ69</f>
        <v>378.49998441845321</v>
      </c>
      <c r="BL69" s="171">
        <f>'lam 1'!BK69+'lam 2'!BK69+'lam 3'!BK69+'lam 4'!BK69+'lam 5'!BK69+'lam 6'!BK69</f>
        <v>369.64053022494068</v>
      </c>
      <c r="BM69" s="171">
        <f>'lam 1'!BL69+'lam 2'!BL69+'lam 3'!BL69+'lam 4'!BL69+'lam 5'!BL69+'lam 6'!BL69</f>
        <v>360.60450073728822</v>
      </c>
      <c r="BN69" s="171">
        <f>'lam 1'!BM69+'lam 2'!BM69+'lam 3'!BM69+'lam 4'!BM69+'lam 5'!BM69+'lam 6'!BM69</f>
        <v>351.58178428273567</v>
      </c>
      <c r="BO69" s="171">
        <f>'lam 1'!BN69+'lam 2'!BN69+'lam 3'!BN69+'lam 4'!BN69+'lam 5'!BN69+'lam 6'!BN69</f>
        <v>342.23000125802668</v>
      </c>
      <c r="BP69" s="171">
        <f>'lam 1'!BO69+'lam 2'!BO69+'lam 3'!BO69+'lam 4'!BO69+'lam 5'!BO69+'lam 6'!BO69</f>
        <v>331.83321202141798</v>
      </c>
      <c r="BQ69" s="171">
        <f>'lam 1'!BP69+'lam 2'!BP69+'lam 3'!BP69+'lam 4'!BP69+'lam 5'!BP69+'lam 6'!BP69</f>
        <v>319.58137105096176</v>
      </c>
      <c r="BR69" s="171">
        <f>'lam 1'!BQ69+'lam 2'!BQ69+'lam 3'!BQ69+'lam 4'!BQ69+'lam 5'!BQ69+'lam 6'!BQ69</f>
        <v>304.85541905432888</v>
      </c>
      <c r="BS69" s="171">
        <f>'lam 1'!BR69+'lam 2'!BR69+'lam 3'!BR69+'lam 4'!BR69+'lam 5'!BR69+'lam 6'!BR69</f>
        <v>270.44925500960795</v>
      </c>
      <c r="BT69" s="171">
        <f>'lam 1'!BS69+'lam 2'!BS69+'lam 3'!BS69+'lam 4'!BS69+'lam 5'!BS69+'lam 6'!BS69</f>
        <v>251.47689300344092</v>
      </c>
      <c r="BU69" s="171">
        <f>'lam 1'!BT69+'lam 2'!BT69+'lam 3'!BT69+'lam 4'!BT69+'lam 5'!BT69+'lam 6'!BT69</f>
        <v>230.59055202447092</v>
      </c>
      <c r="BV69" s="171">
        <f>'lam 1'!BU69+'lam 2'!BU69+'lam 3'!BU69+'lam 4'!BU69+'lam 5'!BU69+'lam 6'!BU69</f>
        <v>208.69252678060593</v>
      </c>
      <c r="BW69" s="171">
        <f>'lam 1'!BV69+'lam 2'!BV69+'lam 3'!BV69+'lam 4'!BV69+'lam 5'!BV69+'lam 6'!BV69</f>
        <v>186.78880880738109</v>
      </c>
      <c r="BX69" s="171">
        <f>'lam 1'!BW69+'lam 2'!BW69+'lam 3'!BW69+'lam 4'!BW69+'lam 5'!BW69+'lam 6'!BW69</f>
        <v>165.83819495310436</v>
      </c>
      <c r="BY69" s="171">
        <f>'lam 1'!BX69+'lam 2'!BX69+'lam 3'!BX69+'lam 4'!BX69+'lam 5'!BX69+'lam 6'!BX69</f>
        <v>146.64075679630301</v>
      </c>
      <c r="BZ69" s="171">
        <f>'lam 1'!BY69+'lam 2'!BY69+'lam 3'!BY69+'lam 4'!BY69+'lam 5'!BY69+'lam 6'!BY69</f>
        <v>129.77485517460318</v>
      </c>
      <c r="CA69" s="171">
        <f>'lam 1'!BZ69+'lam 2'!BZ69+'lam 3'!BZ69+'lam 4'!BZ69+'lam 5'!BZ69+'lam 6'!BZ69</f>
        <v>115.57907665518236</v>
      </c>
      <c r="CB69" s="171">
        <f>'lam 1'!CA69+'lam 2'!CA69+'lam 3'!CA69+'lam 4'!CA69+'lam 5'!CA69+'lam 6'!CA69</f>
        <v>104.16836147806026</v>
      </c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</row>
    <row r="70" spans="5:165" ht="17.100000000000001" customHeight="1" x14ac:dyDescent="0.2">
      <c r="E70" s="53">
        <f t="shared" si="12"/>
        <v>380.10519627138785</v>
      </c>
      <c r="F70" s="172"/>
      <c r="G70" s="172">
        <f t="shared" si="13"/>
        <v>0.5</v>
      </c>
      <c r="H70" s="172"/>
      <c r="I70" s="175">
        <f t="shared" ref="I70:I75" si="14">I69-0.1</f>
        <v>-3.0000000000000036</v>
      </c>
      <c r="J70" s="171">
        <f>'lam 1'!I70+'lam 2'!I70+'lam 3'!I70+'lam 4'!I70+'lam 5'!I70+'lam 6'!I70</f>
        <v>100.69277572534196</v>
      </c>
      <c r="K70" s="171">
        <f>'lam 1'!J70+'lam 2'!J70+'lam 3'!J70+'lam 4'!J70+'lam 5'!J70+'lam 6'!J70</f>
        <v>111.63698531510117</v>
      </c>
      <c r="L70" s="171">
        <f>'lam 1'!K70+'lam 2'!K70+'lam 3'!K70+'lam 4'!K70+'lam 5'!K70+'lam 6'!K70</f>
        <v>125.25418275810509</v>
      </c>
      <c r="M70" s="171">
        <f>'lam 1'!L70+'lam 2'!L70+'lam 3'!L70+'lam 4'!L70+'lam 5'!L70+'lam 6'!L70</f>
        <v>141.42508140860471</v>
      </c>
      <c r="N70" s="171">
        <f>'lam 1'!M70+'lam 2'!M70+'lam 3'!M70+'lam 4'!M70+'lam 5'!M70+'lam 6'!M70</f>
        <v>159.81447195293435</v>
      </c>
      <c r="O70" s="171">
        <f>'lam 1'!N70+'lam 2'!N70+'lam 3'!N70+'lam 4'!N70+'lam 5'!N70+'lam 6'!N70</f>
        <v>179.85684956061809</v>
      </c>
      <c r="P70" s="171">
        <f>'lam 1'!O70+'lam 2'!O70+'lam 3'!O70+'lam 4'!O70+'lam 5'!O70+'lam 6'!O70</f>
        <v>200.77521398703084</v>
      </c>
      <c r="Q70" s="171">
        <f>'lam 1'!P70+'lam 2'!P70+'lam 3'!P70+'lam 4'!P70+'lam 5'!P70+'lam 6'!P70</f>
        <v>221.64312965337692</v>
      </c>
      <c r="R70" s="171">
        <f>'lam 1'!Q70+'lam 2'!Q70+'lam 3'!Q70+'lam 4'!Q70+'lam 5'!Q70+'lam 6'!Q70</f>
        <v>241.49317692823965</v>
      </c>
      <c r="S70" s="171">
        <f>'lam 1'!R70+'lam 2'!R70+'lam 3'!R70+'lam 4'!R70+'lam 5'!R70+'lam 6'!R70</f>
        <v>259.46256204703178</v>
      </c>
      <c r="T70" s="171">
        <f>'lam 1'!S70+'lam 2'!S70+'lam 3'!S70+'lam 4'!S70+'lam 5'!S70+'lam 6'!S70</f>
        <v>292.49282208698764</v>
      </c>
      <c r="U70" s="171">
        <f>'lam 1'!T70+'lam 2'!T70+'lam 3'!T70+'lam 4'!T70+'lam 5'!T70+'lam 6'!T70</f>
        <v>306.33831673064009</v>
      </c>
      <c r="V70" s="171">
        <f>'lam 1'!U70+'lam 2'!U70+'lam 3'!U70+'lam 4'!U70+'lam 5'!U70+'lam 6'!U70</f>
        <v>317.79903932117253</v>
      </c>
      <c r="W70" s="171">
        <f>'lam 1'!V70+'lam 2'!V70+'lam 3'!V70+'lam 4'!V70+'lam 5'!V70+'lam 6'!V70</f>
        <v>327.48187824546505</v>
      </c>
      <c r="X70" s="171">
        <f>'lam 1'!W70+'lam 2'!W70+'lam 3'!W70+'lam 4'!W70+'lam 5'!W70+'lam 6'!W70</f>
        <v>336.1750122855513</v>
      </c>
      <c r="Y70" s="171">
        <f>'lam 1'!X70+'lam 2'!X70+'lam 3'!X70+'lam 4'!X70+'lam 5'!X70+'lam 6'!X70</f>
        <v>344.57420842398153</v>
      </c>
      <c r="Z70" s="171">
        <f>'lam 1'!Y70+'lam 2'!Y70+'lam 3'!Y70+'lam 4'!Y70+'lam 5'!Y70+'lam 6'!Y70</f>
        <v>353.01577959673727</v>
      </c>
      <c r="AA70" s="171">
        <f>'lam 1'!Z70+'lam 2'!Z70+'lam 3'!Z70+'lam 4'!Z70+'lam 5'!Z70+'lam 6'!Z70</f>
        <v>361.32579507138178</v>
      </c>
      <c r="AB70" s="171">
        <f>'lam 1'!AA70+'lam 2'!AA70+'lam 3'!AA70+'lam 4'!AA70+'lam 5'!AA70+'lam 6'!AA70</f>
        <v>368.8665591282313</v>
      </c>
      <c r="AC70" s="171">
        <f>'lam 1'!AB70+'lam 2'!AB70+'lam 3'!AB70+'lam 4'!AB70+'lam 5'!AB70+'lam 6'!AB70</f>
        <v>374.78409199947532</v>
      </c>
      <c r="AD70" s="171">
        <f>'lam 1'!AC70+'lam 2'!AC70+'lam 3'!AC70+'lam 4'!AC70+'lam 5'!AC70+'lam 6'!AC70</f>
        <v>378.36522459788807</v>
      </c>
      <c r="AE70" s="171">
        <f>'lam 1'!AD70+'lam 2'!AD70+'lam 3'!AD70+'lam 4'!AD70+'lam 5'!AD70+'lam 6'!AD70</f>
        <v>379.35030381213392</v>
      </c>
      <c r="AF70" s="171">
        <f>'lam 1'!AE70+'lam 2'!AE70+'lam 3'!AE70+'lam 4'!AE70+'lam 5'!AE70+'lam 6'!AE70</f>
        <v>378.05800321326819</v>
      </c>
      <c r="AG70" s="171">
        <f>'lam 1'!AF70+'lam 2'!AF70+'lam 3'!AF70+'lam 4'!AF70+'lam 5'!AF70+'lam 6'!AF70</f>
        <v>375.2640217535922</v>
      </c>
      <c r="AH70" s="171">
        <f>'lam 1'!AG70+'lam 2'!AG70+'lam 3'!AG70+'lam 4'!AG70+'lam 5'!AG70+'lam 6'!AG70</f>
        <v>371.89227855537291</v>
      </c>
      <c r="AI70" s="171">
        <f>'lam 1'!AH70+'lam 2'!AH70+'lam 3'!AH70+'lam 4'!AH70+'lam 5'!AH70+'lam 6'!AH70</f>
        <v>368.66254634914236</v>
      </c>
      <c r="AJ70" s="171">
        <f>'lam 1'!AI70+'lam 2'!AI70+'lam 3'!AI70+'lam 4'!AI70+'lam 5'!AI70+'lam 6'!AI70</f>
        <v>365.84906250289345</v>
      </c>
      <c r="AK70" s="171">
        <f>'lam 1'!AJ70+'lam 2'!AJ70+'lam 3'!AJ70+'lam 4'!AJ70+'lam 5'!AJ70+'lam 6'!AJ70</f>
        <v>363.24220165254138</v>
      </c>
      <c r="AL70" s="171">
        <f>'lam 1'!AK70+'lam 2'!AK70+'lam 3'!AK70+'lam 4'!AK70+'lam 5'!AK70+'lam 6'!AK70</f>
        <v>360.31040812488538</v>
      </c>
      <c r="AM70" s="171">
        <f>'lam 1'!AL70+'lam 2'!AL70+'lam 3'!AL70+'lam 4'!AL70+'lam 5'!AL70+'lam 6'!AL70</f>
        <v>380.10519627138763</v>
      </c>
      <c r="AN70" s="171">
        <f>'lam 1'!AM70+'lam 2'!AM70+'lam 3'!AM70+'lam 4'!AM70+'lam 5'!AM70+'lam 6'!AM70</f>
        <v>375.64311235779132</v>
      </c>
      <c r="AO70" s="171">
        <f>'lam 1'!AN70+'lam 2'!AN70+'lam 3'!AN70+'lam 4'!AN70+'lam 5'!AN70+'lam 6'!AN70</f>
        <v>371.09954736213217</v>
      </c>
      <c r="AP70" s="171">
        <f>'lam 1'!AO70+'lam 2'!AO70+'lam 3'!AO70+'lam 4'!AO70+'lam 5'!AO70+'lam 6'!AO70</f>
        <v>366.74735968634377</v>
      </c>
      <c r="AQ70" s="171">
        <f>'lam 1'!AP70+'lam 2'!AP70+'lam 3'!AP70+'lam 4'!AP70+'lam 5'!AP70+'lam 6'!AP70</f>
        <v>363.06821106198066</v>
      </c>
      <c r="AR70" s="171">
        <f>'lam 1'!AQ70+'lam 2'!AQ70+'lam 3'!AQ70+'lam 4'!AQ70+'lam 5'!AQ70+'lam 6'!AQ70</f>
        <v>360.58968593996383</v>
      </c>
      <c r="AS70" s="171">
        <f>'lam 1'!AR70+'lam 2'!AR70+'lam 3'!AR70+'lam 4'!AR70+'lam 5'!AR70+'lam 6'!AR70</f>
        <v>359.71369912123515</v>
      </c>
      <c r="AT70" s="171">
        <f>'lam 1'!AS70+'lam 2'!AS70+'lam 3'!AS70+'lam 4'!AS70+'lam 5'!AS70+'lam 6'!AS70</f>
        <v>360.58968593996417</v>
      </c>
      <c r="AU70" s="171">
        <f>'lam 1'!AT70+'lam 2'!AT70+'lam 3'!AT70+'lam 4'!AT70+'lam 5'!AT70+'lam 6'!AT70</f>
        <v>363.06821106198089</v>
      </c>
      <c r="AV70" s="171">
        <f>'lam 1'!AU70+'lam 2'!AU70+'lam 3'!AU70+'lam 4'!AU70+'lam 5'!AU70+'lam 6'!AU70</f>
        <v>366.74735968634405</v>
      </c>
      <c r="AW70" s="171">
        <f>'lam 1'!AV70+'lam 2'!AV70+'lam 3'!AV70+'lam 4'!AV70+'lam 5'!AV70+'lam 6'!AV70</f>
        <v>371.0995473621324</v>
      </c>
      <c r="AX70" s="171">
        <f>'lam 1'!AW70+'lam 2'!AW70+'lam 3'!AW70+'lam 4'!AW70+'lam 5'!AW70+'lam 6'!AW70</f>
        <v>375.64311235779189</v>
      </c>
      <c r="AY70" s="171">
        <f>'lam 1'!AX70+'lam 2'!AX70+'lam 3'!AX70+'lam 4'!AX70+'lam 5'!AX70+'lam 6'!AX70</f>
        <v>380.10519627138785</v>
      </c>
      <c r="AZ70" s="171">
        <f>'lam 1'!AY70+'lam 2'!AY70+'lam 3'!AY70+'lam 4'!AY70+'lam 5'!AY70+'lam 6'!AY70</f>
        <v>360.31040812488556</v>
      </c>
      <c r="BA70" s="171">
        <f>'lam 1'!AZ70+'lam 2'!AZ70+'lam 3'!AZ70+'lam 4'!AZ70+'lam 5'!AZ70+'lam 6'!AZ70</f>
        <v>363.24220165254144</v>
      </c>
      <c r="BB70" s="171">
        <f>'lam 1'!BA70+'lam 2'!BA70+'lam 3'!BA70+'lam 4'!BA70+'lam 5'!BA70+'lam 6'!BA70</f>
        <v>365.84906250289356</v>
      </c>
      <c r="BC70" s="171">
        <f>'lam 1'!BB70+'lam 2'!BB70+'lam 3'!BB70+'lam 4'!BB70+'lam 5'!BB70+'lam 6'!BB70</f>
        <v>368.66254634914242</v>
      </c>
      <c r="BD70" s="171">
        <f>'lam 1'!BC70+'lam 2'!BC70+'lam 3'!BC70+'lam 4'!BC70+'lam 5'!BC70+'lam 6'!BC70</f>
        <v>371.89227855537308</v>
      </c>
      <c r="BE70" s="171">
        <f>'lam 1'!BD70+'lam 2'!BD70+'lam 3'!BD70+'lam 4'!BD70+'lam 5'!BD70+'lam 6'!BD70</f>
        <v>375.26402175359226</v>
      </c>
      <c r="BF70" s="171">
        <f>'lam 1'!BE70+'lam 2'!BE70+'lam 3'!BE70+'lam 4'!BE70+'lam 5'!BE70+'lam 6'!BE70</f>
        <v>378.05800321326825</v>
      </c>
      <c r="BG70" s="171">
        <f>'lam 1'!BF70+'lam 2'!BF70+'lam 3'!BF70+'lam 4'!BF70+'lam 5'!BF70+'lam 6'!BF70</f>
        <v>379.35030381213403</v>
      </c>
      <c r="BH70" s="171">
        <f>'lam 1'!BG70+'lam 2'!BG70+'lam 3'!BG70+'lam 4'!BG70+'lam 5'!BG70+'lam 6'!BG70</f>
        <v>378.36522459788796</v>
      </c>
      <c r="BI70" s="171">
        <f>'lam 1'!BH70+'lam 2'!BH70+'lam 3'!BH70+'lam 4'!BH70+'lam 5'!BH70+'lam 6'!BH70</f>
        <v>374.78409199947498</v>
      </c>
      <c r="BJ70" s="171">
        <f>'lam 1'!BI70+'lam 2'!BI70+'lam 3'!BI70+'lam 4'!BI70+'lam 5'!BI70+'lam 6'!BI70</f>
        <v>368.86655912823107</v>
      </c>
      <c r="BK70" s="171">
        <f>'lam 1'!BJ70+'lam 2'!BJ70+'lam 3'!BJ70+'lam 4'!BJ70+'lam 5'!BJ70+'lam 6'!BJ70</f>
        <v>361.32579507138149</v>
      </c>
      <c r="BL70" s="171">
        <f>'lam 1'!BK70+'lam 2'!BK70+'lam 3'!BK70+'lam 4'!BK70+'lam 5'!BK70+'lam 6'!BK70</f>
        <v>353.01577959673682</v>
      </c>
      <c r="BM70" s="171">
        <f>'lam 1'!BL70+'lam 2'!BL70+'lam 3'!BL70+'lam 4'!BL70+'lam 5'!BL70+'lam 6'!BL70</f>
        <v>344.57420842398113</v>
      </c>
      <c r="BN70" s="171">
        <f>'lam 1'!BM70+'lam 2'!BM70+'lam 3'!BM70+'lam 4'!BM70+'lam 5'!BM70+'lam 6'!BM70</f>
        <v>336.17501228555091</v>
      </c>
      <c r="BO70" s="171">
        <f>'lam 1'!BN70+'lam 2'!BN70+'lam 3'!BN70+'lam 4'!BN70+'lam 5'!BN70+'lam 6'!BN70</f>
        <v>327.48187824546466</v>
      </c>
      <c r="BP70" s="171">
        <f>'lam 1'!BO70+'lam 2'!BO70+'lam 3'!BO70+'lam 4'!BO70+'lam 5'!BO70+'lam 6'!BO70</f>
        <v>317.79903932117196</v>
      </c>
      <c r="BQ70" s="171">
        <f>'lam 1'!BP70+'lam 2'!BP70+'lam 3'!BP70+'lam 4'!BP70+'lam 5'!BP70+'lam 6'!BP70</f>
        <v>306.33831673063941</v>
      </c>
      <c r="BR70" s="171">
        <f>'lam 1'!BQ70+'lam 2'!BQ70+'lam 3'!BQ70+'lam 4'!BQ70+'lam 5'!BQ70+'lam 6'!BQ70</f>
        <v>292.49282208698668</v>
      </c>
      <c r="BS70" s="171">
        <f>'lam 1'!BR70+'lam 2'!BR70+'lam 3'!BR70+'lam 4'!BR70+'lam 5'!BR70+'lam 6'!BR70</f>
        <v>259.46256204703093</v>
      </c>
      <c r="BT70" s="171">
        <f>'lam 1'!BS70+'lam 2'!BS70+'lam 3'!BS70+'lam 4'!BS70+'lam 5'!BS70+'lam 6'!BS70</f>
        <v>241.49317692823865</v>
      </c>
      <c r="BU70" s="171">
        <f>'lam 1'!BT70+'lam 2'!BT70+'lam 3'!BT70+'lam 4'!BT70+'lam 5'!BT70+'lam 6'!BT70</f>
        <v>221.64312965337592</v>
      </c>
      <c r="BV70" s="171">
        <f>'lam 1'!BU70+'lam 2'!BU70+'lam 3'!BU70+'lam 4'!BU70+'lam 5'!BU70+'lam 6'!BU70</f>
        <v>200.77521398702945</v>
      </c>
      <c r="BW70" s="171">
        <f>'lam 1'!BV70+'lam 2'!BV70+'lam 3'!BV70+'lam 4'!BV70+'lam 5'!BV70+'lam 6'!BV70</f>
        <v>179.85684956061706</v>
      </c>
      <c r="BX70" s="171">
        <f>'lam 1'!BW70+'lam 2'!BW70+'lam 3'!BW70+'lam 4'!BW70+'lam 5'!BW70+'lam 6'!BW70</f>
        <v>159.81447195293336</v>
      </c>
      <c r="BY70" s="171">
        <f>'lam 1'!BX70+'lam 2'!BX70+'lam 3'!BX70+'lam 4'!BX70+'lam 5'!BX70+'lam 6'!BX70</f>
        <v>141.42508140860394</v>
      </c>
      <c r="BZ70" s="171">
        <f>'lam 1'!BY70+'lam 2'!BY70+'lam 3'!BY70+'lam 4'!BY70+'lam 5'!BY70+'lam 6'!BY70</f>
        <v>125.25418275810441</v>
      </c>
      <c r="CA70" s="171">
        <f>'lam 1'!BZ70+'lam 2'!BZ70+'lam 3'!BZ70+'lam 4'!BZ70+'lam 5'!BZ70+'lam 6'!BZ70</f>
        <v>111.6369853151006</v>
      </c>
      <c r="CB70" s="171">
        <f>'lam 1'!CA70+'lam 2'!CA70+'lam 3'!CA70+'lam 4'!CA70+'lam 5'!CA70+'lam 6'!CA70</f>
        <v>100.69277572534159</v>
      </c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</row>
    <row r="71" spans="5:165" ht="17.100000000000001" customHeight="1" x14ac:dyDescent="0.2">
      <c r="E71" s="53">
        <f t="shared" si="12"/>
        <v>363.16018059368901</v>
      </c>
      <c r="F71" s="172"/>
      <c r="G71" s="172">
        <f t="shared" si="13"/>
        <v>0.4</v>
      </c>
      <c r="H71" s="172"/>
      <c r="I71" s="175">
        <f t="shared" si="14"/>
        <v>-3.1000000000000036</v>
      </c>
      <c r="J71" s="171">
        <f>'lam 1'!I71+'lam 2'!I71+'lam 3'!I71+'lam 4'!I71+'lam 5'!I71+'lam 6'!I71</f>
        <v>96.914498334550984</v>
      </c>
      <c r="K71" s="171">
        <f>'lam 1'!J71+'lam 2'!J71+'lam 3'!J71+'lam 4'!J71+'lam 5'!J71+'lam 6'!J71</f>
        <v>107.36227085912765</v>
      </c>
      <c r="L71" s="171">
        <f>'lam 1'!K71+'lam 2'!K71+'lam 3'!K71+'lam 4'!K71+'lam 5'!K71+'lam 6'!K71</f>
        <v>120.36634036541182</v>
      </c>
      <c r="M71" s="171">
        <f>'lam 1'!L71+'lam 2'!L71+'lam 3'!L71+'lam 4'!L71+'lam 5'!L71+'lam 6'!L71</f>
        <v>135.80297735997456</v>
      </c>
      <c r="N71" s="171">
        <f>'lam 1'!M71+'lam 2'!M71+'lam 3'!M71+'lam 4'!M71+'lam 5'!M71+'lam 6'!M71</f>
        <v>153.34057964754635</v>
      </c>
      <c r="O71" s="171">
        <f>'lam 1'!N71+'lam 2'!N71+'lam 3'!N71+'lam 4'!N71+'lam 5'!N71+'lam 6'!N71</f>
        <v>172.42713234660525</v>
      </c>
      <c r="P71" s="171">
        <f>'lam 1'!O71+'lam 2'!O71+'lam 3'!O71+'lam 4'!O71+'lam 5'!O71+'lam 6'!O71</f>
        <v>192.30977806222805</v>
      </c>
      <c r="Q71" s="171">
        <f>'lam 1'!P71+'lam 2'!P71+'lam 3'!P71+'lam 4'!P71+'lam 5'!P71+'lam 6'!P71</f>
        <v>212.09591183257982</v>
      </c>
      <c r="R71" s="171">
        <f>'lam 1'!Q71+'lam 2'!Q71+'lam 3'!Q71+'lam 4'!Q71+'lam 5'!Q71+'lam 6'!Q71</f>
        <v>230.85841909558366</v>
      </c>
      <c r="S71" s="171">
        <f>'lam 1'!R71+'lam 2'!R71+'lam 3'!R71+'lam 4'!R71+'lam 5'!R71+'lam 6'!R71</f>
        <v>247.77577593291815</v>
      </c>
      <c r="T71" s="171">
        <f>'lam 1'!S71+'lam 2'!S71+'lam 3'!S71+'lam 4'!S71+'lam 5'!S71+'lam 6'!S71</f>
        <v>279.32775579584006</v>
      </c>
      <c r="U71" s="171">
        <f>'lam 1'!T71+'lam 2'!T71+'lam 3'!T71+'lam 4'!T71+'lam 5'!T71+'lam 6'!T71</f>
        <v>292.24807390074034</v>
      </c>
      <c r="V71" s="171">
        <f>'lam 1'!U71+'lam 2'!U71+'lam 3'!U71+'lam 4'!U71+'lam 5'!U71+'lam 6'!U71</f>
        <v>302.877580907246</v>
      </c>
      <c r="W71" s="171">
        <f>'lam 1'!V71+'lam 2'!V71+'lam 3'!V71+'lam 4'!V71+'lam 5'!V71+'lam 6'!V71</f>
        <v>311.81056549708291</v>
      </c>
      <c r="X71" s="171">
        <f>'lam 1'!W71+'lam 2'!W71+'lam 3'!W71+'lam 4'!W71+'lam 5'!W71+'lam 6'!W71</f>
        <v>319.81247958694905</v>
      </c>
      <c r="Y71" s="171">
        <f>'lam 1'!X71+'lam 2'!X71+'lam 3'!X71+'lam 4'!X71+'lam 5'!X71+'lam 6'!X71</f>
        <v>327.55804725692724</v>
      </c>
      <c r="Z71" s="171">
        <f>'lam 1'!Y71+'lam 2'!Y71+'lam 3'!Y71+'lam 4'!Y71+'lam 5'!Y71+'lam 6'!Y71</f>
        <v>335.37707884662484</v>
      </c>
      <c r="AA71" s="171">
        <f>'lam 1'!Z71+'lam 2'!Z71+'lam 3'!Z71+'lam 4'!Z71+'lam 5'!Z71+'lam 6'!Z71</f>
        <v>343.11187734859203</v>
      </c>
      <c r="AB71" s="171">
        <f>'lam 1'!AA71+'lam 2'!AA71+'lam 3'!AA71+'lam 4'!AA71+'lam 5'!AA71+'lam 6'!AA71</f>
        <v>350.16241126873166</v>
      </c>
      <c r="AC71" s="171">
        <f>'lam 1'!AB71+'lam 2'!AB71+'lam 3'!AB71+'lam 4'!AB71+'lam 5'!AB71+'lam 6'!AB71</f>
        <v>355.72197297361424</v>
      </c>
      <c r="AD71" s="171">
        <f>'lam 1'!AC71+'lam 2'!AC71+'lam 3'!AC71+'lam 4'!AC71+'lam 5'!AC71+'lam 6'!AC71</f>
        <v>359.1162048414667</v>
      </c>
      <c r="AE71" s="171">
        <f>'lam 1'!AD71+'lam 2'!AD71+'lam 3'!AD71+'lam 4'!AD71+'lam 5'!AD71+'lam 6'!AD71</f>
        <v>360.09957890624253</v>
      </c>
      <c r="AF71" s="171">
        <f>'lam 1'!AE71+'lam 2'!AE71+'lam 3'!AE71+'lam 4'!AE71+'lam 5'!AE71+'lam 6'!AE71</f>
        <v>358.97367279185369</v>
      </c>
      <c r="AG71" s="171">
        <f>'lam 1'!AF71+'lam 2'!AF71+'lam 3'!AF71+'lam 4'!AF71+'lam 5'!AF71+'lam 6'!AF71</f>
        <v>356.47226109801505</v>
      </c>
      <c r="AH71" s="171">
        <f>'lam 1'!AG71+'lam 2'!AG71+'lam 3'!AG71+'lam 4'!AG71+'lam 5'!AG71+'lam 6'!AG71</f>
        <v>353.46857773912876</v>
      </c>
      <c r="AI71" s="171">
        <f>'lam 1'!AH71+'lam 2'!AH71+'lam 3'!AH71+'lam 4'!AH71+'lam 5'!AH71+'lam 6'!AH71</f>
        <v>350.64082557419198</v>
      </c>
      <c r="AJ71" s="171">
        <f>'lam 1'!AI71+'lam 2'!AI71+'lam 3'!AI71+'lam 4'!AI71+'lam 5'!AI71+'lam 6'!AI71</f>
        <v>348.24236029096312</v>
      </c>
      <c r="AK71" s="171">
        <f>'lam 1'!AJ71+'lam 2'!AJ71+'lam 3'!AJ71+'lam 4'!AJ71+'lam 5'!AJ71+'lam 6'!AJ71</f>
        <v>346.06433076585699</v>
      </c>
      <c r="AL71" s="171">
        <f>'lam 1'!AK71+'lam 2'!AK71+'lam 3'!AK71+'lam 4'!AK71+'lam 5'!AK71+'lam 6'!AK71</f>
        <v>343.58894600063405</v>
      </c>
      <c r="AM71" s="171">
        <f>'lam 1'!AL71+'lam 2'!AL71+'lam 3'!AL71+'lam 4'!AL71+'lam 5'!AL71+'lam 6'!AL71</f>
        <v>363.16018059368895</v>
      </c>
      <c r="AN71" s="171">
        <f>'lam 1'!AM71+'lam 2'!AM71+'lam 3'!AM71+'lam 4'!AM71+'lam 5'!AM71+'lam 6'!AM71</f>
        <v>359.19669647704961</v>
      </c>
      <c r="AO71" s="171">
        <f>'lam 1'!AN71+'lam 2'!AN71+'lam 3'!AN71+'lam 4'!AN71+'lam 5'!AN71+'lam 6'!AN71</f>
        <v>355.13804679204503</v>
      </c>
      <c r="AP71" s="171">
        <f>'lam 1'!AO71+'lam 2'!AO71+'lam 3'!AO71+'lam 4'!AO71+'lam 5'!AO71+'lam 6'!AO71</f>
        <v>351.22475946099451</v>
      </c>
      <c r="AQ71" s="171">
        <f>'lam 1'!AP71+'lam 2'!AP71+'lam 3'!AP71+'lam 4'!AP71+'lam 5'!AP71+'lam 6'!AP71</f>
        <v>347.89888919255338</v>
      </c>
      <c r="AR71" s="171">
        <f>'lam 1'!AQ71+'lam 2'!AQ71+'lam 3'!AQ71+'lam 4'!AQ71+'lam 5'!AQ71+'lam 6'!AQ71</f>
        <v>345.65035770977317</v>
      </c>
      <c r="AS71" s="171">
        <f>'lam 1'!AR71+'lam 2'!AR71+'lam 3'!AR71+'lam 4'!AR71+'lam 5'!AR71+'lam 6'!AR71</f>
        <v>344.85426469320947</v>
      </c>
      <c r="AT71" s="171">
        <f>'lam 1'!AS71+'lam 2'!AS71+'lam 3'!AS71+'lam 4'!AS71+'lam 5'!AS71+'lam 6'!AS71</f>
        <v>345.6503577097734</v>
      </c>
      <c r="AU71" s="171">
        <f>'lam 1'!AT71+'lam 2'!AT71+'lam 3'!AT71+'lam 4'!AT71+'lam 5'!AT71+'lam 6'!AT71</f>
        <v>347.89888919255361</v>
      </c>
      <c r="AV71" s="171">
        <f>'lam 1'!AU71+'lam 2'!AU71+'lam 3'!AU71+'lam 4'!AU71+'lam 5'!AU71+'lam 6'!AU71</f>
        <v>351.22475946099485</v>
      </c>
      <c r="AW71" s="171">
        <f>'lam 1'!AV71+'lam 2'!AV71+'lam 3'!AV71+'lam 4'!AV71+'lam 5'!AV71+'lam 6'!AV71</f>
        <v>355.1380467920452</v>
      </c>
      <c r="AX71" s="171">
        <f>'lam 1'!AW71+'lam 2'!AW71+'lam 3'!AW71+'lam 4'!AW71+'lam 5'!AW71+'lam 6'!AW71</f>
        <v>359.19669647704984</v>
      </c>
      <c r="AY71" s="171">
        <f>'lam 1'!AX71+'lam 2'!AX71+'lam 3'!AX71+'lam 4'!AX71+'lam 5'!AX71+'lam 6'!AX71</f>
        <v>363.16018059368901</v>
      </c>
      <c r="AZ71" s="171">
        <f>'lam 1'!AY71+'lam 2'!AY71+'lam 3'!AY71+'lam 4'!AY71+'lam 5'!AY71+'lam 6'!AY71</f>
        <v>343.588946000634</v>
      </c>
      <c r="BA71" s="171">
        <f>'lam 1'!AZ71+'lam 2'!AZ71+'lam 3'!AZ71+'lam 4'!AZ71+'lam 5'!AZ71+'lam 6'!AZ71</f>
        <v>346.06433076585711</v>
      </c>
      <c r="BB71" s="171">
        <f>'lam 1'!BA71+'lam 2'!BA71+'lam 3'!BA71+'lam 4'!BA71+'lam 5'!BA71+'lam 6'!BA71</f>
        <v>348.24236029096318</v>
      </c>
      <c r="BC71" s="171">
        <f>'lam 1'!BB71+'lam 2'!BB71+'lam 3'!BB71+'lam 4'!BB71+'lam 5'!BB71+'lam 6'!BB71</f>
        <v>350.64082557419226</v>
      </c>
      <c r="BD71" s="171">
        <f>'lam 1'!BC71+'lam 2'!BC71+'lam 3'!BC71+'lam 4'!BC71+'lam 5'!BC71+'lam 6'!BC71</f>
        <v>353.46857773912882</v>
      </c>
      <c r="BE71" s="171">
        <f>'lam 1'!BD71+'lam 2'!BD71+'lam 3'!BD71+'lam 4'!BD71+'lam 5'!BD71+'lam 6'!BD71</f>
        <v>356.47226109801517</v>
      </c>
      <c r="BF71" s="171">
        <f>'lam 1'!BE71+'lam 2'!BE71+'lam 3'!BE71+'lam 4'!BE71+'lam 5'!BE71+'lam 6'!BE71</f>
        <v>358.97367279185374</v>
      </c>
      <c r="BG71" s="171">
        <f>'lam 1'!BF71+'lam 2'!BF71+'lam 3'!BF71+'lam 4'!BF71+'lam 5'!BF71+'lam 6'!BF71</f>
        <v>360.09957890624264</v>
      </c>
      <c r="BH71" s="171">
        <f>'lam 1'!BG71+'lam 2'!BG71+'lam 3'!BG71+'lam 4'!BG71+'lam 5'!BG71+'lam 6'!BG71</f>
        <v>359.11620484146658</v>
      </c>
      <c r="BI71" s="171">
        <f>'lam 1'!BH71+'lam 2'!BH71+'lam 3'!BH71+'lam 4'!BH71+'lam 5'!BH71+'lam 6'!BH71</f>
        <v>355.7219729736139</v>
      </c>
      <c r="BJ71" s="171">
        <f>'lam 1'!BI71+'lam 2'!BI71+'lam 3'!BI71+'lam 4'!BI71+'lam 5'!BI71+'lam 6'!BI71</f>
        <v>350.16241126873138</v>
      </c>
      <c r="BK71" s="171">
        <f>'lam 1'!BJ71+'lam 2'!BJ71+'lam 3'!BJ71+'lam 4'!BJ71+'lam 5'!BJ71+'lam 6'!BJ71</f>
        <v>343.11187734859169</v>
      </c>
      <c r="BL71" s="171">
        <f>'lam 1'!BK71+'lam 2'!BK71+'lam 3'!BK71+'lam 4'!BK71+'lam 5'!BK71+'lam 6'!BK71</f>
        <v>335.3770788466245</v>
      </c>
      <c r="BM71" s="171">
        <f>'lam 1'!BL71+'lam 2'!BL71+'lam 3'!BL71+'lam 4'!BL71+'lam 5'!BL71+'lam 6'!BL71</f>
        <v>327.55804725692667</v>
      </c>
      <c r="BN71" s="171">
        <f>'lam 1'!BM71+'lam 2'!BM71+'lam 3'!BM71+'lam 4'!BM71+'lam 5'!BM71+'lam 6'!BM71</f>
        <v>319.81247958694877</v>
      </c>
      <c r="BO71" s="171">
        <f>'lam 1'!BN71+'lam 2'!BN71+'lam 3'!BN71+'lam 4'!BN71+'lam 5'!BN71+'lam 6'!BN71</f>
        <v>311.81056549708245</v>
      </c>
      <c r="BP71" s="171">
        <f>'lam 1'!BO71+'lam 2'!BO71+'lam 3'!BO71+'lam 4'!BO71+'lam 5'!BO71+'lam 6'!BO71</f>
        <v>302.87758090724583</v>
      </c>
      <c r="BQ71" s="171">
        <f>'lam 1'!BP71+'lam 2'!BP71+'lam 3'!BP71+'lam 4'!BP71+'lam 5'!BP71+'lam 6'!BP71</f>
        <v>292.24807390073988</v>
      </c>
      <c r="BR71" s="171">
        <f>'lam 1'!BQ71+'lam 2'!BQ71+'lam 3'!BQ71+'lam 4'!BQ71+'lam 5'!BQ71+'lam 6'!BQ71</f>
        <v>279.32775579583938</v>
      </c>
      <c r="BS71" s="171">
        <f>'lam 1'!BR71+'lam 2'!BR71+'lam 3'!BR71+'lam 4'!BR71+'lam 5'!BR71+'lam 6'!BR71</f>
        <v>247.77577593291736</v>
      </c>
      <c r="BT71" s="171">
        <f>'lam 1'!BS71+'lam 2'!BS71+'lam 3'!BS71+'lam 4'!BS71+'lam 5'!BS71+'lam 6'!BS71</f>
        <v>230.85841909558272</v>
      </c>
      <c r="BU71" s="171">
        <f>'lam 1'!BT71+'lam 2'!BT71+'lam 3'!BT71+'lam 4'!BT71+'lam 5'!BT71+'lam 6'!BT71</f>
        <v>212.09591183257879</v>
      </c>
      <c r="BV71" s="171">
        <f>'lam 1'!BU71+'lam 2'!BU71+'lam 3'!BU71+'lam 4'!BU71+'lam 5'!BU71+'lam 6'!BU71</f>
        <v>192.30977806222683</v>
      </c>
      <c r="BW71" s="171">
        <f>'lam 1'!BV71+'lam 2'!BV71+'lam 3'!BV71+'lam 4'!BV71+'lam 5'!BV71+'lam 6'!BV71</f>
        <v>172.42713234660422</v>
      </c>
      <c r="BX71" s="171">
        <f>'lam 1'!BW71+'lam 2'!BW71+'lam 3'!BW71+'lam 4'!BW71+'lam 5'!BW71+'lam 6'!BW71</f>
        <v>153.34057964754538</v>
      </c>
      <c r="BY71" s="171">
        <f>'lam 1'!BX71+'lam 2'!BX71+'lam 3'!BX71+'lam 4'!BX71+'lam 5'!BX71+'lam 6'!BX71</f>
        <v>135.80297735997374</v>
      </c>
      <c r="BZ71" s="171">
        <f>'lam 1'!BY71+'lam 2'!BY71+'lam 3'!BY71+'lam 4'!BY71+'lam 5'!BY71+'lam 6'!BY71</f>
        <v>120.36634036541119</v>
      </c>
      <c r="CA71" s="171">
        <f>'lam 1'!BZ71+'lam 2'!BZ71+'lam 3'!BZ71+'lam 4'!BZ71+'lam 5'!BZ71+'lam 6'!BZ71</f>
        <v>107.36227085912704</v>
      </c>
      <c r="CB71" s="171">
        <f>'lam 1'!CA71+'lam 2'!CA71+'lam 3'!CA71+'lam 4'!CA71+'lam 5'!CA71+'lam 6'!CA71</f>
        <v>96.914498334550629</v>
      </c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</row>
    <row r="72" spans="5:165" ht="17.100000000000001" customHeight="1" x14ac:dyDescent="0.2">
      <c r="E72" s="53">
        <f t="shared" si="12"/>
        <v>344.99490237567932</v>
      </c>
      <c r="F72" s="172"/>
      <c r="G72" s="172">
        <f t="shared" si="13"/>
        <v>0.30000000000000004</v>
      </c>
      <c r="H72" s="172"/>
      <c r="I72" s="175">
        <f t="shared" si="14"/>
        <v>-3.2000000000000037</v>
      </c>
      <c r="J72" s="171">
        <f>'lam 1'!I72+'lam 2'!I72+'lam 3'!I72+'lam 4'!I72+'lam 5'!I72+'lam 6'!I72</f>
        <v>92.729287193892517</v>
      </c>
      <c r="K72" s="171">
        <f>'lam 1'!J72+'lam 2'!J72+'lam 3'!J72+'lam 4'!J72+'lam 5'!J72+'lam 6'!J72</f>
        <v>102.64852148752435</v>
      </c>
      <c r="L72" s="171">
        <f>'lam 1'!K72+'lam 2'!K72+'lam 3'!K72+'lam 4'!K72+'lam 5'!K72+'lam 6'!K72</f>
        <v>115.00388957215019</v>
      </c>
      <c r="M72" s="171">
        <f>'lam 1'!L72+'lam 2'!L72+'lam 3'!L72+'lam 4'!L72+'lam 5'!L72+'lam 6'!L72</f>
        <v>129.66736308072862</v>
      </c>
      <c r="N72" s="171">
        <f>'lam 1'!M72+'lam 2'!M72+'lam 3'!M72+'lam 4'!M72+'lam 5'!M72+'lam 6'!M72</f>
        <v>146.31136763453665</v>
      </c>
      <c r="O72" s="171">
        <f>'lam 1'!N72+'lam 2'!N72+'lam 3'!N72+'lam 4'!N72+'lam 5'!N72+'lam 6'!N72</f>
        <v>164.39811274979604</v>
      </c>
      <c r="P72" s="171">
        <f>'lam 1'!O72+'lam 2'!O72+'lam 3'!O72+'lam 4'!O72+'lam 5'!O72+'lam 6'!O72</f>
        <v>183.19992661828491</v>
      </c>
      <c r="Q72" s="171">
        <f>'lam 1'!P72+'lam 2'!P72+'lam 3'!P72+'lam 4'!P72+'lam 5'!P72+'lam 6'!P72</f>
        <v>201.85932082853265</v>
      </c>
      <c r="R72" s="171">
        <f>'lam 1'!Q72+'lam 2'!Q72+'lam 3'!Q72+'lam 4'!Q72+'lam 5'!Q72+'lam 6'!Q72</f>
        <v>219.49088330566121</v>
      </c>
      <c r="S72" s="171">
        <f>'lam 1'!R72+'lam 2'!R72+'lam 3'!R72+'lam 4'!R72+'lam 5'!R72+'lam 6'!R72</f>
        <v>235.31568219494116</v>
      </c>
      <c r="T72" s="171">
        <f>'lam 1'!S72+'lam 2'!S72+'lam 3'!S72+'lam 4'!S72+'lam 5'!S72+'lam 6'!S72</f>
        <v>265.25455480985011</v>
      </c>
      <c r="U72" s="171">
        <f>'lam 1'!T72+'lam 2'!T72+'lam 3'!T72+'lam 4'!T72+'lam 5'!T72+'lam 6'!T72</f>
        <v>277.2113320799466</v>
      </c>
      <c r="V72" s="171">
        <f>'lam 1'!U72+'lam 2'!U72+'lam 3'!U72+'lam 4'!U72+'lam 5'!U72+'lam 6'!U72</f>
        <v>286.9753373893638</v>
      </c>
      <c r="W72" s="171">
        <f>'lam 1'!V72+'lam 2'!V72+'lam 3'!V72+'lam 4'!V72+'lam 5'!V72+'lam 6'!V72</f>
        <v>295.12782056071734</v>
      </c>
      <c r="X72" s="171">
        <f>'lam 1'!W72+'lam 2'!W72+'lam 3'!W72+'lam 4'!W72+'lam 5'!W72+'lam 6'!W72</f>
        <v>302.41080112021029</v>
      </c>
      <c r="Y72" s="171">
        <f>'lam 1'!X72+'lam 2'!X72+'lam 3'!X72+'lam 4'!X72+'lam 5'!X72+'lam 6'!X72</f>
        <v>309.47726081646198</v>
      </c>
      <c r="Z72" s="171">
        <f>'lam 1'!Y72+'lam 2'!Y72+'lam 3'!Y72+'lam 4'!Y72+'lam 5'!Y72+'lam 6'!Y72</f>
        <v>316.65006409805983</v>
      </c>
      <c r="AA72" s="171">
        <f>'lam 1'!Z72+'lam 2'!Z72+'lam 3'!Z72+'lam 4'!Z72+'lam 5'!Z72+'lam 6'!Z72</f>
        <v>323.78769233481222</v>
      </c>
      <c r="AB72" s="171">
        <f>'lam 1'!AA72+'lam 2'!AA72+'lam 3'!AA72+'lam 4'!AA72+'lam 5'!AA72+'lam 6'!AA72</f>
        <v>330.32807480632277</v>
      </c>
      <c r="AC72" s="171">
        <f>'lam 1'!AB72+'lam 2'!AB72+'lam 3'!AB72+'lam 4'!AB72+'lam 5'!AB72+'lam 6'!AB72</f>
        <v>335.51224160720784</v>
      </c>
      <c r="AD72" s="171">
        <f>'lam 1'!AC72+'lam 2'!AC72+'lam 3'!AC72+'lam 4'!AC72+'lam 5'!AC72+'lam 6'!AC72</f>
        <v>338.70503368156881</v>
      </c>
      <c r="AE72" s="171">
        <f>'lam 1'!AD72+'lam 2'!AD72+'lam 3'!AD72+'lam 4'!AD72+'lam 5'!AD72+'lam 6'!AD72</f>
        <v>339.67515047554366</v>
      </c>
      <c r="AF72" s="171">
        <f>'lam 1'!AE72+'lam 2'!AE72+'lam 3'!AE72+'lam 4'!AE72+'lam 5'!AE72+'lam 6'!AE72</f>
        <v>338.70681122449901</v>
      </c>
      <c r="AG72" s="171">
        <f>'lam 1'!AF72+'lam 2'!AF72+'lam 3'!AF72+'lam 4'!AF72+'lam 5'!AF72+'lam 6'!AF72</f>
        <v>336.49131776795929</v>
      </c>
      <c r="AH72" s="171">
        <f>'lam 1'!AG72+'lam 2'!AG72+'lam 3'!AG72+'lam 4'!AG72+'lam 5'!AG72+'lam 6'!AG72</f>
        <v>333.85058935028809</v>
      </c>
      <c r="AI72" s="171">
        <f>'lam 1'!AH72+'lam 2'!AH72+'lam 3'!AH72+'lam 4'!AH72+'lam 5'!AH72+'lam 6'!AH72</f>
        <v>331.42079390734256</v>
      </c>
      <c r="AJ72" s="171">
        <f>'lam 1'!AI72+'lam 2'!AI72+'lam 3'!AI72+'lam 4'!AI72+'lam 5'!AI72+'lam 6'!AI72</f>
        <v>329.4342844777309</v>
      </c>
      <c r="AK72" s="171">
        <f>'lam 1'!AJ72+'lam 2'!AJ72+'lam 3'!AJ72+'lam 4'!AJ72+'lam 5'!AJ72+'lam 6'!AJ72</f>
        <v>327.68323842492748</v>
      </c>
      <c r="AL72" s="171">
        <f>'lam 1'!AK72+'lam 2'!AK72+'lam 3'!AK72+'lam 4'!AK72+'lam 5'!AK72+'lam 6'!AK72</f>
        <v>325.66411952848051</v>
      </c>
      <c r="AM72" s="171">
        <f>'lam 1'!AL72+'lam 2'!AL72+'lam 3'!AL72+'lam 4'!AL72+'lam 5'!AL72+'lam 6'!AL72</f>
        <v>344.99490237567915</v>
      </c>
      <c r="AN72" s="171">
        <f>'lam 1'!AM72+'lam 2'!AM72+'lam 3'!AM72+'lam 4'!AM72+'lam 5'!AM72+'lam 6'!AM72</f>
        <v>341.53342540111805</v>
      </c>
      <c r="AO72" s="171">
        <f>'lam 1'!AN72+'lam 2'!AN72+'lam 3'!AN72+'lam 4'!AN72+'lam 5'!AN72+'lam 6'!AN72</f>
        <v>337.96420368246493</v>
      </c>
      <c r="AP72" s="171">
        <f>'lam 1'!AO72+'lam 2'!AO72+'lam 3'!AO72+'lam 4'!AO72+'lam 5'!AO72+'lam 6'!AO72</f>
        <v>334.49477287781059</v>
      </c>
      <c r="AQ72" s="171">
        <f>'lam 1'!AP72+'lam 2'!AP72+'lam 3'!AP72+'lam 4'!AP72+'lam 5'!AP72+'lam 6'!AP72</f>
        <v>331.52668390926038</v>
      </c>
      <c r="AR72" s="171">
        <f>'lam 1'!AQ72+'lam 2'!AQ72+'lam 3'!AQ72+'lam 4'!AQ72+'lam 5'!AQ72+'lam 6'!AQ72</f>
        <v>329.51129425282056</v>
      </c>
      <c r="AS72" s="171">
        <f>'lam 1'!AR72+'lam 2'!AR72+'lam 3'!AR72+'lam 4'!AR72+'lam 5'!AR72+'lam 6'!AR72</f>
        <v>328.79622549959106</v>
      </c>
      <c r="AT72" s="171">
        <f>'lam 1'!AS72+'lam 2'!AS72+'lam 3'!AS72+'lam 4'!AS72+'lam 5'!AS72+'lam 6'!AS72</f>
        <v>329.51129425282068</v>
      </c>
      <c r="AU72" s="171">
        <f>'lam 1'!AT72+'lam 2'!AT72+'lam 3'!AT72+'lam 4'!AT72+'lam 5'!AT72+'lam 6'!AT72</f>
        <v>331.52668390926044</v>
      </c>
      <c r="AV72" s="171">
        <f>'lam 1'!AU72+'lam 2'!AU72+'lam 3'!AU72+'lam 4'!AU72+'lam 5'!AU72+'lam 6'!AU72</f>
        <v>334.49477287781076</v>
      </c>
      <c r="AW72" s="171">
        <f>'lam 1'!AV72+'lam 2'!AV72+'lam 3'!AV72+'lam 4'!AV72+'lam 5'!AV72+'lam 6'!AV72</f>
        <v>337.96420368246493</v>
      </c>
      <c r="AX72" s="171">
        <f>'lam 1'!AW72+'lam 2'!AW72+'lam 3'!AW72+'lam 4'!AW72+'lam 5'!AW72+'lam 6'!AW72</f>
        <v>341.53342540111834</v>
      </c>
      <c r="AY72" s="171">
        <f>'lam 1'!AX72+'lam 2'!AX72+'lam 3'!AX72+'lam 4'!AX72+'lam 5'!AX72+'lam 6'!AX72</f>
        <v>344.99490237567932</v>
      </c>
      <c r="AZ72" s="171">
        <f>'lam 1'!AY72+'lam 2'!AY72+'lam 3'!AY72+'lam 4'!AY72+'lam 5'!AY72+'lam 6'!AY72</f>
        <v>325.66411952848046</v>
      </c>
      <c r="BA72" s="171">
        <f>'lam 1'!AZ72+'lam 2'!AZ72+'lam 3'!AZ72+'lam 4'!AZ72+'lam 5'!AZ72+'lam 6'!AZ72</f>
        <v>327.68323842492771</v>
      </c>
      <c r="BB72" s="171">
        <f>'lam 1'!BA72+'lam 2'!BA72+'lam 3'!BA72+'lam 4'!BA72+'lam 5'!BA72+'lam 6'!BA72</f>
        <v>329.43428447773107</v>
      </c>
      <c r="BC72" s="171">
        <f>'lam 1'!BB72+'lam 2'!BB72+'lam 3'!BB72+'lam 4'!BB72+'lam 5'!BB72+'lam 6'!BB72</f>
        <v>331.42079390734273</v>
      </c>
      <c r="BD72" s="171">
        <f>'lam 1'!BC72+'lam 2'!BC72+'lam 3'!BC72+'lam 4'!BC72+'lam 5'!BC72+'lam 6'!BC72</f>
        <v>333.85058935028826</v>
      </c>
      <c r="BE72" s="171">
        <f>'lam 1'!BD72+'lam 2'!BD72+'lam 3'!BD72+'lam 4'!BD72+'lam 5'!BD72+'lam 6'!BD72</f>
        <v>336.49131776795929</v>
      </c>
      <c r="BF72" s="171">
        <f>'lam 1'!BE72+'lam 2'!BE72+'lam 3'!BE72+'lam 4'!BE72+'lam 5'!BE72+'lam 6'!BE72</f>
        <v>338.70681122449889</v>
      </c>
      <c r="BG72" s="171">
        <f>'lam 1'!BF72+'lam 2'!BF72+'lam 3'!BF72+'lam 4'!BF72+'lam 5'!BF72+'lam 6'!BF72</f>
        <v>339.6751504755436</v>
      </c>
      <c r="BH72" s="171">
        <f>'lam 1'!BG72+'lam 2'!BG72+'lam 3'!BG72+'lam 4'!BG72+'lam 5'!BG72+'lam 6'!BG72</f>
        <v>338.70503368156875</v>
      </c>
      <c r="BI72" s="171">
        <f>'lam 1'!BH72+'lam 2'!BH72+'lam 3'!BH72+'lam 4'!BH72+'lam 5'!BH72+'lam 6'!BH72</f>
        <v>335.51224160720778</v>
      </c>
      <c r="BJ72" s="171">
        <f>'lam 1'!BI72+'lam 2'!BI72+'lam 3'!BI72+'lam 4'!BI72+'lam 5'!BI72+'lam 6'!BI72</f>
        <v>330.32807480632272</v>
      </c>
      <c r="BK72" s="171">
        <f>'lam 1'!BJ72+'lam 2'!BJ72+'lam 3'!BJ72+'lam 4'!BJ72+'lam 5'!BJ72+'lam 6'!BJ72</f>
        <v>323.78769233481205</v>
      </c>
      <c r="BL72" s="171">
        <f>'lam 1'!BK72+'lam 2'!BK72+'lam 3'!BK72+'lam 4'!BK72+'lam 5'!BK72+'lam 6'!BK72</f>
        <v>316.65006409805943</v>
      </c>
      <c r="BM72" s="171">
        <f>'lam 1'!BL72+'lam 2'!BL72+'lam 3'!BL72+'lam 4'!BL72+'lam 5'!BL72+'lam 6'!BL72</f>
        <v>309.47726081646158</v>
      </c>
      <c r="BN72" s="171">
        <f>'lam 1'!BM72+'lam 2'!BM72+'lam 3'!BM72+'lam 4'!BM72+'lam 5'!BM72+'lam 6'!BM72</f>
        <v>302.4108011202099</v>
      </c>
      <c r="BO72" s="171">
        <f>'lam 1'!BN72+'lam 2'!BN72+'lam 3'!BN72+'lam 4'!BN72+'lam 5'!BN72+'lam 6'!BN72</f>
        <v>295.12782056071683</v>
      </c>
      <c r="BP72" s="171">
        <f>'lam 1'!BO72+'lam 2'!BO72+'lam 3'!BO72+'lam 4'!BO72+'lam 5'!BO72+'lam 6'!BO72</f>
        <v>286.97533738936352</v>
      </c>
      <c r="BQ72" s="171">
        <f>'lam 1'!BP72+'lam 2'!BP72+'lam 3'!BP72+'lam 4'!BP72+'lam 5'!BP72+'lam 6'!BP72</f>
        <v>277.21133207994609</v>
      </c>
      <c r="BR72" s="171">
        <f>'lam 1'!BQ72+'lam 2'!BQ72+'lam 3'!BQ72+'lam 4'!BQ72+'lam 5'!BQ72+'lam 6'!BQ72</f>
        <v>265.25455480984942</v>
      </c>
      <c r="BS72" s="171">
        <f>'lam 1'!BR72+'lam 2'!BR72+'lam 3'!BR72+'lam 4'!BR72+'lam 5'!BR72+'lam 6'!BR72</f>
        <v>235.31568219494056</v>
      </c>
      <c r="BT72" s="171">
        <f>'lam 1'!BS72+'lam 2'!BS72+'lam 3'!BS72+'lam 4'!BS72+'lam 5'!BS72+'lam 6'!BS72</f>
        <v>219.49088330566039</v>
      </c>
      <c r="BU72" s="171">
        <f>'lam 1'!BT72+'lam 2'!BT72+'lam 3'!BT72+'lam 4'!BT72+'lam 5'!BT72+'lam 6'!BT72</f>
        <v>201.85932082853176</v>
      </c>
      <c r="BV72" s="171">
        <f>'lam 1'!BU72+'lam 2'!BU72+'lam 3'!BU72+'lam 4'!BU72+'lam 5'!BU72+'lam 6'!BU72</f>
        <v>183.19992661828388</v>
      </c>
      <c r="BW72" s="171">
        <f>'lam 1'!BV72+'lam 2'!BV72+'lam 3'!BV72+'lam 4'!BV72+'lam 5'!BV72+'lam 6'!BV72</f>
        <v>164.39811274979508</v>
      </c>
      <c r="BX72" s="171">
        <f>'lam 1'!BW72+'lam 2'!BW72+'lam 3'!BW72+'lam 4'!BW72+'lam 5'!BW72+'lam 6'!BW72</f>
        <v>146.31136763453577</v>
      </c>
      <c r="BY72" s="171">
        <f>'lam 1'!BX72+'lam 2'!BX72+'lam 3'!BX72+'lam 4'!BX72+'lam 5'!BX72+'lam 6'!BX72</f>
        <v>129.66736308072782</v>
      </c>
      <c r="BZ72" s="171">
        <f>'lam 1'!BY72+'lam 2'!BY72+'lam 3'!BY72+'lam 4'!BY72+'lam 5'!BY72+'lam 6'!BY72</f>
        <v>115.0038895721496</v>
      </c>
      <c r="CA72" s="171">
        <f>'lam 1'!BZ72+'lam 2'!BZ72+'lam 3'!BZ72+'lam 4'!BZ72+'lam 5'!BZ72+'lam 6'!BZ72</f>
        <v>102.64852148752374</v>
      </c>
      <c r="CB72" s="171">
        <f>'lam 1'!CA72+'lam 2'!CA72+'lam 3'!CA72+'lam 4'!CA72+'lam 5'!CA72+'lam 6'!CA72</f>
        <v>92.729287193892148</v>
      </c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</row>
    <row r="73" spans="5:165" ht="17.100000000000001" customHeight="1" x14ac:dyDescent="0.2">
      <c r="E73" s="53">
        <f t="shared" si="12"/>
        <v>325.55655056103006</v>
      </c>
      <c r="F73" s="172"/>
      <c r="G73" s="172">
        <f t="shared" si="13"/>
        <v>0.2</v>
      </c>
      <c r="H73" s="172"/>
      <c r="I73" s="175">
        <f t="shared" si="14"/>
        <v>-3.3000000000000038</v>
      </c>
      <c r="J73" s="171">
        <f>'lam 1'!I73+'lam 2'!I73+'lam 3'!I73+'lam 4'!I73+'lam 5'!I73+'lam 6'!I73</f>
        <v>88.068527623451359</v>
      </c>
      <c r="K73" s="171">
        <f>'lam 1'!J73+'lam 2'!J73+'lam 3'!J73+'lam 4'!J73+'lam 5'!J73+'lam 6'!J73</f>
        <v>97.427884755924964</v>
      </c>
      <c r="L73" s="171">
        <f>'lam 1'!K73+'lam 2'!K73+'lam 3'!K73+'lam 4'!K73+'lam 5'!K73+'lam 6'!K73</f>
        <v>109.10106029845389</v>
      </c>
      <c r="M73" s="171">
        <f>'lam 1'!L73+'lam 2'!L73+'lam 3'!L73+'lam 4'!L73+'lam 5'!L73+'lam 6'!L73</f>
        <v>122.95608890386487</v>
      </c>
      <c r="N73" s="171">
        <f>'lam 1'!M73+'lam 2'!M73+'lam 3'!M73+'lam 4'!M73+'lam 5'!M73+'lam 6'!M73</f>
        <v>138.6700023347492</v>
      </c>
      <c r="O73" s="171">
        <f>'lam 1'!N73+'lam 2'!N73+'lam 3'!N73+'lam 4'!N73+'lam 5'!N73+'lam 6'!N73</f>
        <v>155.72002636149023</v>
      </c>
      <c r="P73" s="171">
        <f>'lam 1'!O73+'lam 2'!O73+'lam 3'!O73+'lam 4'!O73+'lam 5'!O73+'lam 6'!O73</f>
        <v>173.40463841298902</v>
      </c>
      <c r="Q73" s="171">
        <f>'lam 1'!P73+'lam 2'!P73+'lam 3'!P73+'lam 4'!P73+'lam 5'!P73+'lam 6'!P73</f>
        <v>190.90251604418631</v>
      </c>
      <c r="R73" s="171">
        <f>'lam 1'!Q73+'lam 2'!Q73+'lam 3'!Q73+'lam 4'!Q73+'lam 5'!Q73+'lam 6'!Q73</f>
        <v>207.37096066808101</v>
      </c>
      <c r="S73" s="171">
        <f>'lam 1'!R73+'lam 2'!R73+'lam 3'!R73+'lam 4'!R73+'lam 5'!R73+'lam 6'!R73</f>
        <v>222.07446413644283</v>
      </c>
      <c r="T73" s="171">
        <f>'lam 1'!S73+'lam 2'!S73+'lam 3'!S73+'lam 4'!S73+'lam 5'!S73+'lam 6'!S73</f>
        <v>250.24368820905894</v>
      </c>
      <c r="U73" s="171">
        <f>'lam 1'!T73+'lam 2'!T73+'lam 3'!T73+'lam 4'!T73+'lam 5'!T73+'lam 6'!T73</f>
        <v>261.20838577612841</v>
      </c>
      <c r="V73" s="171">
        <f>'lam 1'!U73+'lam 2'!U73+'lam 3'!U73+'lam 4'!U73+'lam 5'!U73+'lam 6'!U73</f>
        <v>270.08171661953241</v>
      </c>
      <c r="W73" s="171">
        <f>'lam 1'!V73+'lam 2'!V73+'lam 3'!V73+'lam 4'!V73+'lam 5'!V73+'lam 6'!V73</f>
        <v>277.43140931973426</v>
      </c>
      <c r="X73" s="171">
        <f>'lam 1'!W73+'lam 2'!W73+'lam 3'!W73+'lam 4'!W73+'lam 5'!W73+'lam 6'!W73</f>
        <v>283.9754593049592</v>
      </c>
      <c r="Y73" s="171">
        <f>'lam 1'!X73+'lam 2'!X73+'lam 3'!X73+'lam 4'!X73+'lam 5'!X73+'lam 6'!X73</f>
        <v>290.34453585489319</v>
      </c>
      <c r="Z73" s="171">
        <f>'lam 1'!Y73+'lam 2'!Y73+'lam 3'!Y73+'lam 4'!Y73+'lam 5'!Y73+'lam 6'!Y73</f>
        <v>296.8540793613783</v>
      </c>
      <c r="AA73" s="171">
        <f>'lam 1'!Z73+'lam 2'!Z73+'lam 3'!Z73+'lam 4'!Z73+'lam 5'!Z73+'lam 6'!Z73</f>
        <v>303.37836439956271</v>
      </c>
      <c r="AB73" s="171">
        <f>'lam 1'!AA73+'lam 2'!AA73+'lam 3'!AA73+'lam 4'!AA73+'lam 5'!AA73+'lam 6'!AA73</f>
        <v>309.39295484461502</v>
      </c>
      <c r="AC73" s="171">
        <f>'lam 1'!AB73+'lam 2'!AB73+'lam 3'!AB73+'lam 4'!AB73+'lam 5'!AB73+'lam 6'!AB73</f>
        <v>314.18633208623248</v>
      </c>
      <c r="AD73" s="171">
        <f>'lam 1'!AC73+'lam 2'!AC73+'lam 3'!AC73+'lam 4'!AC73+'lam 5'!AC73+'lam 6'!AC73</f>
        <v>317.16230910330688</v>
      </c>
      <c r="AE73" s="171">
        <f>'lam 1'!AD73+'lam 2'!AD73+'lam 3'!AD73+'lam 4'!AD73+'lam 5'!AD73+'lam 6'!AD73</f>
        <v>318.10368687261246</v>
      </c>
      <c r="AF73" s="171">
        <f>'lam 1'!AE73+'lam 2'!AE73+'lam 3'!AE73+'lam 4'!AE73+'lam 5'!AE73+'lam 6'!AE73</f>
        <v>317.27732177560478</v>
      </c>
      <c r="AG73" s="171">
        <f>'lam 1'!AF73+'lam 2'!AF73+'lam 3'!AF73+'lam 4'!AF73+'lam 5'!AF73+'lam 6'!AF73</f>
        <v>315.33214009851787</v>
      </c>
      <c r="AH73" s="171">
        <f>'lam 1'!AG73+'lam 2'!AG73+'lam 3'!AG73+'lam 4'!AG73+'lam 5'!AG73+'lam 6'!AG73</f>
        <v>313.0389054526147</v>
      </c>
      <c r="AI73" s="171">
        <f>'lam 1'!AH73+'lam 2'!AH73+'lam 3'!AH73+'lam 4'!AH73+'lam 5'!AH73+'lam 6'!AH73</f>
        <v>310.99195220862288</v>
      </c>
      <c r="AJ73" s="171">
        <f>'lam 1'!AI73+'lam 2'!AI73+'lam 3'!AI73+'lam 4'!AI73+'lam 5'!AI73+'lam 6'!AI73</f>
        <v>309.40289388804695</v>
      </c>
      <c r="AK73" s="171">
        <f>'lam 1'!AJ73+'lam 2'!AJ73+'lam 3'!AJ73+'lam 4'!AJ73+'lam 5'!AJ73+'lam 6'!AJ73</f>
        <v>308.06529475774363</v>
      </c>
      <c r="AL73" s="171">
        <f>'lam 1'!AK73+'lam 2'!AK73+'lam 3'!AK73+'lam 4'!AK73+'lam 5'!AK73+'lam 6'!AK73</f>
        <v>306.49032454080913</v>
      </c>
      <c r="AM73" s="171">
        <f>'lam 1'!AL73+'lam 2'!AL73+'lam 3'!AL73+'lam 4'!AL73+'lam 5'!AL73+'lam 6'!AL73</f>
        <v>325.55655056102989</v>
      </c>
      <c r="AN73" s="171">
        <f>'lam 1'!AM73+'lam 2'!AM73+'lam 3'!AM73+'lam 4'!AM73+'lam 5'!AM73+'lam 6'!AM73</f>
        <v>322.58870924155838</v>
      </c>
      <c r="AO73" s="171">
        <f>'lam 1'!AN73+'lam 2'!AN73+'lam 3'!AN73+'lam 4'!AN73+'lam 5'!AN73+'lam 6'!AN73</f>
        <v>319.50234889236714</v>
      </c>
      <c r="AP73" s="171">
        <f>'lam 1'!AO73+'lam 2'!AO73+'lam 3'!AO73+'lam 4'!AO73+'lam 5'!AO73+'lam 6'!AO73</f>
        <v>316.47202096653416</v>
      </c>
      <c r="AQ73" s="171">
        <f>'lam 1'!AP73+'lam 2'!AP73+'lam 3'!AP73+'lam 4'!AP73+'lam 5'!AP73+'lam 6'!AP73</f>
        <v>313.8586049480503</v>
      </c>
      <c r="AR73" s="171">
        <f>'lam 1'!AQ73+'lam 2'!AQ73+'lam 3'!AQ73+'lam 4'!AQ73+'lam 5'!AQ73+'lam 6'!AQ73</f>
        <v>312.07464074773713</v>
      </c>
      <c r="AS73" s="171">
        <f>'lam 1'!AR73+'lam 2'!AR73+'lam 3'!AR73+'lam 4'!AR73+'lam 5'!AR73+'lam 6'!AR73</f>
        <v>311.4400527229796</v>
      </c>
      <c r="AT73" s="171">
        <f>'lam 1'!AS73+'lam 2'!AS73+'lam 3'!AS73+'lam 4'!AS73+'lam 5'!AS73+'lam 6'!AS73</f>
        <v>312.07464074773742</v>
      </c>
      <c r="AU73" s="171">
        <f>'lam 1'!AT73+'lam 2'!AT73+'lam 3'!AT73+'lam 4'!AT73+'lam 5'!AT73+'lam 6'!AT73</f>
        <v>313.85860494805047</v>
      </c>
      <c r="AV73" s="171">
        <f>'lam 1'!AU73+'lam 2'!AU73+'lam 3'!AU73+'lam 4'!AU73+'lam 5'!AU73+'lam 6'!AU73</f>
        <v>316.47202096653427</v>
      </c>
      <c r="AW73" s="171">
        <f>'lam 1'!AV73+'lam 2'!AV73+'lam 3'!AV73+'lam 4'!AV73+'lam 5'!AV73+'lam 6'!AV73</f>
        <v>319.50234889236725</v>
      </c>
      <c r="AX73" s="171">
        <f>'lam 1'!AW73+'lam 2'!AW73+'lam 3'!AW73+'lam 4'!AW73+'lam 5'!AW73+'lam 6'!AW73</f>
        <v>322.58870924155872</v>
      </c>
      <c r="AY73" s="171">
        <f>'lam 1'!AX73+'lam 2'!AX73+'lam 3'!AX73+'lam 4'!AX73+'lam 5'!AX73+'lam 6'!AX73</f>
        <v>325.55655056103006</v>
      </c>
      <c r="AZ73" s="171">
        <f>'lam 1'!AY73+'lam 2'!AY73+'lam 3'!AY73+'lam 4'!AY73+'lam 5'!AY73+'lam 6'!AY73</f>
        <v>306.49032454080924</v>
      </c>
      <c r="BA73" s="171">
        <f>'lam 1'!AZ73+'lam 2'!AZ73+'lam 3'!AZ73+'lam 4'!AZ73+'lam 5'!AZ73+'lam 6'!AZ73</f>
        <v>308.0652947577438</v>
      </c>
      <c r="BB73" s="171">
        <f>'lam 1'!BA73+'lam 2'!BA73+'lam 3'!BA73+'lam 4'!BA73+'lam 5'!BA73+'lam 6'!BA73</f>
        <v>309.40289388804695</v>
      </c>
      <c r="BC73" s="171">
        <f>'lam 1'!BB73+'lam 2'!BB73+'lam 3'!BB73+'lam 4'!BB73+'lam 5'!BB73+'lam 6'!BB73</f>
        <v>310.99195220862299</v>
      </c>
      <c r="BD73" s="171">
        <f>'lam 1'!BC73+'lam 2'!BC73+'lam 3'!BC73+'lam 4'!BC73+'lam 5'!BC73+'lam 6'!BC73</f>
        <v>313.03890545261481</v>
      </c>
      <c r="BE73" s="171">
        <f>'lam 1'!BD73+'lam 2'!BD73+'lam 3'!BD73+'lam 4'!BD73+'lam 5'!BD73+'lam 6'!BD73</f>
        <v>315.33214009851804</v>
      </c>
      <c r="BF73" s="171">
        <f>'lam 1'!BE73+'lam 2'!BE73+'lam 3'!BE73+'lam 4'!BE73+'lam 5'!BE73+'lam 6'!BE73</f>
        <v>317.27732177560472</v>
      </c>
      <c r="BG73" s="171">
        <f>'lam 1'!BF73+'lam 2'!BF73+'lam 3'!BF73+'lam 4'!BF73+'lam 5'!BF73+'lam 6'!BF73</f>
        <v>318.1036868726124</v>
      </c>
      <c r="BH73" s="171">
        <f>'lam 1'!BG73+'lam 2'!BG73+'lam 3'!BG73+'lam 4'!BG73+'lam 5'!BG73+'lam 6'!BG73</f>
        <v>317.16230910330682</v>
      </c>
      <c r="BI73" s="171">
        <f>'lam 1'!BH73+'lam 2'!BH73+'lam 3'!BH73+'lam 4'!BH73+'lam 5'!BH73+'lam 6'!BH73</f>
        <v>314.18633208623237</v>
      </c>
      <c r="BJ73" s="171">
        <f>'lam 1'!BI73+'lam 2'!BI73+'lam 3'!BI73+'lam 4'!BI73+'lam 5'!BI73+'lam 6'!BI73</f>
        <v>309.39295484461485</v>
      </c>
      <c r="BK73" s="171">
        <f>'lam 1'!BJ73+'lam 2'!BJ73+'lam 3'!BJ73+'lam 4'!BJ73+'lam 5'!BJ73+'lam 6'!BJ73</f>
        <v>303.37836439956232</v>
      </c>
      <c r="BL73" s="171">
        <f>'lam 1'!BK73+'lam 2'!BK73+'lam 3'!BK73+'lam 4'!BK73+'lam 5'!BK73+'lam 6'!BK73</f>
        <v>296.85407936137801</v>
      </c>
      <c r="BM73" s="171">
        <f>'lam 1'!BL73+'lam 2'!BL73+'lam 3'!BL73+'lam 4'!BL73+'lam 5'!BL73+'lam 6'!BL73</f>
        <v>290.34453585489291</v>
      </c>
      <c r="BN73" s="171">
        <f>'lam 1'!BM73+'lam 2'!BM73+'lam 3'!BM73+'lam 4'!BM73+'lam 5'!BM73+'lam 6'!BM73</f>
        <v>283.97545930495892</v>
      </c>
      <c r="BO73" s="171">
        <f>'lam 1'!BN73+'lam 2'!BN73+'lam 3'!BN73+'lam 4'!BN73+'lam 5'!BN73+'lam 6'!BN73</f>
        <v>277.4314093197338</v>
      </c>
      <c r="BP73" s="171">
        <f>'lam 1'!BO73+'lam 2'!BO73+'lam 3'!BO73+'lam 4'!BO73+'lam 5'!BO73+'lam 6'!BO73</f>
        <v>270.08171661953202</v>
      </c>
      <c r="BQ73" s="171">
        <f>'lam 1'!BP73+'lam 2'!BP73+'lam 3'!BP73+'lam 4'!BP73+'lam 5'!BP73+'lam 6'!BP73</f>
        <v>261.2083857761279</v>
      </c>
      <c r="BR73" s="171">
        <f>'lam 1'!BQ73+'lam 2'!BQ73+'lam 3'!BQ73+'lam 4'!BQ73+'lam 5'!BQ73+'lam 6'!BQ73</f>
        <v>250.24368820905823</v>
      </c>
      <c r="BS73" s="171">
        <f>'lam 1'!BR73+'lam 2'!BR73+'lam 3'!BR73+'lam 4'!BR73+'lam 5'!BR73+'lam 6'!BR73</f>
        <v>222.0744641364422</v>
      </c>
      <c r="BT73" s="171">
        <f>'lam 1'!BS73+'lam 2'!BS73+'lam 3'!BS73+'lam 4'!BS73+'lam 5'!BS73+'lam 6'!BS73</f>
        <v>207.37096066808027</v>
      </c>
      <c r="BU73" s="171">
        <f>'lam 1'!BT73+'lam 2'!BT73+'lam 3'!BT73+'lam 4'!BT73+'lam 5'!BT73+'lam 6'!BT73</f>
        <v>190.9025160441854</v>
      </c>
      <c r="BV73" s="171">
        <f>'lam 1'!BU73+'lam 2'!BU73+'lam 3'!BU73+'lam 4'!BU73+'lam 5'!BU73+'lam 6'!BU73</f>
        <v>173.40463841298794</v>
      </c>
      <c r="BW73" s="171">
        <f>'lam 1'!BV73+'lam 2'!BV73+'lam 3'!BV73+'lam 4'!BV73+'lam 5'!BV73+'lam 6'!BV73</f>
        <v>155.72002636148935</v>
      </c>
      <c r="BX73" s="171">
        <f>'lam 1'!BW73+'lam 2'!BW73+'lam 3'!BW73+'lam 4'!BW73+'lam 5'!BW73+'lam 6'!BW73</f>
        <v>138.6700023347484</v>
      </c>
      <c r="BY73" s="171">
        <f>'lam 1'!BX73+'lam 2'!BX73+'lam 3'!BX73+'lam 4'!BX73+'lam 5'!BX73+'lam 6'!BX73</f>
        <v>122.95608890386414</v>
      </c>
      <c r="BZ73" s="171">
        <f>'lam 1'!BY73+'lam 2'!BY73+'lam 3'!BY73+'lam 4'!BY73+'lam 5'!BY73+'lam 6'!BY73</f>
        <v>109.10106029845329</v>
      </c>
      <c r="CA73" s="171">
        <f>'lam 1'!BZ73+'lam 2'!BZ73+'lam 3'!BZ73+'lam 4'!BZ73+'lam 5'!BZ73+'lam 6'!BZ73</f>
        <v>97.42788475592441</v>
      </c>
      <c r="CB73" s="171">
        <f>'lam 1'!CA73+'lam 2'!CA73+'lam 3'!CA73+'lam 4'!CA73+'lam 5'!CA73+'lam 6'!CA73</f>
        <v>88.068527623451047</v>
      </c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</row>
    <row r="74" spans="5:165" ht="17.100000000000001" customHeight="1" x14ac:dyDescent="0.2">
      <c r="E74" s="53">
        <f t="shared" si="12"/>
        <v>304.97607807017971</v>
      </c>
      <c r="F74" s="172"/>
      <c r="G74" s="172">
        <f t="shared" si="13"/>
        <v>0.1</v>
      </c>
      <c r="H74" s="172"/>
      <c r="I74" s="175">
        <f t="shared" si="14"/>
        <v>-3.4000000000000039</v>
      </c>
      <c r="J74" s="171">
        <f>'lam 1'!I74+'lam 2'!I74+'lam 3'!I74+'lam 4'!I74+'lam 5'!I74+'lam 6'!I74</f>
        <v>82.93091364308826</v>
      </c>
      <c r="K74" s="171">
        <f>'lam 1'!J74+'lam 2'!J74+'lam 3'!J74+'lam 4'!J74+'lam 5'!J74+'lam 6'!J74</f>
        <v>91.704469610962477</v>
      </c>
      <c r="L74" s="171">
        <f>'lam 1'!K74+'lam 2'!K74+'lam 3'!K74+'lam 4'!K74+'lam 5'!K74+'lam 6'!K74</f>
        <v>102.66889393427088</v>
      </c>
      <c r="M74" s="171">
        <f>'lam 1'!L74+'lam 2'!L74+'lam 3'!L74+'lam 4'!L74+'lam 5'!L74+'lam 6'!L74</f>
        <v>115.68882481698137</v>
      </c>
      <c r="N74" s="171">
        <f>'lam 1'!M74+'lam 2'!M74+'lam 3'!M74+'lam 4'!M74+'lam 5'!M74+'lam 6'!M74</f>
        <v>130.44658583759116</v>
      </c>
      <c r="O74" s="171">
        <f>'lam 1'!N74+'lam 2'!N74+'lam 3'!N74+'lam 4'!N74+'lam 5'!N74+'lam 6'!N74</f>
        <v>146.43520941967736</v>
      </c>
      <c r="P74" s="171">
        <f>'lam 1'!O74+'lam 2'!O74+'lam 3'!O74+'lam 4'!O74+'lam 5'!O74+'lam 6'!O74</f>
        <v>162.98014362079206</v>
      </c>
      <c r="Q74" s="171">
        <f>'lam 1'!P74+'lam 2'!P74+'lam 3'!P74+'lam 4'!P74+'lam 5'!P74+'lam 6'!P74</f>
        <v>179.29698291002609</v>
      </c>
      <c r="R74" s="171">
        <f>'lam 1'!Q74+'lam 2'!Q74+'lam 3'!Q74+'lam 4'!Q74+'lam 5'!Q74+'lam 6'!Q74</f>
        <v>194.58631134187075</v>
      </c>
      <c r="S74" s="171">
        <f>'lam 1'!R74+'lam 2'!R74+'lam 3'!R74+'lam 4'!R74+'lam 5'!R74+'lam 6'!R74</f>
        <v>208.15633958077061</v>
      </c>
      <c r="T74" s="171">
        <f>'lam 1'!S74+'lam 2'!S74+'lam 3'!S74+'lam 4'!S74+'lam 5'!S74+'lam 6'!S74</f>
        <v>234.39987474796163</v>
      </c>
      <c r="U74" s="171">
        <f>'lam 1'!T74+'lam 2'!T74+'lam 3'!T74+'lam 4'!T74+'lam 5'!T74+'lam 6'!T74</f>
        <v>244.35918699919176</v>
      </c>
      <c r="V74" s="171">
        <f>'lam 1'!U74+'lam 2'!U74+'lam 3'!U74+'lam 4'!U74+'lam 5'!U74+'lam 6'!U74</f>
        <v>252.33098268973345</v>
      </c>
      <c r="W74" s="171">
        <f>'lam 1'!V74+'lam 2'!V74+'lam 3'!V74+'lam 4'!V74+'lam 5'!V74+'lam 6'!V74</f>
        <v>258.86889245432877</v>
      </c>
      <c r="X74" s="171">
        <f>'lam 1'!W74+'lam 2'!W74+'lam 3'!W74+'lam 4'!W74+'lam 5'!W74+'lam 6'!W74</f>
        <v>264.66634544641488</v>
      </c>
      <c r="Y74" s="171">
        <f>'lam 1'!X74+'lam 2'!X74+'lam 3'!X74+'lam 4'!X74+'lam 5'!X74+'lam 6'!X74</f>
        <v>270.33119284630783</v>
      </c>
      <c r="Z74" s="171">
        <f>'lam 1'!Y74+'lam 2'!Y74+'lam 3'!Y74+'lam 4'!Y74+'lam 5'!Y74+'lam 6'!Y74</f>
        <v>276.17089416214179</v>
      </c>
      <c r="AA74" s="171">
        <f>'lam 1'!Z74+'lam 2'!Z74+'lam 3'!Z74+'lam 4'!Z74+'lam 5'!Z74+'lam 6'!Z74</f>
        <v>282.07479945412257</v>
      </c>
      <c r="AB74" s="171">
        <f>'lam 1'!AA74+'lam 2'!AA74+'lam 3'!AA74+'lam 4'!AA74+'lam 5'!AA74+'lam 6'!AA74</f>
        <v>287.55520224359071</v>
      </c>
      <c r="AC74" s="171">
        <f>'lam 1'!AB74+'lam 2'!AB74+'lam 3'!AB74+'lam 4'!AB74+'lam 5'!AB74+'lam 6'!AB74</f>
        <v>291.94707116397353</v>
      </c>
      <c r="AD74" s="171">
        <f>'lam 1'!AC74+'lam 2'!AC74+'lam 3'!AC74+'lam 4'!AC74+'lam 5'!AC74+'lam 6'!AC74</f>
        <v>294.69242305129109</v>
      </c>
      <c r="AE74" s="171">
        <f>'lam 1'!AD74+'lam 2'!AD74+'lam 3'!AD74+'lam 4'!AD74+'lam 5'!AD74+'lam 6'!AD74</f>
        <v>295.58784329079685</v>
      </c>
      <c r="AF74" s="171">
        <f>'lam 1'!AE74+'lam 2'!AE74+'lam 3'!AE74+'lam 4'!AE74+'lam 5'!AE74+'lam 6'!AE74</f>
        <v>294.88306704171333</v>
      </c>
      <c r="AG74" s="171">
        <f>'lam 1'!AF74+'lam 2'!AF74+'lam 3'!AF74+'lam 4'!AF74+'lam 5'!AF74+'lam 6'!AF74</f>
        <v>293.18534053884264</v>
      </c>
      <c r="AH74" s="171">
        <f>'lam 1'!AG74+'lam 2'!AG74+'lam 3'!AG74+'lam 4'!AG74+'lam 5'!AG74+'lam 6'!AG74</f>
        <v>291.21516879284087</v>
      </c>
      <c r="AI74" s="171">
        <f>'lam 1'!AH74+'lam 2'!AH74+'lam 3'!AH74+'lam 4'!AH74+'lam 5'!AH74+'lam 6'!AH74</f>
        <v>289.5258990987133</v>
      </c>
      <c r="AJ74" s="171">
        <f>'lam 1'!AI74+'lam 2'!AI74+'lam 3'!AI74+'lam 4'!AI74+'lam 5'!AI74+'lam 6'!AI74</f>
        <v>288.30907628797081</v>
      </c>
      <c r="AK74" s="171">
        <f>'lam 1'!AJ74+'lam 2'!AJ74+'lam 3'!AJ74+'lam 4'!AJ74+'lam 5'!AJ74+'lam 6'!AJ74</f>
        <v>287.360176228169</v>
      </c>
      <c r="AL74" s="171">
        <f>'lam 1'!AK74+'lam 2'!AK74+'lam 3'!AK74+'lam 4'!AK74+'lam 5'!AK74+'lam 6'!AK74</f>
        <v>286.20556639869562</v>
      </c>
      <c r="AM74" s="171">
        <f>'lam 1'!AL74+'lam 2'!AL74+'lam 3'!AL74+'lam 4'!AL74+'lam 5'!AL74+'lam 6'!AL74</f>
        <v>304.97607807017965</v>
      </c>
      <c r="AN74" s="171">
        <f>'lam 1'!AM74+'lam 2'!AM74+'lam 3'!AM74+'lam 4'!AM74+'lam 5'!AM74+'lam 6'!AM74</f>
        <v>302.48185134522367</v>
      </c>
      <c r="AO74" s="171">
        <f>'lam 1'!AN74+'lam 2'!AN74+'lam 3'!AN74+'lam 4'!AN74+'lam 5'!AN74+'lam 6'!AN74</f>
        <v>299.86080919173253</v>
      </c>
      <c r="AP74" s="171">
        <f>'lam 1'!AO74+'lam 2'!AO74+'lam 3'!AO74+'lam 4'!AO74+'lam 5'!AO74+'lam 6'!AO74</f>
        <v>297.25520527614094</v>
      </c>
      <c r="AQ74" s="171">
        <f>'lam 1'!AP74+'lam 2'!AP74+'lam 3'!AP74+'lam 4'!AP74+'lam 5'!AP74+'lam 6'!AP74</f>
        <v>294.98580772700655</v>
      </c>
      <c r="AR74" s="171">
        <f>'lam 1'!AQ74+'lam 2'!AQ74+'lam 3'!AQ74+'lam 4'!AQ74+'lam 5'!AQ74+'lam 6'!AQ74</f>
        <v>293.42672945838223</v>
      </c>
      <c r="AS74" s="171">
        <f>'lam 1'!AR74+'lam 2'!AR74+'lam 3'!AR74+'lam 4'!AR74+'lam 5'!AR74+'lam 6'!AR74</f>
        <v>292.87041883935387</v>
      </c>
      <c r="AT74" s="171">
        <f>'lam 1'!AS74+'lam 2'!AS74+'lam 3'!AS74+'lam 4'!AS74+'lam 5'!AS74+'lam 6'!AS74</f>
        <v>293.42672945838245</v>
      </c>
      <c r="AU74" s="171">
        <f>'lam 1'!AT74+'lam 2'!AT74+'lam 3'!AT74+'lam 4'!AT74+'lam 5'!AT74+'lam 6'!AT74</f>
        <v>294.98580772700689</v>
      </c>
      <c r="AV74" s="171">
        <f>'lam 1'!AU74+'lam 2'!AU74+'lam 3'!AU74+'lam 4'!AU74+'lam 5'!AU74+'lam 6'!AU74</f>
        <v>297.25520527614117</v>
      </c>
      <c r="AW74" s="171">
        <f>'lam 1'!AV74+'lam 2'!AV74+'lam 3'!AV74+'lam 4'!AV74+'lam 5'!AV74+'lam 6'!AV74</f>
        <v>299.86080919173253</v>
      </c>
      <c r="AX74" s="171">
        <f>'lam 1'!AW74+'lam 2'!AW74+'lam 3'!AW74+'lam 4'!AW74+'lam 5'!AW74+'lam 6'!AW74</f>
        <v>302.48185134522396</v>
      </c>
      <c r="AY74" s="171">
        <f>'lam 1'!AX74+'lam 2'!AX74+'lam 3'!AX74+'lam 4'!AX74+'lam 5'!AX74+'lam 6'!AX74</f>
        <v>304.97607807017971</v>
      </c>
      <c r="AZ74" s="171">
        <f>'lam 1'!AY74+'lam 2'!AY74+'lam 3'!AY74+'lam 4'!AY74+'lam 5'!AY74+'lam 6'!AY74</f>
        <v>286.20556639869574</v>
      </c>
      <c r="BA74" s="171">
        <f>'lam 1'!AZ74+'lam 2'!AZ74+'lam 3'!AZ74+'lam 4'!AZ74+'lam 5'!AZ74+'lam 6'!AZ74</f>
        <v>287.36017622816917</v>
      </c>
      <c r="BB74" s="171">
        <f>'lam 1'!BA74+'lam 2'!BA74+'lam 3'!BA74+'lam 4'!BA74+'lam 5'!BA74+'lam 6'!BA74</f>
        <v>288.3090762879707</v>
      </c>
      <c r="BC74" s="171">
        <f>'lam 1'!BB74+'lam 2'!BB74+'lam 3'!BB74+'lam 4'!BB74+'lam 5'!BB74+'lam 6'!BB74</f>
        <v>289.52589909871352</v>
      </c>
      <c r="BD74" s="171">
        <f>'lam 1'!BC74+'lam 2'!BC74+'lam 3'!BC74+'lam 4'!BC74+'lam 5'!BC74+'lam 6'!BC74</f>
        <v>291.21516879284093</v>
      </c>
      <c r="BE74" s="171">
        <f>'lam 1'!BD74+'lam 2'!BD74+'lam 3'!BD74+'lam 4'!BD74+'lam 5'!BD74+'lam 6'!BD74</f>
        <v>293.18534053884269</v>
      </c>
      <c r="BF74" s="171">
        <f>'lam 1'!BE74+'lam 2'!BE74+'lam 3'!BE74+'lam 4'!BE74+'lam 5'!BE74+'lam 6'!BE74</f>
        <v>294.88306704171328</v>
      </c>
      <c r="BG74" s="171">
        <f>'lam 1'!BF74+'lam 2'!BF74+'lam 3'!BF74+'lam 4'!BF74+'lam 5'!BF74+'lam 6'!BF74</f>
        <v>295.58784329079691</v>
      </c>
      <c r="BH74" s="171">
        <f>'lam 1'!BG74+'lam 2'!BG74+'lam 3'!BG74+'lam 4'!BG74+'lam 5'!BG74+'lam 6'!BG74</f>
        <v>294.69242305129103</v>
      </c>
      <c r="BI74" s="171">
        <f>'lam 1'!BH74+'lam 2'!BH74+'lam 3'!BH74+'lam 4'!BH74+'lam 5'!BH74+'lam 6'!BH74</f>
        <v>291.94707116397331</v>
      </c>
      <c r="BJ74" s="171">
        <f>'lam 1'!BI74+'lam 2'!BI74+'lam 3'!BI74+'lam 4'!BI74+'lam 5'!BI74+'lam 6'!BI74</f>
        <v>287.55520224359049</v>
      </c>
      <c r="BK74" s="171">
        <f>'lam 1'!BJ74+'lam 2'!BJ74+'lam 3'!BJ74+'lam 4'!BJ74+'lam 5'!BJ74+'lam 6'!BJ74</f>
        <v>282.07479945412229</v>
      </c>
      <c r="BL74" s="171">
        <f>'lam 1'!BK74+'lam 2'!BK74+'lam 3'!BK74+'lam 4'!BK74+'lam 5'!BK74+'lam 6'!BK74</f>
        <v>276.17089416214151</v>
      </c>
      <c r="BM74" s="171">
        <f>'lam 1'!BL74+'lam 2'!BL74+'lam 3'!BL74+'lam 4'!BL74+'lam 5'!BL74+'lam 6'!BL74</f>
        <v>270.33119284630743</v>
      </c>
      <c r="BN74" s="171">
        <f>'lam 1'!BM74+'lam 2'!BM74+'lam 3'!BM74+'lam 4'!BM74+'lam 5'!BM74+'lam 6'!BM74</f>
        <v>264.66634544641471</v>
      </c>
      <c r="BO74" s="171">
        <f>'lam 1'!BN74+'lam 2'!BN74+'lam 3'!BN74+'lam 4'!BN74+'lam 5'!BN74+'lam 6'!BN74</f>
        <v>258.86889245432837</v>
      </c>
      <c r="BP74" s="171">
        <f>'lam 1'!BO74+'lam 2'!BO74+'lam 3'!BO74+'lam 4'!BO74+'lam 5'!BO74+'lam 6'!BO74</f>
        <v>252.33098268973305</v>
      </c>
      <c r="BQ74" s="171">
        <f>'lam 1'!BP74+'lam 2'!BP74+'lam 3'!BP74+'lam 4'!BP74+'lam 5'!BP74+'lam 6'!BP74</f>
        <v>244.35918699919139</v>
      </c>
      <c r="BR74" s="171">
        <f>'lam 1'!BQ74+'lam 2'!BQ74+'lam 3'!BQ74+'lam 4'!BQ74+'lam 5'!BQ74+'lam 6'!BQ74</f>
        <v>234.39987474796104</v>
      </c>
      <c r="BS74" s="171">
        <f>'lam 1'!BR74+'lam 2'!BR74+'lam 3'!BR74+'lam 4'!BR74+'lam 5'!BR74+'lam 6'!BR74</f>
        <v>208.15633958077009</v>
      </c>
      <c r="BT74" s="171">
        <f>'lam 1'!BS74+'lam 2'!BS74+'lam 3'!BS74+'lam 4'!BS74+'lam 5'!BS74+'lam 6'!BS74</f>
        <v>194.58631134187004</v>
      </c>
      <c r="BU74" s="171">
        <f>'lam 1'!BT74+'lam 2'!BT74+'lam 3'!BT74+'lam 4'!BT74+'lam 5'!BT74+'lam 6'!BT74</f>
        <v>179.29698291002521</v>
      </c>
      <c r="BV74" s="171">
        <f>'lam 1'!BU74+'lam 2'!BU74+'lam 3'!BU74+'lam 4'!BU74+'lam 5'!BU74+'lam 6'!BU74</f>
        <v>162.9801436207911</v>
      </c>
      <c r="BW74" s="171">
        <f>'lam 1'!BV74+'lam 2'!BV74+'lam 3'!BV74+'lam 4'!BV74+'lam 5'!BV74+'lam 6'!BV74</f>
        <v>146.43520941967651</v>
      </c>
      <c r="BX74" s="171">
        <f>'lam 1'!BW74+'lam 2'!BW74+'lam 3'!BW74+'lam 4'!BW74+'lam 5'!BW74+'lam 6'!BW74</f>
        <v>130.44658583759039</v>
      </c>
      <c r="BY74" s="171">
        <f>'lam 1'!BX74+'lam 2'!BX74+'lam 3'!BX74+'lam 4'!BX74+'lam 5'!BX74+'lam 6'!BX74</f>
        <v>115.68882481698078</v>
      </c>
      <c r="BZ74" s="171">
        <f>'lam 1'!BY74+'lam 2'!BY74+'lam 3'!BY74+'lam 4'!BY74+'lam 5'!BY74+'lam 6'!BY74</f>
        <v>102.6688939342704</v>
      </c>
      <c r="CA74" s="171">
        <f>'lam 1'!BZ74+'lam 2'!BZ74+'lam 3'!BZ74+'lam 4'!BZ74+'lam 5'!BZ74+'lam 6'!BZ74</f>
        <v>91.704469610961922</v>
      </c>
      <c r="CB74" s="171">
        <f>'lam 1'!CA74+'lam 2'!CA74+'lam 3'!CA74+'lam 4'!CA74+'lam 5'!CA74+'lam 6'!CA74</f>
        <v>82.930913643087948</v>
      </c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</row>
    <row r="75" spans="5:165" ht="17.100000000000001" customHeight="1" x14ac:dyDescent="0.2">
      <c r="E75" s="53">
        <f t="shared" si="12"/>
        <v>283.58600255004671</v>
      </c>
      <c r="F75" s="172"/>
      <c r="G75" s="172">
        <v>0</v>
      </c>
      <c r="H75" s="172"/>
      <c r="I75" s="175">
        <f t="shared" si="14"/>
        <v>-3.500000000000004</v>
      </c>
      <c r="J75" s="171">
        <f>'lam 1'!I75+'lam 2'!I75+'lam 3'!I75+'lam 4'!I75+'lam 5'!I75+'lam 6'!I75</f>
        <v>77.393533818361817</v>
      </c>
      <c r="K75" s="171">
        <f>'lam 1'!J75+'lam 2'!J75+'lam 3'!J75+'lam 4'!J75+'lam 5'!J75+'lam 6'!J75</f>
        <v>85.565532713708166</v>
      </c>
      <c r="L75" s="171">
        <f>'lam 1'!K75+'lam 2'!K75+'lam 3'!K75+'lam 4'!K75+'lam 5'!K75+'lam 6'!K75</f>
        <v>95.806445613960136</v>
      </c>
      <c r="M75" s="171">
        <f>'lam 1'!L75+'lam 2'!L75+'lam 3'!L75+'lam 4'!L75+'lam 5'!L75+'lam 6'!L75</f>
        <v>107.97818121346837</v>
      </c>
      <c r="N75" s="171">
        <f>'lam 1'!M75+'lam 2'!M75+'lam 3'!M75+'lam 4'!M75+'lam 5'!M75+'lam 6'!M75</f>
        <v>121.76908737520041</v>
      </c>
      <c r="O75" s="171">
        <f>'lam 1'!N75+'lam 2'!N75+'lam 3'!N75+'lam 4'!N75+'lam 5'!N75+'lam 6'!N75</f>
        <v>136.6887273892288</v>
      </c>
      <c r="P75" s="171">
        <f>'lam 1'!O75+'lam 2'!O75+'lam 3'!O75+'lam 4'!O75+'lam 5'!O75+'lam 6'!O75</f>
        <v>152.09013603782373</v>
      </c>
      <c r="Q75" s="171">
        <f>'lam 1'!P75+'lam 2'!P75+'lam 3'!P75+'lam 4'!P75+'lam 5'!P75+'lam 6'!P75</f>
        <v>167.22622235424893</v>
      </c>
      <c r="R75" s="171">
        <f>'lam 1'!Q75+'lam 2'!Q75+'lam 3'!Q75+'lam 4'!Q75+'lam 5'!Q75+'lam 6'!Q75</f>
        <v>181.34093897911941</v>
      </c>
      <c r="S75" s="171">
        <f>'lam 1'!R75+'lam 2'!R75+'lam 3'!R75+'lam 4'!R75+'lam 5'!R75+'lam 6'!R75</f>
        <v>193.7859477048116</v>
      </c>
      <c r="T75" s="171">
        <f>'lam 1'!S75+'lam 2'!S75+'lam 3'!S75+'lam 4'!S75+'lam 5'!S75+'lam 6'!S75</f>
        <v>217.97488844137288</v>
      </c>
      <c r="U75" s="171">
        <f>'lam 1'!T75+'lam 2'!T75+'lam 3'!T75+'lam 4'!T75+'lam 5'!T75+'lam 6'!T75</f>
        <v>226.93563407119063</v>
      </c>
      <c r="V75" s="171">
        <f>'lam 1'!U75+'lam 2'!U75+'lam 3'!U75+'lam 4'!U75+'lam 5'!U75+'lam 6'!U75</f>
        <v>234.01403451354676</v>
      </c>
      <c r="W75" s="171">
        <f>'lam 1'!V75+'lam 2'!V75+'lam 3'!V75+'lam 4'!V75+'lam 5'!V75+'lam 6'!V75</f>
        <v>239.74891883004008</v>
      </c>
      <c r="X75" s="171">
        <f>'lam 1'!W75+'lam 2'!W75+'lam 3'!W75+'lam 4'!W75+'lam 5'!W75+'lam 6'!W75</f>
        <v>244.8086096277587</v>
      </c>
      <c r="Y75" s="171">
        <f>'lam 1'!X75+'lam 2'!X75+'lam 3'!X75+'lam 4'!X75+'lam 5'!X75+'lam 6'!X75</f>
        <v>249.77765145224652</v>
      </c>
      <c r="Z75" s="171">
        <f>'lam 1'!Y75+'lam 2'!Y75+'lam 3'!Y75+'lam 4'!Y75+'lam 5'!Y75+'lam 6'!Y75</f>
        <v>254.95486425023816</v>
      </c>
      <c r="AA75" s="171">
        <f>'lam 1'!Z75+'lam 2'!Z75+'lam 3'!Z75+'lam 4'!Z75+'lam 5'!Z75+'lam 6'!Z75</f>
        <v>260.24364521406994</v>
      </c>
      <c r="AB75" s="171">
        <f>'lam 1'!AA75+'lam 2'!AA75+'lam 3'!AA75+'lam 4'!AA75+'lam 5'!AA75+'lam 6'!AA75</f>
        <v>265.19160450209472</v>
      </c>
      <c r="AC75" s="171">
        <f>'lam 1'!AB75+'lam 2'!AB75+'lam 3'!AB75+'lam 4'!AB75+'lam 5'!AB75+'lam 6'!AB75</f>
        <v>269.17865520015107</v>
      </c>
      <c r="AD75" s="171">
        <f>'lam 1'!AC75+'lam 2'!AC75+'lam 3'!AC75+'lam 4'!AC75+'lam 5'!AC75+'lam 6'!AC75</f>
        <v>271.68379693758629</v>
      </c>
      <c r="AE75" s="171">
        <f>'lam 1'!AD75+'lam 2'!AD75+'lam 3'!AD75+'lam 4'!AD75+'lam 5'!AD75+'lam 6'!AD75</f>
        <v>272.51693273276459</v>
      </c>
      <c r="AF75" s="171">
        <f>'lam 1'!AE75+'lam 2'!AE75+'lam 3'!AE75+'lam 4'!AE75+'lam 5'!AE75+'lam 6'!AE75</f>
        <v>271.91114321968018</v>
      </c>
      <c r="AG75" s="171">
        <f>'lam 1'!AF75+'lam 2'!AF75+'lam 3'!AF75+'lam 4'!AF75+'lam 5'!AF75+'lam 6'!AF75</f>
        <v>270.43321963478945</v>
      </c>
      <c r="AH75" s="171">
        <f>'lam 1'!AG75+'lam 2'!AG75+'lam 3'!AG75+'lam 4'!AG75+'lam 5'!AG75+'lam 6'!AG75</f>
        <v>268.7549634423724</v>
      </c>
      <c r="AI75" s="171">
        <f>'lam 1'!AH75+'lam 2'!AH75+'lam 3'!AH75+'lam 4'!AH75+'lam 5'!AH75+'lam 6'!AH75</f>
        <v>267.39017291933175</v>
      </c>
      <c r="AJ75" s="171">
        <f>'lam 1'!AI75+'lam 2'!AI75+'lam 3'!AI75+'lam 4'!AI75+'lam 5'!AI75+'lam 6'!AI75</f>
        <v>266.51139544749316</v>
      </c>
      <c r="AK75" s="171">
        <f>'lam 1'!AJ75+'lam 2'!AJ75+'lam 3'!AJ75+'lam 4'!AJ75+'lam 5'!AJ75+'lam 6'!AJ75</f>
        <v>265.91674385625117</v>
      </c>
      <c r="AL75" s="171">
        <f>'lam 1'!AK75+'lam 2'!AK75+'lam 3'!AK75+'lam 4'!AK75+'lam 5'!AK75+'lam 6'!AK75</f>
        <v>265.14836983954308</v>
      </c>
      <c r="AM75" s="171">
        <f>'lam 1'!AL75+'lam 2'!AL75+'lam 3'!AL75+'lam 4'!AL75+'lam 5'!AL75+'lam 6'!AL75</f>
        <v>283.58600255004666</v>
      </c>
      <c r="AN75" s="171">
        <f>'lam 1'!AM75+'lam 2'!AM75+'lam 3'!AM75+'lam 4'!AM75+'lam 5'!AM75+'lam 6'!AM75</f>
        <v>281.5347837040344</v>
      </c>
      <c r="AO75" s="171">
        <f>'lam 1'!AN75+'lam 2'!AN75+'lam 3'!AN75+'lam 4'!AN75+'lam 5'!AN75+'lam 6'!AN75</f>
        <v>279.35148041851926</v>
      </c>
      <c r="AP75" s="171">
        <f>'lam 1'!AO75+'lam 2'!AO75+'lam 3'!AO75+'lam 4'!AO75+'lam 5'!AO75+'lam 6'!AO75</f>
        <v>277.14738459307887</v>
      </c>
      <c r="AQ75" s="171">
        <f>'lam 1'!AP75+'lam 2'!AP75+'lam 3'!AP75+'lam 4'!AP75+'lam 5'!AP75+'lam 6'!AP75</f>
        <v>275.20440356771655</v>
      </c>
      <c r="AR75" s="171">
        <f>'lam 1'!AQ75+'lam 2'!AQ75+'lam 3'!AQ75+'lam 4'!AQ75+'lam 5'!AQ75+'lam 6'!AQ75</f>
        <v>273.85922341302324</v>
      </c>
      <c r="AS75" s="171">
        <f>'lam 1'!AR75+'lam 2'!AR75+'lam 3'!AR75+'lam 4'!AR75+'lam 5'!AR75+'lam 6'!AR75</f>
        <v>273.37745477845681</v>
      </c>
      <c r="AT75" s="171">
        <f>'lam 1'!AS75+'lam 2'!AS75+'lam 3'!AS75+'lam 4'!AS75+'lam 5'!AS75+'lam 6'!AS75</f>
        <v>273.85922341302341</v>
      </c>
      <c r="AU75" s="171">
        <f>'lam 1'!AT75+'lam 2'!AT75+'lam 3'!AT75+'lam 4'!AT75+'lam 5'!AT75+'lam 6'!AT75</f>
        <v>275.20440356771667</v>
      </c>
      <c r="AV75" s="171">
        <f>'lam 1'!AU75+'lam 2'!AU75+'lam 3'!AU75+'lam 4'!AU75+'lam 5'!AU75+'lam 6'!AU75</f>
        <v>277.14738459307904</v>
      </c>
      <c r="AW75" s="171">
        <f>'lam 1'!AV75+'lam 2'!AV75+'lam 3'!AV75+'lam 4'!AV75+'lam 5'!AV75+'lam 6'!AV75</f>
        <v>279.35148041851926</v>
      </c>
      <c r="AX75" s="171">
        <f>'lam 1'!AW75+'lam 2'!AW75+'lam 3'!AW75+'lam 4'!AW75+'lam 5'!AW75+'lam 6'!AW75</f>
        <v>281.53478370403445</v>
      </c>
      <c r="AY75" s="171">
        <f>'lam 1'!AX75+'lam 2'!AX75+'lam 3'!AX75+'lam 4'!AX75+'lam 5'!AX75+'lam 6'!AX75</f>
        <v>283.58600255004671</v>
      </c>
      <c r="AZ75" s="171">
        <f>'lam 1'!AY75+'lam 2'!AY75+'lam 3'!AY75+'lam 4'!AY75+'lam 5'!AY75+'lam 6'!AY75</f>
        <v>265.14836983954302</v>
      </c>
      <c r="BA75" s="171">
        <f>'lam 1'!AZ75+'lam 2'!AZ75+'lam 3'!AZ75+'lam 4'!AZ75+'lam 5'!AZ75+'lam 6'!AZ75</f>
        <v>265.91674385625123</v>
      </c>
      <c r="BB75" s="171">
        <f>'lam 1'!BA75+'lam 2'!BA75+'lam 3'!BA75+'lam 4'!BA75+'lam 5'!BA75+'lam 6'!BA75</f>
        <v>266.5113954474931</v>
      </c>
      <c r="BC75" s="171">
        <f>'lam 1'!BB75+'lam 2'!BB75+'lam 3'!BB75+'lam 4'!BB75+'lam 5'!BB75+'lam 6'!BB75</f>
        <v>267.39017291933192</v>
      </c>
      <c r="BD75" s="171">
        <f>'lam 1'!BC75+'lam 2'!BC75+'lam 3'!BC75+'lam 4'!BC75+'lam 5'!BC75+'lam 6'!BC75</f>
        <v>268.75496344237263</v>
      </c>
      <c r="BE75" s="171">
        <f>'lam 1'!BD75+'lam 2'!BD75+'lam 3'!BD75+'lam 4'!BD75+'lam 5'!BD75+'lam 6'!BD75</f>
        <v>270.43321963478945</v>
      </c>
      <c r="BF75" s="171">
        <f>'lam 1'!BE75+'lam 2'!BE75+'lam 3'!BE75+'lam 4'!BE75+'lam 5'!BE75+'lam 6'!BE75</f>
        <v>271.91114321968018</v>
      </c>
      <c r="BG75" s="171">
        <f>'lam 1'!BF75+'lam 2'!BF75+'lam 3'!BF75+'lam 4'!BF75+'lam 5'!BF75+'lam 6'!BF75</f>
        <v>272.51693273276459</v>
      </c>
      <c r="BH75" s="171">
        <f>'lam 1'!BG75+'lam 2'!BG75+'lam 3'!BG75+'lam 4'!BG75+'lam 5'!BG75+'lam 6'!BG75</f>
        <v>271.68379693758624</v>
      </c>
      <c r="BI75" s="171">
        <f>'lam 1'!BH75+'lam 2'!BH75+'lam 3'!BH75+'lam 4'!BH75+'lam 5'!BH75+'lam 6'!BH75</f>
        <v>269.17865520015096</v>
      </c>
      <c r="BJ75" s="171">
        <f>'lam 1'!BI75+'lam 2'!BI75+'lam 3'!BI75+'lam 4'!BI75+'lam 5'!BI75+'lam 6'!BI75</f>
        <v>265.19160450209461</v>
      </c>
      <c r="BK75" s="171">
        <f>'lam 1'!BJ75+'lam 2'!BJ75+'lam 3'!BJ75+'lam 4'!BJ75+'lam 5'!BJ75+'lam 6'!BJ75</f>
        <v>260.24364521406983</v>
      </c>
      <c r="BL75" s="171">
        <f>'lam 1'!BK75+'lam 2'!BK75+'lam 3'!BK75+'lam 4'!BK75+'lam 5'!BK75+'lam 6'!BK75</f>
        <v>254.95486425023779</v>
      </c>
      <c r="BM75" s="171">
        <f>'lam 1'!BL75+'lam 2'!BL75+'lam 3'!BL75+'lam 4'!BL75+'lam 5'!BL75+'lam 6'!BL75</f>
        <v>249.77765145224615</v>
      </c>
      <c r="BN75" s="171">
        <f>'lam 1'!BM75+'lam 2'!BM75+'lam 3'!BM75+'lam 4'!BM75+'lam 5'!BM75+'lam 6'!BM75</f>
        <v>244.80860962775856</v>
      </c>
      <c r="BO75" s="171">
        <f>'lam 1'!BN75+'lam 2'!BN75+'lam 3'!BN75+'lam 4'!BN75+'lam 5'!BN75+'lam 6'!BN75</f>
        <v>239.74891883003983</v>
      </c>
      <c r="BP75" s="171">
        <f>'lam 1'!BO75+'lam 2'!BO75+'lam 3'!BO75+'lam 4'!BO75+'lam 5'!BO75+'lam 6'!BO75</f>
        <v>234.01403451354656</v>
      </c>
      <c r="BQ75" s="171">
        <f>'lam 1'!BP75+'lam 2'!BP75+'lam 3'!BP75+'lam 4'!BP75+'lam 5'!BP75+'lam 6'!BP75</f>
        <v>226.93563407119029</v>
      </c>
      <c r="BR75" s="171">
        <f>'lam 1'!BQ75+'lam 2'!BQ75+'lam 3'!BQ75+'lam 4'!BQ75+'lam 5'!BQ75+'lam 6'!BQ75</f>
        <v>217.97488844137249</v>
      </c>
      <c r="BS75" s="171">
        <f>'lam 1'!BR75+'lam 2'!BR75+'lam 3'!BR75+'lam 4'!BR75+'lam 5'!BR75+'lam 6'!BR75</f>
        <v>193.78594770481112</v>
      </c>
      <c r="BT75" s="171">
        <f>'lam 1'!BS75+'lam 2'!BS75+'lam 3'!BS75+'lam 4'!BS75+'lam 5'!BS75+'lam 6'!BS75</f>
        <v>181.34093897911873</v>
      </c>
      <c r="BU75" s="171">
        <f>'lam 1'!BT75+'lam 2'!BT75+'lam 3'!BT75+'lam 4'!BT75+'lam 5'!BT75+'lam 6'!BT75</f>
        <v>167.22622235424819</v>
      </c>
      <c r="BV75" s="171">
        <f>'lam 1'!BU75+'lam 2'!BU75+'lam 3'!BU75+'lam 4'!BU75+'lam 5'!BU75+'lam 6'!BU75</f>
        <v>152.09013603782284</v>
      </c>
      <c r="BW75" s="171">
        <f>'lam 1'!BV75+'lam 2'!BV75+'lam 3'!BV75+'lam 4'!BV75+'lam 5'!BV75+'lam 6'!BV75</f>
        <v>136.68872738922806</v>
      </c>
      <c r="BX75" s="171">
        <f>'lam 1'!BW75+'lam 2'!BW75+'lam 3'!BW75+'lam 4'!BW75+'lam 5'!BW75+'lam 6'!BW75</f>
        <v>121.76908737519972</v>
      </c>
      <c r="BY75" s="171">
        <f>'lam 1'!BX75+'lam 2'!BX75+'lam 3'!BX75+'lam 4'!BX75+'lam 5'!BX75+'lam 6'!BX75</f>
        <v>107.97818121346774</v>
      </c>
      <c r="BZ75" s="171">
        <f>'lam 1'!BY75+'lam 2'!BY75+'lam 3'!BY75+'lam 4'!BY75+'lam 5'!BY75+'lam 6'!BY75</f>
        <v>95.806445613959625</v>
      </c>
      <c r="CA75" s="171">
        <f>'lam 1'!BZ75+'lam 2'!BZ75+'lam 3'!BZ75+'lam 4'!BZ75+'lam 5'!BZ75+'lam 6'!BZ75</f>
        <v>85.565532713707682</v>
      </c>
      <c r="CB75" s="171">
        <f>'lam 1'!CA75+'lam 2'!CA75+'lam 3'!CA75+'lam 4'!CA75+'lam 5'!CA75+'lam 6'!CA75</f>
        <v>77.393533818361561</v>
      </c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</row>
    <row r="76" spans="5:165" ht="17.100000000000001" customHeight="1" x14ac:dyDescent="0.2"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2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</row>
    <row r="77" spans="5:165" ht="17.100000000000001" customHeight="1" x14ac:dyDescent="0.2">
      <c r="J77" s="122">
        <f t="shared" ref="J77:AO77" si="15">SUM(J5:J75)</f>
        <v>9133.0910576230108</v>
      </c>
      <c r="K77" s="122">
        <f t="shared" si="15"/>
        <v>10118.8081466932</v>
      </c>
      <c r="L77" s="122">
        <f t="shared" si="15"/>
        <v>11347.35971201714</v>
      </c>
      <c r="M77" s="122">
        <f t="shared" si="15"/>
        <v>12807.508083244144</v>
      </c>
      <c r="N77" s="122">
        <f t="shared" si="15"/>
        <v>14468.190288906893</v>
      </c>
      <c r="O77" s="122">
        <f t="shared" si="15"/>
        <v>16277.264923741383</v>
      </c>
      <c r="P77" s="122">
        <f t="shared" si="15"/>
        <v>18163.323833003222</v>
      </c>
      <c r="Q77" s="122">
        <f t="shared" si="15"/>
        <v>20041.477096538943</v>
      </c>
      <c r="R77" s="122">
        <f t="shared" si="15"/>
        <v>21823.371944366816</v>
      </c>
      <c r="S77" s="122">
        <f t="shared" si="15"/>
        <v>23430.568800215508</v>
      </c>
      <c r="T77" s="122">
        <f t="shared" si="15"/>
        <v>26435.016647881341</v>
      </c>
      <c r="U77" s="122">
        <f t="shared" si="15"/>
        <v>27661.864207493978</v>
      </c>
      <c r="V77" s="122">
        <f t="shared" si="15"/>
        <v>28670.724139604692</v>
      </c>
      <c r="W77" s="122">
        <f t="shared" si="15"/>
        <v>29518.170246601454</v>
      </c>
      <c r="X77" s="122">
        <f t="shared" si="15"/>
        <v>30277.209604924887</v>
      </c>
      <c r="Y77" s="122">
        <f t="shared" si="15"/>
        <v>31012.252784770964</v>
      </c>
      <c r="Z77" s="122">
        <f t="shared" si="15"/>
        <v>31754.776909047629</v>
      </c>
      <c r="AA77" s="122">
        <f t="shared" si="15"/>
        <v>32489.636645330713</v>
      </c>
      <c r="AB77" s="122">
        <f t="shared" si="15"/>
        <v>33159.343456852308</v>
      </c>
      <c r="AC77" s="122">
        <f t="shared" si="15"/>
        <v>33686.60214771302</v>
      </c>
      <c r="AD77" s="122">
        <f t="shared" si="15"/>
        <v>34006.774134243322</v>
      </c>
      <c r="AE77" s="122">
        <f t="shared" si="15"/>
        <v>34096.282817292435</v>
      </c>
      <c r="AF77" s="122">
        <f t="shared" si="15"/>
        <v>33983.948002168072</v>
      </c>
      <c r="AG77" s="122">
        <f t="shared" si="15"/>
        <v>33739.973309091758</v>
      </c>
      <c r="AH77" s="122">
        <f t="shared" si="15"/>
        <v>33447.898515993846</v>
      </c>
      <c r="AI77" s="122">
        <f t="shared" si="15"/>
        <v>33172.57002445012</v>
      </c>
      <c r="AJ77" s="122">
        <f t="shared" si="15"/>
        <v>32938.163154925816</v>
      </c>
      <c r="AK77" s="122">
        <f t="shared" si="15"/>
        <v>32724.650447016204</v>
      </c>
      <c r="AL77" s="122">
        <f t="shared" si="15"/>
        <v>32482.512019907001</v>
      </c>
      <c r="AM77" s="122">
        <f t="shared" si="15"/>
        <v>34324.920188208285</v>
      </c>
      <c r="AN77" s="122">
        <f t="shared" si="15"/>
        <v>33942.00089649365</v>
      </c>
      <c r="AO77" s="122">
        <f t="shared" si="15"/>
        <v>33549.376946908633</v>
      </c>
      <c r="AP77" s="122">
        <f t="shared" ref="AP77:BU77" si="16">SUM(AP5:AP75)</f>
        <v>33170.731656383861</v>
      </c>
      <c r="AQ77" s="122">
        <f t="shared" si="16"/>
        <v>32848.985179783005</v>
      </c>
      <c r="AR77" s="122">
        <f t="shared" si="16"/>
        <v>32631.51412190999</v>
      </c>
      <c r="AS77" s="122">
        <f t="shared" si="16"/>
        <v>32554.529847482667</v>
      </c>
      <c r="AT77" s="122">
        <f t="shared" si="16"/>
        <v>32631.514121910022</v>
      </c>
      <c r="AU77" s="122">
        <f t="shared" si="16"/>
        <v>32848.98517978302</v>
      </c>
      <c r="AV77" s="122">
        <f t="shared" si="16"/>
        <v>33170.73165638389</v>
      </c>
      <c r="AW77" s="122">
        <f t="shared" si="16"/>
        <v>33549.376946908647</v>
      </c>
      <c r="AX77" s="122">
        <f t="shared" si="16"/>
        <v>33942.000896493679</v>
      </c>
      <c r="AY77" s="122">
        <f t="shared" si="16"/>
        <v>34324.9201882083</v>
      </c>
      <c r="AZ77" s="122">
        <f t="shared" si="16"/>
        <v>32482.512019907019</v>
      </c>
      <c r="BA77" s="122">
        <f t="shared" si="16"/>
        <v>32724.650447016214</v>
      </c>
      <c r="BB77" s="122">
        <f t="shared" si="16"/>
        <v>32938.163154925831</v>
      </c>
      <c r="BC77" s="122">
        <f t="shared" si="16"/>
        <v>33172.57002445015</v>
      </c>
      <c r="BD77" s="122">
        <f t="shared" si="16"/>
        <v>33447.898515993853</v>
      </c>
      <c r="BE77" s="122">
        <f t="shared" si="16"/>
        <v>33739.973309091773</v>
      </c>
      <c r="BF77" s="122">
        <f t="shared" si="16"/>
        <v>33983.948002168079</v>
      </c>
      <c r="BG77" s="122">
        <f t="shared" si="16"/>
        <v>34096.282817292435</v>
      </c>
      <c r="BH77" s="122">
        <f t="shared" si="16"/>
        <v>34006.774134243315</v>
      </c>
      <c r="BI77" s="122">
        <f t="shared" si="16"/>
        <v>33686.602147713005</v>
      </c>
      <c r="BJ77" s="122">
        <f t="shared" si="16"/>
        <v>33159.343456852301</v>
      </c>
      <c r="BK77" s="122">
        <f t="shared" si="16"/>
        <v>32489.636645330684</v>
      </c>
      <c r="BL77" s="122">
        <f t="shared" si="16"/>
        <v>31754.776909047585</v>
      </c>
      <c r="BM77" s="122">
        <f t="shared" si="16"/>
        <v>31012.252784770932</v>
      </c>
      <c r="BN77" s="122">
        <f t="shared" si="16"/>
        <v>30277.209604924858</v>
      </c>
      <c r="BO77" s="122">
        <f t="shared" si="16"/>
        <v>29518.170246601421</v>
      </c>
      <c r="BP77" s="122">
        <f t="shared" si="16"/>
        <v>28670.724139604637</v>
      </c>
      <c r="BQ77" s="122">
        <f t="shared" si="16"/>
        <v>27661.864207493923</v>
      </c>
      <c r="BR77" s="122">
        <f t="shared" si="16"/>
        <v>26435.016647881279</v>
      </c>
      <c r="BS77" s="122">
        <f t="shared" si="16"/>
        <v>23430.568800215446</v>
      </c>
      <c r="BT77" s="122">
        <f t="shared" si="16"/>
        <v>21823.371944366725</v>
      </c>
      <c r="BU77" s="122">
        <f t="shared" si="16"/>
        <v>20041.477096538863</v>
      </c>
      <c r="BV77" s="122">
        <f t="shared" ref="BV77:CB77" si="17">SUM(BV5:BV75)</f>
        <v>18163.323833003102</v>
      </c>
      <c r="BW77" s="122">
        <f t="shared" si="17"/>
        <v>16277.264923741288</v>
      </c>
      <c r="BX77" s="122">
        <f t="shared" si="17"/>
        <v>14468.190288906801</v>
      </c>
      <c r="BY77" s="122">
        <f t="shared" si="17"/>
        <v>12807.508083244073</v>
      </c>
      <c r="BZ77" s="122">
        <f t="shared" si="17"/>
        <v>11347.35971201708</v>
      </c>
      <c r="CA77" s="122">
        <f t="shared" si="17"/>
        <v>10118.808146693136</v>
      </c>
      <c r="CB77" s="122">
        <f t="shared" si="17"/>
        <v>9133.091057622978</v>
      </c>
      <c r="CC77" s="122"/>
      <c r="CD77" s="122"/>
      <c r="CE77" s="122"/>
      <c r="CF77" s="122"/>
      <c r="CG77" s="122"/>
      <c r="CH77" s="122"/>
      <c r="CI77" s="122"/>
      <c r="CJ77" s="122"/>
      <c r="CK77" s="122"/>
      <c r="CL77" s="122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</row>
    <row r="78" spans="5:165" ht="17.100000000000001" customHeight="1" x14ac:dyDescent="0.2"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2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</row>
    <row r="79" spans="5:165" ht="17.100000000000001" customHeight="1" x14ac:dyDescent="0.2"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E79" s="122"/>
      <c r="AF79" s="122"/>
      <c r="AG79" s="122"/>
      <c r="AH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</row>
    <row r="80" spans="5:165" ht="17.100000000000001" customHeight="1" x14ac:dyDescent="0.2"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</row>
    <row r="81" spans="10:165" ht="17.100000000000001" customHeight="1" x14ac:dyDescent="0.2"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</row>
    <row r="82" spans="10:165" ht="17.100000000000001" customHeight="1" x14ac:dyDescent="0.2"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</row>
    <row r="83" spans="10:165" ht="17.100000000000001" customHeight="1" x14ac:dyDescent="0.2"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  <c r="FI83" s="123"/>
    </row>
    <row r="84" spans="10:165" ht="17.100000000000001" customHeight="1" x14ac:dyDescent="0.2"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2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  <c r="FI84" s="123"/>
    </row>
    <row r="85" spans="10:165" ht="17.100000000000001" customHeight="1" x14ac:dyDescent="0.2"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  <c r="FI85" s="123"/>
    </row>
    <row r="86" spans="10:165" ht="17.100000000000001" customHeight="1" x14ac:dyDescent="0.2"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54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  <c r="FI86" s="123"/>
    </row>
    <row r="87" spans="10:165" ht="17.100000000000001" customHeight="1" x14ac:dyDescent="0.2">
      <c r="BL87" s="154"/>
      <c r="BM87" s="154"/>
      <c r="BN87" s="154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  <c r="FI87" s="123"/>
    </row>
    <row r="88" spans="10:165" ht="17.100000000000001" customHeight="1" x14ac:dyDescent="0.2">
      <c r="BL88" s="154"/>
      <c r="BM88" s="154"/>
      <c r="BN88" s="154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  <c r="FI88" s="123"/>
    </row>
    <row r="89" spans="10:165" ht="17.100000000000001" customHeight="1" x14ac:dyDescent="0.2">
      <c r="BL89" s="154"/>
      <c r="BM89" s="154"/>
      <c r="BN89" s="154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  <c r="FI89" s="123"/>
    </row>
    <row r="90" spans="10:165" ht="17.100000000000001" customHeight="1" x14ac:dyDescent="0.2">
      <c r="BL90" s="154"/>
      <c r="BM90" s="154"/>
      <c r="BN90" s="154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  <c r="FI90" s="123"/>
    </row>
    <row r="91" spans="10:165" ht="17.100000000000001" customHeight="1" x14ac:dyDescent="0.2">
      <c r="BL91" s="154"/>
      <c r="BM91" s="154"/>
      <c r="BN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  <c r="FI91" s="154"/>
    </row>
    <row r="92" spans="10:165" ht="17.100000000000001" customHeight="1" x14ac:dyDescent="0.2">
      <c r="BL92" s="154"/>
      <c r="BM92" s="154"/>
      <c r="BN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  <c r="FI92" s="154"/>
    </row>
    <row r="93" spans="10:165" ht="17.100000000000001" customHeight="1" x14ac:dyDescent="0.2">
      <c r="BL93" s="154"/>
      <c r="BM93" s="154"/>
      <c r="BN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  <c r="FI93" s="154"/>
    </row>
    <row r="94" spans="10:165" ht="17.100000000000001" customHeight="1" x14ac:dyDescent="0.2">
      <c r="BL94" s="154"/>
      <c r="BM94" s="154"/>
      <c r="BN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  <c r="FI94" s="154"/>
    </row>
    <row r="95" spans="10:165" ht="17.100000000000001" customHeight="1" x14ac:dyDescent="0.2">
      <c r="BL95" s="154"/>
      <c r="BM95" s="154"/>
      <c r="BN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  <c r="FI95" s="154"/>
    </row>
    <row r="96" spans="10:165" ht="17.100000000000001" customHeight="1" x14ac:dyDescent="0.2"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  <c r="FI96" s="154"/>
    </row>
    <row r="97" spans="10:165" ht="17.100000000000001" customHeight="1" x14ac:dyDescent="0.2"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  <c r="FI97" s="154"/>
    </row>
    <row r="98" spans="10:165" ht="17.100000000000001" customHeight="1" x14ac:dyDescent="0.2"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  <c r="FI98" s="154"/>
    </row>
    <row r="99" spans="10:165" ht="17.100000000000001" customHeight="1" x14ac:dyDescent="0.2"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  <c r="FI99" s="154"/>
    </row>
    <row r="100" spans="10:165" ht="17.100000000000001" customHeight="1" x14ac:dyDescent="0.2"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  <c r="FI100" s="154"/>
    </row>
    <row r="101" spans="10:165" ht="17.100000000000001" customHeight="1" x14ac:dyDescent="0.2"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</row>
    <row r="102" spans="10:165" ht="17.100000000000001" customHeight="1" x14ac:dyDescent="0.2"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</row>
    <row r="103" spans="10:165" ht="17.100000000000001" customHeight="1" x14ac:dyDescent="0.2"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  <c r="DB103" s="154"/>
    </row>
    <row r="104" spans="10:165" ht="17.100000000000001" customHeight="1" x14ac:dyDescent="0.2"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</row>
    <row r="105" spans="10:165" ht="17.100000000000001" customHeight="1" x14ac:dyDescent="0.2"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</row>
    <row r="106" spans="10:165" ht="17.100000000000001" customHeight="1" x14ac:dyDescent="0.2"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  <c r="DB106" s="154"/>
    </row>
    <row r="107" spans="10:165" ht="17.100000000000001" customHeight="1" x14ac:dyDescent="0.2"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</row>
    <row r="108" spans="10:165" ht="17.100000000000001" customHeight="1" x14ac:dyDescent="0.2"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  <c r="DB108" s="154"/>
    </row>
    <row r="109" spans="10:165" ht="17.100000000000001" customHeight="1" x14ac:dyDescent="0.2"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  <c r="DB109" s="154"/>
    </row>
    <row r="110" spans="10:165" ht="17.100000000000001" customHeight="1" x14ac:dyDescent="0.2"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  <c r="DB110" s="154"/>
    </row>
    <row r="111" spans="10:165" ht="17.100000000000001" customHeight="1" x14ac:dyDescent="0.2"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  <c r="DB111" s="154"/>
    </row>
    <row r="112" spans="10:165" ht="17.100000000000001" customHeight="1" x14ac:dyDescent="0.2"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  <c r="DB112" s="154"/>
    </row>
    <row r="113" spans="10:106" ht="17.100000000000001" customHeight="1" x14ac:dyDescent="0.2"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  <c r="DB113" s="154"/>
    </row>
    <row r="114" spans="10:106" ht="17.100000000000001" customHeight="1" x14ac:dyDescent="0.2"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</row>
    <row r="115" spans="10:106" ht="17.100000000000001" customHeight="1" x14ac:dyDescent="0.2"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</row>
    <row r="116" spans="10:106" ht="17.100000000000001" customHeight="1" x14ac:dyDescent="0.2"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</row>
    <row r="117" spans="10:106" ht="17.100000000000001" customHeight="1" x14ac:dyDescent="0.2"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  <c r="DB117" s="154"/>
    </row>
    <row r="118" spans="10:106" ht="17.100000000000001" customHeight="1" x14ac:dyDescent="0.2"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</row>
    <row r="119" spans="10:106" ht="17.100000000000001" customHeight="1" x14ac:dyDescent="0.2"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  <c r="DB119" s="154"/>
    </row>
    <row r="120" spans="10:106" ht="17.100000000000001" customHeight="1" x14ac:dyDescent="0.2"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  <c r="DB120" s="154"/>
    </row>
    <row r="121" spans="10:106" ht="17.100000000000001" customHeight="1" x14ac:dyDescent="0.2"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  <c r="DB121" s="154"/>
    </row>
    <row r="122" spans="10:106" ht="17.100000000000001" customHeight="1" x14ac:dyDescent="0.2"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  <c r="DB122" s="154"/>
    </row>
    <row r="123" spans="10:106" ht="17.100000000000001" customHeight="1" x14ac:dyDescent="0.2"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  <c r="DB123" s="154"/>
    </row>
    <row r="124" spans="10:106" ht="17.100000000000001" customHeight="1" x14ac:dyDescent="0.2"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  <c r="DB124" s="154"/>
    </row>
    <row r="125" spans="10:106" ht="17.100000000000001" customHeight="1" x14ac:dyDescent="0.2"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  <c r="DB125" s="154"/>
    </row>
    <row r="126" spans="10:106" ht="17.100000000000001" customHeight="1" x14ac:dyDescent="0.2"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  <c r="DB126" s="154"/>
    </row>
    <row r="127" spans="10:106" ht="17.100000000000001" customHeight="1" x14ac:dyDescent="0.2"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  <c r="DB127" s="154"/>
    </row>
    <row r="128" spans="10:106" ht="17.100000000000001" customHeight="1" x14ac:dyDescent="0.2"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  <c r="DB128" s="154"/>
    </row>
    <row r="129" spans="10:106" ht="17.100000000000001" customHeight="1" x14ac:dyDescent="0.2"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  <c r="DB129" s="154"/>
    </row>
    <row r="130" spans="10:106" ht="17.100000000000001" customHeight="1" x14ac:dyDescent="0.2"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  <c r="DB130" s="154"/>
    </row>
    <row r="131" spans="10:106" ht="17.100000000000001" customHeight="1" x14ac:dyDescent="0.2"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  <c r="DB131" s="154"/>
    </row>
    <row r="132" spans="10:106" ht="17.100000000000001" customHeight="1" x14ac:dyDescent="0.2"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  <c r="DB132" s="154"/>
    </row>
    <row r="133" spans="10:106" ht="17.100000000000001" customHeight="1" x14ac:dyDescent="0.2"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  <c r="DB133" s="154"/>
    </row>
    <row r="134" spans="10:106" ht="17.100000000000001" customHeight="1" x14ac:dyDescent="0.2"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  <c r="DB134" s="154"/>
    </row>
    <row r="135" spans="10:106" ht="17.100000000000001" customHeight="1" x14ac:dyDescent="0.2"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  <c r="DB135" s="154"/>
    </row>
    <row r="136" spans="10:106" ht="17.100000000000001" customHeight="1" x14ac:dyDescent="0.2"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  <c r="DB136" s="154"/>
    </row>
    <row r="137" spans="10:106" ht="17.100000000000001" customHeight="1" x14ac:dyDescent="0.2"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  <c r="DB137" s="154"/>
    </row>
    <row r="138" spans="10:106" ht="17.100000000000001" customHeight="1" x14ac:dyDescent="0.2"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  <c r="DB138" s="154"/>
    </row>
    <row r="139" spans="10:106" ht="17.100000000000001" customHeight="1" x14ac:dyDescent="0.2"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</row>
    <row r="140" spans="10:106" ht="17.100000000000001" customHeight="1" x14ac:dyDescent="0.2"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  <c r="DB140" s="154"/>
    </row>
    <row r="141" spans="10:106" ht="17.100000000000001" customHeight="1" x14ac:dyDescent="0.2"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  <c r="DB141" s="154"/>
    </row>
    <row r="142" spans="10:106" ht="17.100000000000001" customHeight="1" x14ac:dyDescent="0.2"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  <c r="DB142" s="154"/>
    </row>
    <row r="143" spans="10:106" ht="17.100000000000001" customHeight="1" x14ac:dyDescent="0.2"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  <c r="DB143" s="154"/>
    </row>
    <row r="144" spans="10:106" ht="17.100000000000001" customHeight="1" x14ac:dyDescent="0.2"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  <c r="DB144" s="154"/>
    </row>
    <row r="145" spans="10:106" ht="17.100000000000001" customHeight="1" x14ac:dyDescent="0.2"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  <c r="DB145" s="154"/>
    </row>
    <row r="146" spans="10:106" ht="17.100000000000001" customHeight="1" x14ac:dyDescent="0.2"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  <c r="DB146" s="154"/>
    </row>
    <row r="147" spans="10:106" ht="17.100000000000001" customHeight="1" x14ac:dyDescent="0.2"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</row>
    <row r="148" spans="10:106" ht="17.100000000000001" customHeight="1" x14ac:dyDescent="0.2"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</row>
    <row r="149" spans="10:106" ht="17.100000000000001" customHeight="1" x14ac:dyDescent="0.2"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</row>
    <row r="150" spans="10:106" ht="17.100000000000001" customHeight="1" x14ac:dyDescent="0.2"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</row>
    <row r="151" spans="10:106" ht="17.100000000000001" customHeight="1" x14ac:dyDescent="0.2"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</row>
    <row r="152" spans="10:106" ht="17.100000000000001" customHeight="1" x14ac:dyDescent="0.2"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  <c r="DB152" s="154"/>
    </row>
    <row r="153" spans="10:106" ht="17.100000000000001" customHeight="1" x14ac:dyDescent="0.2"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  <c r="DB153" s="154"/>
    </row>
  </sheetData>
  <sheetProtection sheet="1" objects="1" scenarios="1"/>
  <phoneticPr fontId="16" type="noConversion"/>
  <conditionalFormatting sqref="J5:CB75">
    <cfRule type="cellIs" dxfId="2" priority="1" stopIfTrue="1" operator="greaterThanOrEqual">
      <formula>402</formula>
    </cfRule>
    <cfRule type="cellIs" dxfId="1" priority="2" stopIfTrue="1" operator="between">
      <formula>268</formula>
      <formula>402</formula>
    </cfRule>
    <cfRule type="cellIs" dxfId="0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72"/>
  <sheetViews>
    <sheetView topLeftCell="A7" zoomScale="85" zoomScaleNormal="85" workbookViewId="0">
      <selection activeCell="O29" sqref="O29"/>
    </sheetView>
  </sheetViews>
  <sheetFormatPr baseColWidth="10" defaultRowHeight="12.75" customHeight="1" x14ac:dyDescent="0.2"/>
  <cols>
    <col min="1" max="1" width="11.42578125" style="37"/>
    <col min="3" max="3" width="12.28515625" bestFit="1" customWidth="1"/>
  </cols>
  <sheetData>
    <row r="1" spans="1:9" ht="12.75" customHeight="1" x14ac:dyDescent="0.2">
      <c r="C1" s="24" t="s">
        <v>103</v>
      </c>
      <c r="D1" s="37">
        <v>60</v>
      </c>
      <c r="E1" s="41" t="s">
        <v>104</v>
      </c>
    </row>
    <row r="2" spans="1:9" ht="12.75" customHeight="1" x14ac:dyDescent="0.2">
      <c r="C2" s="38" t="s">
        <v>82</v>
      </c>
      <c r="D2" s="37">
        <v>12</v>
      </c>
      <c r="E2" s="41" t="s">
        <v>105</v>
      </c>
    </row>
    <row r="3" spans="1:9" ht="12.75" customHeight="1" x14ac:dyDescent="0.2">
      <c r="C3" s="24" t="s">
        <v>106</v>
      </c>
      <c r="D3" s="37">
        <f>D1*D2</f>
        <v>720</v>
      </c>
      <c r="E3" s="41" t="s">
        <v>107</v>
      </c>
      <c r="I3" s="15" t="s">
        <v>112</v>
      </c>
    </row>
    <row r="4" spans="1:9" ht="12.75" customHeight="1" x14ac:dyDescent="0.2">
      <c r="C4" s="24"/>
      <c r="I4" s="15" t="s">
        <v>113</v>
      </c>
    </row>
    <row r="5" spans="1:9" ht="12.75" customHeight="1" x14ac:dyDescent="0.2">
      <c r="I5" s="15" t="s">
        <v>114</v>
      </c>
    </row>
    <row r="6" spans="1:9" ht="12.75" customHeight="1" x14ac:dyDescent="0.2">
      <c r="I6" s="15" t="s">
        <v>115</v>
      </c>
    </row>
    <row r="7" spans="1:9" ht="12.75" customHeight="1" x14ac:dyDescent="0.2">
      <c r="A7" s="39" t="s">
        <v>109</v>
      </c>
      <c r="B7" s="18">
        <f>C7/2</f>
        <v>22.5</v>
      </c>
      <c r="C7" s="18">
        <f>D7/2</f>
        <v>45</v>
      </c>
      <c r="D7" s="18">
        <f>E7/2</f>
        <v>90</v>
      </c>
      <c r="E7" s="37">
        <v>180</v>
      </c>
    </row>
    <row r="8" spans="1:9" ht="12.75" customHeight="1" x14ac:dyDescent="0.2">
      <c r="A8" s="39" t="s">
        <v>110</v>
      </c>
      <c r="B8" s="40">
        <f>(PI()/180)*B7</f>
        <v>0.39269908169872414</v>
      </c>
      <c r="C8" s="40">
        <f>(PI()/180)*C7</f>
        <v>0.78539816339744828</v>
      </c>
      <c r="D8" s="40">
        <f>(PI()/180)*D7</f>
        <v>1.5707963267948966</v>
      </c>
      <c r="E8" s="40">
        <f>(PI()/180)*E7</f>
        <v>3.1415926535897931</v>
      </c>
    </row>
    <row r="9" spans="1:9" ht="12.75" customHeight="1" x14ac:dyDescent="0.2">
      <c r="A9" s="39" t="s">
        <v>111</v>
      </c>
      <c r="B9" s="40">
        <f>2*PI()*(1-COS(B8))</f>
        <v>0.47827900290072456</v>
      </c>
      <c r="C9" s="40">
        <f>2*PI()*(1-COS(C8))</f>
        <v>1.8403023690212199</v>
      </c>
      <c r="D9" s="40">
        <f>2*PI()*(1-COS(D8))</f>
        <v>6.2831853071795853</v>
      </c>
      <c r="E9" s="40">
        <f>2*PI()*(1-COS(E8))</f>
        <v>12.566370614359172</v>
      </c>
    </row>
    <row r="10" spans="1:9" ht="12.75" customHeight="1" x14ac:dyDescent="0.2">
      <c r="B10" s="43" t="s">
        <v>108</v>
      </c>
      <c r="C10" s="43"/>
      <c r="D10" s="43"/>
    </row>
    <row r="11" spans="1:9" ht="12.75" customHeight="1" x14ac:dyDescent="0.2">
      <c r="B11" s="42">
        <f>$D$3/B9</f>
        <v>1505.3974680746105</v>
      </c>
      <c r="C11" s="42">
        <f>$D$3/C9</f>
        <v>391.24005496060846</v>
      </c>
      <c r="D11" s="42">
        <f>$D$3/D9</f>
        <v>114.59155902616466</v>
      </c>
      <c r="E11" s="42">
        <f>$D$3/E9</f>
        <v>57.295779513082323</v>
      </c>
      <c r="F11" s="37"/>
    </row>
    <row r="13" spans="1:9" ht="12.75" customHeight="1" x14ac:dyDescent="0.2">
      <c r="A13" s="37">
        <v>0</v>
      </c>
      <c r="B13" s="42">
        <f>IF($A13&lt;(180-B$7),0,IF($A13&gt;(180+B$7),0,B$11))</f>
        <v>0</v>
      </c>
      <c r="C13" s="42">
        <f t="shared" ref="C13:E28" si="0">IF($A13&lt;(180-C$7),0,IF($A13&gt;(180+C$7),0,C$11))</f>
        <v>0</v>
      </c>
      <c r="D13" s="42">
        <f t="shared" si="0"/>
        <v>0</v>
      </c>
      <c r="E13" s="42">
        <f t="shared" si="0"/>
        <v>57.295779513082323</v>
      </c>
      <c r="F13" s="42"/>
    </row>
    <row r="14" spans="1:9" ht="12.75" customHeight="1" x14ac:dyDescent="0.2">
      <c r="A14" s="37">
        <f>A13+10</f>
        <v>10</v>
      </c>
      <c r="B14" s="42">
        <f t="shared" ref="B14:E46" si="1">IF($A14&lt;(180-B$7),0,IF($A14&gt;(180+B$7),0,B$11))</f>
        <v>0</v>
      </c>
      <c r="C14" s="42">
        <f t="shared" si="0"/>
        <v>0</v>
      </c>
      <c r="D14" s="42">
        <f t="shared" si="0"/>
        <v>0</v>
      </c>
      <c r="E14" s="42">
        <f t="shared" si="0"/>
        <v>57.295779513082323</v>
      </c>
      <c r="F14" s="42"/>
    </row>
    <row r="15" spans="1:9" ht="12.75" customHeight="1" x14ac:dyDescent="0.2">
      <c r="A15" s="37">
        <f t="shared" ref="A15:A48" si="2">A14+10</f>
        <v>20</v>
      </c>
      <c r="B15" s="42">
        <f t="shared" si="1"/>
        <v>0</v>
      </c>
      <c r="C15" s="42">
        <f t="shared" si="0"/>
        <v>0</v>
      </c>
      <c r="D15" s="42">
        <f t="shared" si="0"/>
        <v>0</v>
      </c>
      <c r="E15" s="42">
        <f t="shared" si="0"/>
        <v>57.295779513082323</v>
      </c>
      <c r="F15" s="42"/>
    </row>
    <row r="16" spans="1:9" ht="12.75" customHeight="1" x14ac:dyDescent="0.2">
      <c r="A16" s="37">
        <f t="shared" si="2"/>
        <v>30</v>
      </c>
      <c r="B16" s="42">
        <f t="shared" si="1"/>
        <v>0</v>
      </c>
      <c r="C16" s="42">
        <f t="shared" si="0"/>
        <v>0</v>
      </c>
      <c r="D16" s="42">
        <f t="shared" si="0"/>
        <v>0</v>
      </c>
      <c r="E16" s="42">
        <f t="shared" si="0"/>
        <v>57.295779513082323</v>
      </c>
      <c r="F16" s="42"/>
    </row>
    <row r="17" spans="1:11" ht="12.75" customHeight="1" x14ac:dyDescent="0.2">
      <c r="A17" s="37">
        <f t="shared" si="2"/>
        <v>40</v>
      </c>
      <c r="B17" s="42">
        <f t="shared" si="1"/>
        <v>0</v>
      </c>
      <c r="C17" s="42">
        <f t="shared" si="0"/>
        <v>0</v>
      </c>
      <c r="D17" s="42">
        <f t="shared" si="0"/>
        <v>0</v>
      </c>
      <c r="E17" s="42">
        <f t="shared" si="0"/>
        <v>57.295779513082323</v>
      </c>
      <c r="F17" s="42"/>
    </row>
    <row r="18" spans="1:11" ht="12.75" customHeight="1" x14ac:dyDescent="0.2">
      <c r="A18" s="37">
        <f t="shared" si="2"/>
        <v>50</v>
      </c>
      <c r="B18" s="42">
        <f t="shared" si="1"/>
        <v>0</v>
      </c>
      <c r="C18" s="42">
        <f t="shared" si="0"/>
        <v>0</v>
      </c>
      <c r="D18" s="42">
        <f t="shared" si="0"/>
        <v>0</v>
      </c>
      <c r="E18" s="42">
        <f t="shared" si="0"/>
        <v>57.295779513082323</v>
      </c>
      <c r="F18" s="42"/>
    </row>
    <row r="19" spans="1:11" ht="12.75" customHeight="1" x14ac:dyDescent="0.2">
      <c r="A19" s="37">
        <f t="shared" si="2"/>
        <v>60</v>
      </c>
      <c r="B19" s="42">
        <f t="shared" si="1"/>
        <v>0</v>
      </c>
      <c r="C19" s="42">
        <f t="shared" si="0"/>
        <v>0</v>
      </c>
      <c r="D19" s="42">
        <f t="shared" si="0"/>
        <v>0</v>
      </c>
      <c r="E19" s="42">
        <f t="shared" si="0"/>
        <v>57.295779513082323</v>
      </c>
      <c r="F19" s="42"/>
      <c r="K19" s="37"/>
    </row>
    <row r="20" spans="1:11" ht="12.75" customHeight="1" x14ac:dyDescent="0.2">
      <c r="A20" s="37">
        <f t="shared" si="2"/>
        <v>70</v>
      </c>
      <c r="B20" s="42">
        <f t="shared" si="1"/>
        <v>0</v>
      </c>
      <c r="C20" s="42">
        <f t="shared" si="0"/>
        <v>0</v>
      </c>
      <c r="D20" s="42">
        <f t="shared" si="0"/>
        <v>0</v>
      </c>
      <c r="E20" s="42">
        <f t="shared" si="0"/>
        <v>57.295779513082323</v>
      </c>
      <c r="F20" s="42"/>
    </row>
    <row r="21" spans="1:11" ht="12.75" customHeight="1" x14ac:dyDescent="0.2">
      <c r="A21" s="37">
        <f t="shared" si="2"/>
        <v>80</v>
      </c>
      <c r="B21" s="42">
        <f t="shared" si="1"/>
        <v>0</v>
      </c>
      <c r="C21" s="42">
        <f t="shared" si="0"/>
        <v>0</v>
      </c>
      <c r="D21" s="42">
        <f t="shared" si="0"/>
        <v>0</v>
      </c>
      <c r="E21" s="42">
        <f t="shared" si="0"/>
        <v>57.295779513082323</v>
      </c>
      <c r="F21" s="42"/>
    </row>
    <row r="22" spans="1:11" ht="12.75" customHeight="1" x14ac:dyDescent="0.2">
      <c r="A22" s="37">
        <f t="shared" si="2"/>
        <v>90</v>
      </c>
      <c r="B22" s="42">
        <f t="shared" si="1"/>
        <v>0</v>
      </c>
      <c r="C22" s="42">
        <f t="shared" si="0"/>
        <v>0</v>
      </c>
      <c r="D22" s="42">
        <f t="shared" si="0"/>
        <v>114.59155902616466</v>
      </c>
      <c r="E22" s="42">
        <f t="shared" si="0"/>
        <v>57.295779513082323</v>
      </c>
      <c r="F22" s="42"/>
    </row>
    <row r="23" spans="1:11" ht="12.75" customHeight="1" x14ac:dyDescent="0.2">
      <c r="A23" s="37">
        <f t="shared" si="2"/>
        <v>100</v>
      </c>
      <c r="B23" s="42">
        <f t="shared" si="1"/>
        <v>0</v>
      </c>
      <c r="C23" s="42">
        <f t="shared" si="0"/>
        <v>0</v>
      </c>
      <c r="D23" s="42">
        <f t="shared" si="0"/>
        <v>114.59155902616466</v>
      </c>
      <c r="E23" s="42">
        <f t="shared" si="0"/>
        <v>57.295779513082323</v>
      </c>
      <c r="F23" s="42"/>
    </row>
    <row r="24" spans="1:11" ht="12.75" customHeight="1" x14ac:dyDescent="0.2">
      <c r="A24" s="37">
        <f t="shared" si="2"/>
        <v>110</v>
      </c>
      <c r="B24" s="42">
        <f t="shared" si="1"/>
        <v>0</v>
      </c>
      <c r="C24" s="42">
        <f t="shared" si="0"/>
        <v>0</v>
      </c>
      <c r="D24" s="42">
        <f t="shared" si="0"/>
        <v>114.59155902616466</v>
      </c>
      <c r="E24" s="42">
        <f t="shared" si="0"/>
        <v>57.295779513082323</v>
      </c>
      <c r="F24" s="42"/>
    </row>
    <row r="25" spans="1:11" ht="12.75" customHeight="1" x14ac:dyDescent="0.2">
      <c r="A25" s="37">
        <f t="shared" si="2"/>
        <v>120</v>
      </c>
      <c r="B25" s="42">
        <f t="shared" si="1"/>
        <v>0</v>
      </c>
      <c r="C25" s="42">
        <f t="shared" si="0"/>
        <v>0</v>
      </c>
      <c r="D25" s="42">
        <f t="shared" si="0"/>
        <v>114.59155902616466</v>
      </c>
      <c r="E25" s="42">
        <f t="shared" si="0"/>
        <v>57.295779513082323</v>
      </c>
      <c r="F25" s="42"/>
    </row>
    <row r="26" spans="1:11" ht="12.75" customHeight="1" x14ac:dyDescent="0.2">
      <c r="A26" s="37">
        <f t="shared" si="2"/>
        <v>130</v>
      </c>
      <c r="B26" s="42">
        <f t="shared" si="1"/>
        <v>0</v>
      </c>
      <c r="C26" s="42">
        <f t="shared" si="0"/>
        <v>0</v>
      </c>
      <c r="D26" s="42">
        <f t="shared" si="0"/>
        <v>114.59155902616466</v>
      </c>
      <c r="E26" s="42">
        <f t="shared" si="0"/>
        <v>57.295779513082323</v>
      </c>
      <c r="F26" s="42"/>
    </row>
    <row r="27" spans="1:11" ht="12.75" customHeight="1" x14ac:dyDescent="0.2">
      <c r="A27" s="37">
        <f t="shared" si="2"/>
        <v>140</v>
      </c>
      <c r="B27" s="42">
        <f t="shared" si="1"/>
        <v>0</v>
      </c>
      <c r="C27" s="42">
        <f t="shared" si="0"/>
        <v>391.24005496060846</v>
      </c>
      <c r="D27" s="42">
        <f t="shared" si="0"/>
        <v>114.59155902616466</v>
      </c>
      <c r="E27" s="42">
        <f t="shared" si="0"/>
        <v>57.295779513082323</v>
      </c>
      <c r="F27" s="42"/>
    </row>
    <row r="28" spans="1:11" ht="12.75" customHeight="1" x14ac:dyDescent="0.2">
      <c r="A28" s="37">
        <f t="shared" si="2"/>
        <v>150</v>
      </c>
      <c r="B28" s="42">
        <f t="shared" si="1"/>
        <v>0</v>
      </c>
      <c r="C28" s="42">
        <f t="shared" si="0"/>
        <v>391.24005496060846</v>
      </c>
      <c r="D28" s="42">
        <f t="shared" si="0"/>
        <v>114.59155902616466</v>
      </c>
      <c r="E28" s="42">
        <f t="shared" si="0"/>
        <v>57.295779513082323</v>
      </c>
      <c r="F28" s="42"/>
    </row>
    <row r="29" spans="1:11" ht="12.75" customHeight="1" x14ac:dyDescent="0.2">
      <c r="A29" s="37">
        <f t="shared" si="2"/>
        <v>160</v>
      </c>
      <c r="B29" s="42">
        <f t="shared" si="1"/>
        <v>1505.3974680746105</v>
      </c>
      <c r="C29" s="42">
        <f t="shared" si="1"/>
        <v>391.24005496060846</v>
      </c>
      <c r="D29" s="42">
        <f t="shared" si="1"/>
        <v>114.59155902616466</v>
      </c>
      <c r="E29" s="42">
        <f t="shared" si="1"/>
        <v>57.295779513082323</v>
      </c>
      <c r="F29" s="42"/>
    </row>
    <row r="30" spans="1:11" ht="12.75" customHeight="1" x14ac:dyDescent="0.2">
      <c r="A30" s="37">
        <f t="shared" si="2"/>
        <v>170</v>
      </c>
      <c r="B30" s="42">
        <f t="shared" si="1"/>
        <v>1505.3974680746105</v>
      </c>
      <c r="C30" s="42">
        <f t="shared" si="1"/>
        <v>391.24005496060846</v>
      </c>
      <c r="D30" s="42">
        <f t="shared" si="1"/>
        <v>114.59155902616466</v>
      </c>
      <c r="E30" s="42">
        <f t="shared" si="1"/>
        <v>57.295779513082323</v>
      </c>
      <c r="F30" s="42"/>
    </row>
    <row r="31" spans="1:11" ht="12.75" customHeight="1" x14ac:dyDescent="0.2">
      <c r="A31" s="37">
        <f t="shared" si="2"/>
        <v>180</v>
      </c>
      <c r="B31" s="42">
        <f t="shared" si="1"/>
        <v>1505.3974680746105</v>
      </c>
      <c r="C31" s="42">
        <f t="shared" si="1"/>
        <v>391.24005496060846</v>
      </c>
      <c r="D31" s="42">
        <f t="shared" si="1"/>
        <v>114.59155902616466</v>
      </c>
      <c r="E31" s="42">
        <f t="shared" si="1"/>
        <v>57.295779513082323</v>
      </c>
      <c r="F31" s="42"/>
    </row>
    <row r="32" spans="1:11" ht="12.75" customHeight="1" x14ac:dyDescent="0.2">
      <c r="A32" s="37">
        <f t="shared" si="2"/>
        <v>190</v>
      </c>
      <c r="B32" s="42">
        <f t="shared" si="1"/>
        <v>1505.3974680746105</v>
      </c>
      <c r="C32" s="42">
        <f t="shared" si="1"/>
        <v>391.24005496060846</v>
      </c>
      <c r="D32" s="42">
        <f t="shared" si="1"/>
        <v>114.59155902616466</v>
      </c>
      <c r="E32" s="42">
        <f t="shared" si="1"/>
        <v>57.295779513082323</v>
      </c>
      <c r="F32" s="42"/>
    </row>
    <row r="33" spans="1:6" ht="12.75" customHeight="1" x14ac:dyDescent="0.2">
      <c r="A33" s="37">
        <f t="shared" si="2"/>
        <v>200</v>
      </c>
      <c r="B33" s="42">
        <f t="shared" si="1"/>
        <v>1505.3974680746105</v>
      </c>
      <c r="C33" s="42">
        <f t="shared" si="1"/>
        <v>391.24005496060846</v>
      </c>
      <c r="D33" s="42">
        <f t="shared" si="1"/>
        <v>114.59155902616466</v>
      </c>
      <c r="E33" s="42">
        <f t="shared" si="1"/>
        <v>57.295779513082323</v>
      </c>
      <c r="F33" s="42"/>
    </row>
    <row r="34" spans="1:6" ht="12.75" customHeight="1" x14ac:dyDescent="0.2">
      <c r="A34" s="37">
        <f t="shared" si="2"/>
        <v>210</v>
      </c>
      <c r="B34" s="42">
        <f t="shared" si="1"/>
        <v>0</v>
      </c>
      <c r="C34" s="42">
        <f t="shared" si="1"/>
        <v>391.24005496060846</v>
      </c>
      <c r="D34" s="42">
        <f t="shared" si="1"/>
        <v>114.59155902616466</v>
      </c>
      <c r="E34" s="42">
        <f t="shared" si="1"/>
        <v>57.295779513082323</v>
      </c>
      <c r="F34" s="42"/>
    </row>
    <row r="35" spans="1:6" ht="12.75" customHeight="1" x14ac:dyDescent="0.2">
      <c r="A35" s="37">
        <f t="shared" si="2"/>
        <v>220</v>
      </c>
      <c r="B35" s="42">
        <f t="shared" si="1"/>
        <v>0</v>
      </c>
      <c r="C35" s="42">
        <f t="shared" si="1"/>
        <v>391.24005496060846</v>
      </c>
      <c r="D35" s="42">
        <f t="shared" si="1"/>
        <v>114.59155902616466</v>
      </c>
      <c r="E35" s="42">
        <f t="shared" si="1"/>
        <v>57.295779513082323</v>
      </c>
      <c r="F35" s="42"/>
    </row>
    <row r="36" spans="1:6" ht="12.75" customHeight="1" x14ac:dyDescent="0.2">
      <c r="A36" s="37">
        <f t="shared" si="2"/>
        <v>230</v>
      </c>
      <c r="B36" s="42">
        <f t="shared" si="1"/>
        <v>0</v>
      </c>
      <c r="C36" s="42">
        <f t="shared" si="1"/>
        <v>0</v>
      </c>
      <c r="D36" s="42">
        <f t="shared" si="1"/>
        <v>114.59155902616466</v>
      </c>
      <c r="E36" s="42">
        <f t="shared" si="1"/>
        <v>57.295779513082323</v>
      </c>
      <c r="F36" s="42"/>
    </row>
    <row r="37" spans="1:6" ht="12.75" customHeight="1" x14ac:dyDescent="0.2">
      <c r="A37" s="37">
        <f t="shared" si="2"/>
        <v>240</v>
      </c>
      <c r="B37" s="42">
        <f t="shared" si="1"/>
        <v>0</v>
      </c>
      <c r="C37" s="42">
        <f t="shared" si="1"/>
        <v>0</v>
      </c>
      <c r="D37" s="42">
        <f t="shared" si="1"/>
        <v>114.59155902616466</v>
      </c>
      <c r="E37" s="42">
        <f t="shared" si="1"/>
        <v>57.295779513082323</v>
      </c>
      <c r="F37" s="42"/>
    </row>
    <row r="38" spans="1:6" ht="12.75" customHeight="1" x14ac:dyDescent="0.2">
      <c r="A38" s="37">
        <f t="shared" si="2"/>
        <v>250</v>
      </c>
      <c r="B38" s="42">
        <f t="shared" si="1"/>
        <v>0</v>
      </c>
      <c r="C38" s="42">
        <f t="shared" si="1"/>
        <v>0</v>
      </c>
      <c r="D38" s="42">
        <f t="shared" si="1"/>
        <v>114.59155902616466</v>
      </c>
      <c r="E38" s="42">
        <f t="shared" si="1"/>
        <v>57.295779513082323</v>
      </c>
      <c r="F38" s="42"/>
    </row>
    <row r="39" spans="1:6" ht="12.75" customHeight="1" x14ac:dyDescent="0.2">
      <c r="A39" s="37">
        <f t="shared" si="2"/>
        <v>260</v>
      </c>
      <c r="B39" s="42">
        <f t="shared" si="1"/>
        <v>0</v>
      </c>
      <c r="C39" s="42">
        <f t="shared" si="1"/>
        <v>0</v>
      </c>
      <c r="D39" s="42">
        <f t="shared" si="1"/>
        <v>114.59155902616466</v>
      </c>
      <c r="E39" s="42">
        <f t="shared" si="1"/>
        <v>57.295779513082323</v>
      </c>
      <c r="F39" s="42"/>
    </row>
    <row r="40" spans="1:6" ht="12.75" customHeight="1" x14ac:dyDescent="0.2">
      <c r="A40" s="37">
        <f t="shared" si="2"/>
        <v>270</v>
      </c>
      <c r="B40" s="42">
        <f t="shared" si="1"/>
        <v>0</v>
      </c>
      <c r="C40" s="42">
        <f t="shared" si="1"/>
        <v>0</v>
      </c>
      <c r="D40" s="42">
        <f t="shared" si="1"/>
        <v>114.59155902616466</v>
      </c>
      <c r="E40" s="42">
        <f t="shared" si="1"/>
        <v>57.295779513082323</v>
      </c>
      <c r="F40" s="42"/>
    </row>
    <row r="41" spans="1:6" ht="12.75" customHeight="1" x14ac:dyDescent="0.2">
      <c r="A41" s="37">
        <f t="shared" si="2"/>
        <v>280</v>
      </c>
      <c r="B41" s="42">
        <f t="shared" si="1"/>
        <v>0</v>
      </c>
      <c r="C41" s="42">
        <f t="shared" si="1"/>
        <v>0</v>
      </c>
      <c r="D41" s="42">
        <f t="shared" si="1"/>
        <v>0</v>
      </c>
      <c r="E41" s="42">
        <f t="shared" si="1"/>
        <v>57.295779513082323</v>
      </c>
      <c r="F41" s="42"/>
    </row>
    <row r="42" spans="1:6" ht="12.75" customHeight="1" x14ac:dyDescent="0.2">
      <c r="A42" s="37">
        <f t="shared" si="2"/>
        <v>290</v>
      </c>
      <c r="B42" s="42">
        <f t="shared" si="1"/>
        <v>0</v>
      </c>
      <c r="C42" s="42">
        <f t="shared" si="1"/>
        <v>0</v>
      </c>
      <c r="D42" s="42">
        <f t="shared" si="1"/>
        <v>0</v>
      </c>
      <c r="E42" s="42">
        <f t="shared" si="1"/>
        <v>57.295779513082323</v>
      </c>
      <c r="F42" s="42"/>
    </row>
    <row r="43" spans="1:6" ht="12.75" customHeight="1" x14ac:dyDescent="0.2">
      <c r="A43" s="37">
        <f t="shared" si="2"/>
        <v>300</v>
      </c>
      <c r="B43" s="42">
        <f t="shared" si="1"/>
        <v>0</v>
      </c>
      <c r="C43" s="42">
        <f t="shared" si="1"/>
        <v>0</v>
      </c>
      <c r="D43" s="42">
        <f t="shared" si="1"/>
        <v>0</v>
      </c>
      <c r="E43" s="42">
        <f t="shared" si="1"/>
        <v>57.295779513082323</v>
      </c>
      <c r="F43" s="42"/>
    </row>
    <row r="44" spans="1:6" ht="12.75" customHeight="1" x14ac:dyDescent="0.2">
      <c r="A44" s="37">
        <f t="shared" si="2"/>
        <v>310</v>
      </c>
      <c r="B44" s="42">
        <f t="shared" si="1"/>
        <v>0</v>
      </c>
      <c r="C44" s="42">
        <f t="shared" si="1"/>
        <v>0</v>
      </c>
      <c r="D44" s="42">
        <f t="shared" si="1"/>
        <v>0</v>
      </c>
      <c r="E44" s="42">
        <f t="shared" si="1"/>
        <v>57.295779513082323</v>
      </c>
      <c r="F44" s="42"/>
    </row>
    <row r="45" spans="1:6" ht="12.75" customHeight="1" x14ac:dyDescent="0.2">
      <c r="A45" s="37">
        <f t="shared" si="2"/>
        <v>320</v>
      </c>
      <c r="B45" s="42">
        <f t="shared" si="1"/>
        <v>0</v>
      </c>
      <c r="C45" s="42">
        <f t="shared" si="1"/>
        <v>0</v>
      </c>
      <c r="D45" s="42">
        <f t="shared" si="1"/>
        <v>0</v>
      </c>
      <c r="E45" s="42">
        <f t="shared" si="1"/>
        <v>57.295779513082323</v>
      </c>
      <c r="F45" s="42"/>
    </row>
    <row r="46" spans="1:6" ht="12.75" customHeight="1" x14ac:dyDescent="0.2">
      <c r="A46" s="37">
        <f t="shared" si="2"/>
        <v>330</v>
      </c>
      <c r="B46" s="42">
        <f t="shared" si="1"/>
        <v>0</v>
      </c>
      <c r="C46" s="42">
        <f t="shared" si="1"/>
        <v>0</v>
      </c>
      <c r="D46" s="42">
        <f t="shared" si="1"/>
        <v>0</v>
      </c>
      <c r="E46" s="42">
        <f t="shared" si="1"/>
        <v>57.295779513082323</v>
      </c>
      <c r="F46" s="42"/>
    </row>
    <row r="47" spans="1:6" ht="12.75" customHeight="1" x14ac:dyDescent="0.2">
      <c r="A47" s="37">
        <f t="shared" si="2"/>
        <v>340</v>
      </c>
      <c r="B47" s="42">
        <f t="shared" ref="B47:E48" si="3">IF($A47&lt;(180-B$7),0,IF($A47&gt;(180+B$7),0,B$11))</f>
        <v>0</v>
      </c>
      <c r="C47" s="42">
        <f t="shared" si="3"/>
        <v>0</v>
      </c>
      <c r="D47" s="42">
        <f t="shared" si="3"/>
        <v>0</v>
      </c>
      <c r="E47" s="42">
        <f t="shared" si="3"/>
        <v>57.295779513082323</v>
      </c>
      <c r="F47" s="42"/>
    </row>
    <row r="48" spans="1:6" ht="12.75" customHeight="1" x14ac:dyDescent="0.2">
      <c r="A48" s="37">
        <f t="shared" si="2"/>
        <v>350</v>
      </c>
      <c r="B48" s="42">
        <f t="shared" si="3"/>
        <v>0</v>
      </c>
      <c r="C48" s="42">
        <f t="shared" si="3"/>
        <v>0</v>
      </c>
      <c r="D48" s="42">
        <f t="shared" si="3"/>
        <v>0</v>
      </c>
      <c r="E48" s="42">
        <f t="shared" si="3"/>
        <v>57.295779513082323</v>
      </c>
      <c r="F48" s="42"/>
    </row>
    <row r="49" spans="2:6" ht="12.75" customHeight="1" x14ac:dyDescent="0.2">
      <c r="B49" s="42"/>
      <c r="C49" s="42"/>
      <c r="D49" s="42"/>
      <c r="E49" s="42"/>
      <c r="F49" s="42"/>
    </row>
    <row r="50" spans="2:6" ht="12.75" customHeight="1" x14ac:dyDescent="0.2">
      <c r="B50" s="42"/>
      <c r="C50" s="42"/>
      <c r="D50" s="42"/>
      <c r="E50" s="42"/>
      <c r="F50" s="42"/>
    </row>
    <row r="51" spans="2:6" ht="12.75" customHeight="1" x14ac:dyDescent="0.2">
      <c r="B51" s="42"/>
      <c r="C51" s="42"/>
      <c r="D51" s="42"/>
      <c r="E51" s="42"/>
      <c r="F51" s="42"/>
    </row>
    <row r="52" spans="2:6" ht="12.75" customHeight="1" x14ac:dyDescent="0.2">
      <c r="B52" s="42"/>
      <c r="C52" s="42"/>
      <c r="D52" s="42"/>
      <c r="E52" s="42"/>
      <c r="F52" s="42"/>
    </row>
    <row r="53" spans="2:6" ht="12.75" customHeight="1" x14ac:dyDescent="0.2">
      <c r="B53" s="42"/>
      <c r="C53" s="42"/>
      <c r="D53" s="42"/>
      <c r="E53" s="42"/>
      <c r="F53" s="42"/>
    </row>
    <row r="54" spans="2:6" ht="12.75" customHeight="1" x14ac:dyDescent="0.2">
      <c r="B54" s="42"/>
      <c r="C54" s="42"/>
      <c r="D54" s="42"/>
      <c r="E54" s="42"/>
      <c r="F54" s="42"/>
    </row>
    <row r="55" spans="2:6" ht="12.75" customHeight="1" x14ac:dyDescent="0.2">
      <c r="B55" s="42"/>
      <c r="C55" s="42"/>
      <c r="D55" s="42"/>
      <c r="E55" s="42"/>
      <c r="F55" s="42"/>
    </row>
    <row r="56" spans="2:6" ht="12.75" customHeight="1" x14ac:dyDescent="0.2">
      <c r="B56" s="42"/>
      <c r="C56" s="42"/>
      <c r="D56" s="42"/>
      <c r="E56" s="42"/>
      <c r="F56" s="42"/>
    </row>
    <row r="57" spans="2:6" ht="12.75" customHeight="1" x14ac:dyDescent="0.2">
      <c r="B57" s="42"/>
      <c r="C57" s="42"/>
      <c r="D57" s="42"/>
      <c r="E57" s="42"/>
      <c r="F57" s="42"/>
    </row>
    <row r="58" spans="2:6" ht="12.75" customHeight="1" x14ac:dyDescent="0.2">
      <c r="B58" s="42"/>
      <c r="C58" s="42"/>
      <c r="D58" s="42"/>
      <c r="E58" s="42"/>
      <c r="F58" s="42"/>
    </row>
    <row r="59" spans="2:6" ht="12.75" customHeight="1" x14ac:dyDescent="0.2">
      <c r="B59" s="42"/>
      <c r="C59" s="42"/>
      <c r="D59" s="42"/>
      <c r="E59" s="42"/>
      <c r="F59" s="42"/>
    </row>
    <row r="60" spans="2:6" ht="12.75" customHeight="1" x14ac:dyDescent="0.2">
      <c r="B60" s="42"/>
      <c r="C60" s="42"/>
      <c r="D60" s="42"/>
      <c r="E60" s="42"/>
      <c r="F60" s="42"/>
    </row>
    <row r="61" spans="2:6" ht="12.75" customHeight="1" x14ac:dyDescent="0.2">
      <c r="B61" s="42"/>
      <c r="C61" s="42"/>
      <c r="D61" s="42"/>
      <c r="E61" s="42"/>
      <c r="F61" s="42"/>
    </row>
    <row r="62" spans="2:6" ht="12.75" customHeight="1" x14ac:dyDescent="0.2">
      <c r="B62" s="42"/>
      <c r="C62" s="42"/>
      <c r="D62" s="42"/>
      <c r="E62" s="42"/>
      <c r="F62" s="42"/>
    </row>
    <row r="63" spans="2:6" ht="12.75" customHeight="1" x14ac:dyDescent="0.2">
      <c r="B63" s="42"/>
      <c r="C63" s="42"/>
      <c r="D63" s="42"/>
      <c r="E63" s="42"/>
      <c r="F63" s="42"/>
    </row>
    <row r="64" spans="2:6" ht="12.75" customHeight="1" x14ac:dyDescent="0.2">
      <c r="B64" s="42"/>
      <c r="C64" s="42"/>
      <c r="D64" s="42"/>
      <c r="E64" s="42"/>
      <c r="F64" s="42"/>
    </row>
    <row r="65" spans="2:6" ht="12.75" customHeight="1" x14ac:dyDescent="0.2">
      <c r="B65" s="42"/>
      <c r="C65" s="42"/>
      <c r="D65" s="42"/>
      <c r="E65" s="42"/>
      <c r="F65" s="42"/>
    </row>
    <row r="66" spans="2:6" ht="12.75" customHeight="1" x14ac:dyDescent="0.2">
      <c r="B66" s="42"/>
      <c r="C66" s="42"/>
      <c r="D66" s="42"/>
      <c r="E66" s="42"/>
      <c r="F66" s="42"/>
    </row>
    <row r="67" spans="2:6" ht="12.75" customHeight="1" x14ac:dyDescent="0.2">
      <c r="B67" s="42"/>
      <c r="C67" s="42"/>
      <c r="D67" s="42"/>
      <c r="E67" s="42"/>
      <c r="F67" s="42"/>
    </row>
    <row r="68" spans="2:6" ht="12.75" customHeight="1" x14ac:dyDescent="0.2">
      <c r="B68" s="42"/>
      <c r="C68" s="42"/>
      <c r="D68" s="42"/>
      <c r="E68" s="42"/>
      <c r="F68" s="42"/>
    </row>
    <row r="69" spans="2:6" ht="12.75" customHeight="1" x14ac:dyDescent="0.2">
      <c r="B69" s="42"/>
      <c r="C69" s="42"/>
      <c r="D69" s="42"/>
      <c r="E69" s="42"/>
      <c r="F69" s="42"/>
    </row>
    <row r="70" spans="2:6" ht="12.75" customHeight="1" x14ac:dyDescent="0.2">
      <c r="B70" s="42"/>
      <c r="C70" s="42"/>
      <c r="D70" s="42"/>
      <c r="E70" s="42"/>
      <c r="F70" s="42"/>
    </row>
    <row r="71" spans="2:6" ht="12.75" customHeight="1" x14ac:dyDescent="0.2">
      <c r="B71" s="42"/>
      <c r="C71" s="42"/>
      <c r="D71" s="42"/>
      <c r="E71" s="42"/>
      <c r="F71" s="42"/>
    </row>
    <row r="72" spans="2:6" ht="12.75" customHeight="1" x14ac:dyDescent="0.2">
      <c r="B72" s="42"/>
      <c r="C72" s="42"/>
      <c r="D72" s="42"/>
      <c r="E72" s="42"/>
      <c r="F72" s="42"/>
    </row>
    <row r="73" spans="2:6" ht="12.75" customHeight="1" x14ac:dyDescent="0.2">
      <c r="B73" s="42"/>
      <c r="C73" s="42"/>
      <c r="D73" s="42"/>
      <c r="E73" s="42"/>
      <c r="F73" s="42"/>
    </row>
    <row r="74" spans="2:6" ht="12.75" customHeight="1" x14ac:dyDescent="0.2">
      <c r="B74" s="42"/>
      <c r="C74" s="42"/>
      <c r="D74" s="42"/>
      <c r="E74" s="42"/>
      <c r="F74" s="42"/>
    </row>
    <row r="75" spans="2:6" ht="12.75" customHeight="1" x14ac:dyDescent="0.2">
      <c r="B75" s="42"/>
      <c r="C75" s="42"/>
      <c r="D75" s="42"/>
      <c r="E75" s="42"/>
      <c r="F75" s="42"/>
    </row>
    <row r="76" spans="2:6" ht="12.75" customHeight="1" x14ac:dyDescent="0.2">
      <c r="B76" s="42"/>
      <c r="C76" s="42"/>
      <c r="D76" s="42"/>
      <c r="E76" s="42"/>
      <c r="F76" s="42"/>
    </row>
    <row r="77" spans="2:6" ht="12.75" customHeight="1" x14ac:dyDescent="0.2">
      <c r="B77" s="42"/>
      <c r="C77" s="42"/>
      <c r="D77" s="42"/>
      <c r="E77" s="42"/>
      <c r="F77" s="42"/>
    </row>
    <row r="78" spans="2:6" ht="12.75" customHeight="1" x14ac:dyDescent="0.2">
      <c r="B78" s="42"/>
      <c r="C78" s="42"/>
      <c r="D78" s="42"/>
      <c r="E78" s="42"/>
      <c r="F78" s="42"/>
    </row>
    <row r="79" spans="2:6" ht="12.75" customHeight="1" x14ac:dyDescent="0.2">
      <c r="B79" s="42"/>
      <c r="C79" s="42"/>
      <c r="D79" s="42"/>
      <c r="E79" s="42"/>
      <c r="F79" s="42"/>
    </row>
    <row r="80" spans="2:6" ht="12.75" customHeight="1" x14ac:dyDescent="0.2">
      <c r="B80" s="42"/>
      <c r="C80" s="42"/>
      <c r="D80" s="42"/>
      <c r="E80" s="42"/>
      <c r="F80" s="42"/>
    </row>
    <row r="81" spans="2:6" ht="12.75" customHeight="1" x14ac:dyDescent="0.2">
      <c r="B81" s="42"/>
      <c r="C81" s="42"/>
      <c r="D81" s="42"/>
      <c r="E81" s="42"/>
      <c r="F81" s="42"/>
    </row>
    <row r="82" spans="2:6" ht="12.75" customHeight="1" x14ac:dyDescent="0.2">
      <c r="B82" s="42"/>
      <c r="C82" s="42"/>
      <c r="D82" s="42"/>
      <c r="E82" s="42"/>
      <c r="F82" s="42"/>
    </row>
    <row r="83" spans="2:6" ht="12.75" customHeight="1" x14ac:dyDescent="0.2">
      <c r="B83" s="42"/>
      <c r="C83" s="42"/>
      <c r="D83" s="42"/>
      <c r="E83" s="42"/>
      <c r="F83" s="42"/>
    </row>
    <row r="84" spans="2:6" ht="12.75" customHeight="1" x14ac:dyDescent="0.2">
      <c r="B84" s="42"/>
      <c r="C84" s="42"/>
      <c r="D84" s="42"/>
      <c r="E84" s="42"/>
      <c r="F84" s="42"/>
    </row>
    <row r="85" spans="2:6" ht="12.75" customHeight="1" x14ac:dyDescent="0.2">
      <c r="B85" s="42"/>
      <c r="C85" s="42"/>
      <c r="D85" s="42"/>
    </row>
    <row r="86" spans="2:6" ht="12.75" customHeight="1" x14ac:dyDescent="0.2">
      <c r="B86" s="42"/>
      <c r="C86" s="42"/>
      <c r="D86" s="42"/>
    </row>
    <row r="87" spans="2:6" ht="12.75" customHeight="1" x14ac:dyDescent="0.2">
      <c r="B87" s="42"/>
      <c r="C87" s="42"/>
      <c r="D87" s="42"/>
    </row>
    <row r="88" spans="2:6" ht="12.75" customHeight="1" x14ac:dyDescent="0.2">
      <c r="B88" s="42"/>
      <c r="C88" s="42"/>
      <c r="D88" s="42"/>
    </row>
    <row r="89" spans="2:6" ht="12.75" customHeight="1" x14ac:dyDescent="0.2">
      <c r="B89" s="42"/>
      <c r="C89" s="42"/>
      <c r="D89" s="42"/>
    </row>
    <row r="90" spans="2:6" ht="12.75" customHeight="1" x14ac:dyDescent="0.2">
      <c r="B90" s="42"/>
      <c r="C90" s="42"/>
      <c r="D90" s="42"/>
    </row>
    <row r="91" spans="2:6" ht="12.75" customHeight="1" x14ac:dyDescent="0.2">
      <c r="B91" s="42"/>
      <c r="C91" s="42"/>
      <c r="D91" s="42"/>
    </row>
    <row r="92" spans="2:6" ht="12.75" customHeight="1" x14ac:dyDescent="0.2">
      <c r="B92" s="42"/>
      <c r="C92" s="42"/>
      <c r="D92" s="42"/>
    </row>
    <row r="93" spans="2:6" ht="12.75" customHeight="1" x14ac:dyDescent="0.2">
      <c r="B93" s="42"/>
      <c r="C93" s="42"/>
      <c r="D93" s="42"/>
    </row>
    <row r="94" spans="2:6" ht="12.75" customHeight="1" x14ac:dyDescent="0.2">
      <c r="B94" s="42"/>
      <c r="C94" s="42"/>
      <c r="D94" s="42"/>
    </row>
    <row r="95" spans="2:6" ht="12.75" customHeight="1" x14ac:dyDescent="0.2">
      <c r="B95" s="42"/>
      <c r="C95" s="42"/>
      <c r="D95" s="42"/>
    </row>
    <row r="96" spans="2:6" ht="12.75" customHeight="1" x14ac:dyDescent="0.2">
      <c r="B96" s="42"/>
      <c r="C96" s="42"/>
      <c r="D96" s="42"/>
    </row>
    <row r="97" spans="2:4" ht="12.75" customHeight="1" x14ac:dyDescent="0.2">
      <c r="B97" s="42"/>
      <c r="C97" s="42"/>
      <c r="D97" s="42"/>
    </row>
    <row r="98" spans="2:4" ht="12.75" customHeight="1" x14ac:dyDescent="0.2">
      <c r="B98" s="42"/>
      <c r="C98" s="42"/>
      <c r="D98" s="42"/>
    </row>
    <row r="99" spans="2:4" ht="12.75" customHeight="1" x14ac:dyDescent="0.2">
      <c r="B99" s="42"/>
      <c r="C99" s="42"/>
      <c r="D99" s="42"/>
    </row>
    <row r="100" spans="2:4" ht="12.75" customHeight="1" x14ac:dyDescent="0.2">
      <c r="B100" s="42"/>
      <c r="C100" s="42"/>
      <c r="D100" s="42"/>
    </row>
    <row r="101" spans="2:4" ht="12.75" customHeight="1" x14ac:dyDescent="0.2">
      <c r="B101" s="42"/>
      <c r="C101" s="42"/>
      <c r="D101" s="42"/>
    </row>
    <row r="102" spans="2:4" ht="12.75" customHeight="1" x14ac:dyDescent="0.2">
      <c r="B102" s="42"/>
      <c r="C102" s="42"/>
      <c r="D102" s="42"/>
    </row>
    <row r="103" spans="2:4" ht="12.75" customHeight="1" x14ac:dyDescent="0.2">
      <c r="B103" s="42"/>
      <c r="C103" s="42"/>
      <c r="D103" s="42"/>
    </row>
    <row r="104" spans="2:4" ht="12.75" customHeight="1" x14ac:dyDescent="0.2">
      <c r="B104" s="42"/>
      <c r="C104" s="42"/>
      <c r="D104" s="42"/>
    </row>
    <row r="105" spans="2:4" ht="12.75" customHeight="1" x14ac:dyDescent="0.2">
      <c r="B105" s="42"/>
      <c r="C105" s="42"/>
      <c r="D105" s="42"/>
    </row>
    <row r="106" spans="2:4" ht="12.75" customHeight="1" x14ac:dyDescent="0.2">
      <c r="B106" s="42"/>
      <c r="C106" s="42"/>
      <c r="D106" s="42"/>
    </row>
    <row r="107" spans="2:4" ht="12.75" customHeight="1" x14ac:dyDescent="0.2">
      <c r="B107" s="42"/>
      <c r="C107" s="42"/>
      <c r="D107" s="42"/>
    </row>
    <row r="108" spans="2:4" ht="12.75" customHeight="1" x14ac:dyDescent="0.2">
      <c r="B108" s="42"/>
      <c r="C108" s="42"/>
      <c r="D108" s="42"/>
    </row>
    <row r="109" spans="2:4" ht="12.75" customHeight="1" x14ac:dyDescent="0.2">
      <c r="B109" s="42"/>
      <c r="C109" s="42"/>
      <c r="D109" s="42"/>
    </row>
    <row r="110" spans="2:4" ht="12.75" customHeight="1" x14ac:dyDescent="0.2">
      <c r="B110" s="42"/>
      <c r="C110" s="42"/>
      <c r="D110" s="42"/>
    </row>
    <row r="111" spans="2:4" ht="12.75" customHeight="1" x14ac:dyDescent="0.2">
      <c r="B111" s="42"/>
      <c r="C111" s="42"/>
      <c r="D111" s="42"/>
    </row>
    <row r="112" spans="2:4" ht="12.75" customHeight="1" x14ac:dyDescent="0.2">
      <c r="B112" s="42"/>
      <c r="C112" s="42"/>
      <c r="D112" s="42"/>
    </row>
    <row r="113" spans="2:4" ht="12.75" customHeight="1" x14ac:dyDescent="0.2">
      <c r="B113" s="42"/>
      <c r="C113" s="42"/>
      <c r="D113" s="42"/>
    </row>
    <row r="114" spans="2:4" ht="12.75" customHeight="1" x14ac:dyDescent="0.2">
      <c r="B114" s="42"/>
      <c r="C114" s="42"/>
      <c r="D114" s="42"/>
    </row>
    <row r="115" spans="2:4" ht="12.75" customHeight="1" x14ac:dyDescent="0.2">
      <c r="B115" s="42"/>
      <c r="C115" s="42"/>
      <c r="D115" s="42"/>
    </row>
    <row r="116" spans="2:4" ht="12.75" customHeight="1" x14ac:dyDescent="0.2">
      <c r="B116" s="42"/>
      <c r="C116" s="42"/>
      <c r="D116" s="42"/>
    </row>
    <row r="117" spans="2:4" ht="12.75" customHeight="1" x14ac:dyDescent="0.2">
      <c r="B117" s="42"/>
      <c r="C117" s="42"/>
      <c r="D117" s="42"/>
    </row>
    <row r="118" spans="2:4" ht="12.75" customHeight="1" x14ac:dyDescent="0.2">
      <c r="B118" s="42"/>
      <c r="C118" s="42"/>
      <c r="D118" s="42"/>
    </row>
    <row r="119" spans="2:4" ht="12.75" customHeight="1" x14ac:dyDescent="0.2">
      <c r="B119" s="42"/>
      <c r="C119" s="42"/>
      <c r="D119" s="42"/>
    </row>
    <row r="120" spans="2:4" ht="12.75" customHeight="1" x14ac:dyDescent="0.2">
      <c r="B120" s="42"/>
      <c r="C120" s="42"/>
      <c r="D120" s="42"/>
    </row>
    <row r="121" spans="2:4" ht="12.75" customHeight="1" x14ac:dyDescent="0.2">
      <c r="B121" s="42"/>
      <c r="C121" s="42"/>
      <c r="D121" s="42"/>
    </row>
    <row r="122" spans="2:4" ht="12.75" customHeight="1" x14ac:dyDescent="0.2">
      <c r="B122" s="42"/>
      <c r="C122" s="42"/>
      <c r="D122" s="42"/>
    </row>
    <row r="123" spans="2:4" ht="12.75" customHeight="1" x14ac:dyDescent="0.2">
      <c r="B123" s="42"/>
      <c r="C123" s="42"/>
      <c r="D123" s="42"/>
    </row>
    <row r="124" spans="2:4" ht="12.75" customHeight="1" x14ac:dyDescent="0.2">
      <c r="B124" s="42"/>
      <c r="C124" s="42"/>
      <c r="D124" s="42"/>
    </row>
    <row r="125" spans="2:4" ht="12.75" customHeight="1" x14ac:dyDescent="0.2">
      <c r="B125" s="42"/>
      <c r="C125" s="42"/>
      <c r="D125" s="42"/>
    </row>
    <row r="126" spans="2:4" ht="12.75" customHeight="1" x14ac:dyDescent="0.2">
      <c r="B126" s="42"/>
      <c r="C126" s="42"/>
      <c r="D126" s="42"/>
    </row>
    <row r="127" spans="2:4" ht="12.75" customHeight="1" x14ac:dyDescent="0.2">
      <c r="B127" s="42"/>
      <c r="C127" s="42"/>
      <c r="D127" s="42"/>
    </row>
    <row r="128" spans="2:4" ht="12.75" customHeight="1" x14ac:dyDescent="0.2">
      <c r="B128" s="42"/>
      <c r="C128" s="42"/>
      <c r="D128" s="42"/>
    </row>
    <row r="129" spans="2:4" ht="12.75" customHeight="1" x14ac:dyDescent="0.2">
      <c r="B129" s="42"/>
      <c r="C129" s="42"/>
      <c r="D129" s="42"/>
    </row>
    <row r="130" spans="2:4" ht="12.75" customHeight="1" x14ac:dyDescent="0.2">
      <c r="B130" s="42"/>
      <c r="C130" s="42"/>
      <c r="D130" s="42"/>
    </row>
    <row r="131" spans="2:4" ht="12.75" customHeight="1" x14ac:dyDescent="0.2">
      <c r="B131" s="42"/>
      <c r="C131" s="42"/>
      <c r="D131" s="42"/>
    </row>
    <row r="132" spans="2:4" ht="12.75" customHeight="1" x14ac:dyDescent="0.2">
      <c r="B132" s="42"/>
      <c r="C132" s="42"/>
      <c r="D132" s="42"/>
    </row>
    <row r="133" spans="2:4" ht="12.75" customHeight="1" x14ac:dyDescent="0.2">
      <c r="B133" s="42"/>
      <c r="C133" s="42"/>
      <c r="D133" s="42"/>
    </row>
    <row r="134" spans="2:4" ht="12.75" customHeight="1" x14ac:dyDescent="0.2">
      <c r="B134" s="42"/>
      <c r="C134" s="42"/>
      <c r="D134" s="42"/>
    </row>
    <row r="135" spans="2:4" ht="12.75" customHeight="1" x14ac:dyDescent="0.2">
      <c r="B135" s="42"/>
      <c r="C135" s="42"/>
      <c r="D135" s="42"/>
    </row>
    <row r="136" spans="2:4" ht="12.75" customHeight="1" x14ac:dyDescent="0.2">
      <c r="B136" s="42"/>
      <c r="C136" s="42"/>
      <c r="D136" s="42"/>
    </row>
    <row r="137" spans="2:4" ht="12.75" customHeight="1" x14ac:dyDescent="0.2">
      <c r="B137" s="42"/>
      <c r="C137" s="42"/>
      <c r="D137" s="42"/>
    </row>
    <row r="138" spans="2:4" ht="12.75" customHeight="1" x14ac:dyDescent="0.2">
      <c r="B138" s="42"/>
      <c r="C138" s="42"/>
      <c r="D138" s="42"/>
    </row>
    <row r="139" spans="2:4" ht="12.75" customHeight="1" x14ac:dyDescent="0.2">
      <c r="B139" s="42"/>
      <c r="C139" s="42"/>
      <c r="D139" s="42"/>
    </row>
    <row r="140" spans="2:4" ht="12.75" customHeight="1" x14ac:dyDescent="0.2">
      <c r="B140" s="42"/>
      <c r="C140" s="42"/>
      <c r="D140" s="42"/>
    </row>
    <row r="141" spans="2:4" ht="12.75" customHeight="1" x14ac:dyDescent="0.2">
      <c r="B141" s="42"/>
      <c r="C141" s="42"/>
      <c r="D141" s="42"/>
    </row>
    <row r="142" spans="2:4" ht="12.75" customHeight="1" x14ac:dyDescent="0.2">
      <c r="B142" s="42"/>
      <c r="C142" s="42"/>
      <c r="D142" s="42"/>
    </row>
    <row r="143" spans="2:4" ht="12.75" customHeight="1" x14ac:dyDescent="0.2">
      <c r="B143" s="42"/>
      <c r="C143" s="42"/>
      <c r="D143" s="42"/>
    </row>
    <row r="144" spans="2:4" ht="12.75" customHeight="1" x14ac:dyDescent="0.2">
      <c r="B144" s="42"/>
      <c r="C144" s="42"/>
      <c r="D144" s="42"/>
    </row>
    <row r="145" spans="2:4" ht="12.75" customHeight="1" x14ac:dyDescent="0.2">
      <c r="B145" s="42"/>
      <c r="C145" s="42"/>
      <c r="D145" s="42"/>
    </row>
    <row r="146" spans="2:4" ht="12.75" customHeight="1" x14ac:dyDescent="0.2">
      <c r="B146" s="42"/>
      <c r="C146" s="42"/>
      <c r="D146" s="42"/>
    </row>
    <row r="147" spans="2:4" ht="12.75" customHeight="1" x14ac:dyDescent="0.2">
      <c r="B147" s="42"/>
      <c r="C147" s="42"/>
      <c r="D147" s="42"/>
    </row>
    <row r="148" spans="2:4" ht="12.75" customHeight="1" x14ac:dyDescent="0.2">
      <c r="B148" s="42"/>
      <c r="C148" s="42"/>
      <c r="D148" s="42"/>
    </row>
    <row r="149" spans="2:4" ht="12.75" customHeight="1" x14ac:dyDescent="0.2">
      <c r="B149" s="42"/>
      <c r="C149" s="42"/>
      <c r="D149" s="42"/>
    </row>
    <row r="150" spans="2:4" ht="12.75" customHeight="1" x14ac:dyDescent="0.2">
      <c r="B150" s="42"/>
      <c r="C150" s="42"/>
      <c r="D150" s="42"/>
    </row>
    <row r="151" spans="2:4" ht="12.75" customHeight="1" x14ac:dyDescent="0.2">
      <c r="B151" s="42"/>
      <c r="C151" s="42"/>
      <c r="D151" s="42"/>
    </row>
    <row r="152" spans="2:4" ht="12.75" customHeight="1" x14ac:dyDescent="0.2">
      <c r="B152" s="42"/>
      <c r="C152" s="42"/>
      <c r="D152" s="42"/>
    </row>
    <row r="153" spans="2:4" ht="12.75" customHeight="1" x14ac:dyDescent="0.2">
      <c r="B153" s="42"/>
      <c r="C153" s="42"/>
      <c r="D153" s="42"/>
    </row>
    <row r="154" spans="2:4" ht="12.75" customHeight="1" x14ac:dyDescent="0.2">
      <c r="B154" s="42"/>
      <c r="C154" s="42"/>
      <c r="D154" s="42"/>
    </row>
    <row r="155" spans="2:4" ht="12.75" customHeight="1" x14ac:dyDescent="0.2">
      <c r="B155" s="42"/>
      <c r="C155" s="42"/>
      <c r="D155" s="42"/>
    </row>
    <row r="156" spans="2:4" ht="12.75" customHeight="1" x14ac:dyDescent="0.2">
      <c r="B156" s="42"/>
      <c r="C156" s="42"/>
      <c r="D156" s="42"/>
    </row>
    <row r="157" spans="2:4" ht="12.75" customHeight="1" x14ac:dyDescent="0.2">
      <c r="B157" s="42"/>
      <c r="C157" s="42"/>
      <c r="D157" s="42"/>
    </row>
    <row r="158" spans="2:4" ht="12.75" customHeight="1" x14ac:dyDescent="0.2">
      <c r="B158" s="42"/>
      <c r="C158" s="42"/>
      <c r="D158" s="42"/>
    </row>
    <row r="159" spans="2:4" ht="12.75" customHeight="1" x14ac:dyDescent="0.2">
      <c r="B159" s="42"/>
      <c r="C159" s="42"/>
      <c r="D159" s="42"/>
    </row>
    <row r="160" spans="2:4" ht="12.75" customHeight="1" x14ac:dyDescent="0.2">
      <c r="B160" s="42"/>
      <c r="C160" s="42"/>
      <c r="D160" s="42"/>
    </row>
    <row r="161" spans="2:4" ht="12.75" customHeight="1" x14ac:dyDescent="0.2">
      <c r="B161" s="42"/>
      <c r="C161" s="42"/>
      <c r="D161" s="42"/>
    </row>
    <row r="162" spans="2:4" ht="12.75" customHeight="1" x14ac:dyDescent="0.2">
      <c r="B162" s="42"/>
      <c r="C162" s="42"/>
      <c r="D162" s="42"/>
    </row>
    <row r="163" spans="2:4" ht="12.75" customHeight="1" x14ac:dyDescent="0.2">
      <c r="B163" s="42"/>
      <c r="C163" s="42"/>
      <c r="D163" s="42"/>
    </row>
    <row r="164" spans="2:4" ht="12.75" customHeight="1" x14ac:dyDescent="0.2">
      <c r="B164" s="42"/>
      <c r="C164" s="42"/>
      <c r="D164" s="42"/>
    </row>
    <row r="165" spans="2:4" ht="12.75" customHeight="1" x14ac:dyDescent="0.2">
      <c r="B165" s="42"/>
      <c r="C165" s="42"/>
      <c r="D165" s="42"/>
    </row>
    <row r="166" spans="2:4" ht="12.75" customHeight="1" x14ac:dyDescent="0.2">
      <c r="B166" s="42"/>
      <c r="C166" s="42"/>
      <c r="D166" s="42"/>
    </row>
    <row r="167" spans="2:4" ht="12.75" customHeight="1" x14ac:dyDescent="0.2">
      <c r="B167" s="42"/>
      <c r="C167" s="42"/>
      <c r="D167" s="42"/>
    </row>
    <row r="168" spans="2:4" ht="12.75" customHeight="1" x14ac:dyDescent="0.2">
      <c r="B168" s="42"/>
      <c r="C168" s="42"/>
      <c r="D168" s="42"/>
    </row>
    <row r="169" spans="2:4" ht="12.75" customHeight="1" x14ac:dyDescent="0.2">
      <c r="B169" s="42"/>
      <c r="C169" s="42"/>
      <c r="D169" s="42"/>
    </row>
    <row r="170" spans="2:4" ht="12.75" customHeight="1" x14ac:dyDescent="0.2">
      <c r="B170" s="42"/>
      <c r="C170" s="42"/>
      <c r="D170" s="42"/>
    </row>
    <row r="171" spans="2:4" ht="12.75" customHeight="1" x14ac:dyDescent="0.2">
      <c r="B171" s="42"/>
      <c r="C171" s="42"/>
      <c r="D171" s="42"/>
    </row>
    <row r="172" spans="2:4" ht="12.75" customHeight="1" x14ac:dyDescent="0.2">
      <c r="B172" s="42"/>
      <c r="C172" s="42"/>
      <c r="D172" s="42"/>
    </row>
    <row r="173" spans="2:4" ht="12.75" customHeight="1" x14ac:dyDescent="0.2">
      <c r="B173" s="42"/>
      <c r="C173" s="42"/>
      <c r="D173" s="42"/>
    </row>
    <row r="174" spans="2:4" ht="12.75" customHeight="1" x14ac:dyDescent="0.2">
      <c r="B174" s="42"/>
      <c r="C174" s="42"/>
      <c r="D174" s="42"/>
    </row>
    <row r="175" spans="2:4" ht="12.75" customHeight="1" x14ac:dyDescent="0.2">
      <c r="B175" s="42"/>
      <c r="C175" s="42"/>
      <c r="D175" s="42"/>
    </row>
    <row r="176" spans="2:4" ht="12.75" customHeight="1" x14ac:dyDescent="0.2">
      <c r="B176" s="42"/>
      <c r="C176" s="42"/>
      <c r="D176" s="42"/>
    </row>
    <row r="177" spans="2:4" ht="12.75" customHeight="1" x14ac:dyDescent="0.2">
      <c r="B177" s="42"/>
      <c r="C177" s="42"/>
      <c r="D177" s="42"/>
    </row>
    <row r="178" spans="2:4" ht="12.75" customHeight="1" x14ac:dyDescent="0.2">
      <c r="B178" s="42"/>
      <c r="C178" s="42"/>
      <c r="D178" s="42"/>
    </row>
    <row r="179" spans="2:4" ht="12.75" customHeight="1" x14ac:dyDescent="0.2">
      <c r="B179" s="42"/>
      <c r="C179" s="42"/>
      <c r="D179" s="42"/>
    </row>
    <row r="180" spans="2:4" ht="12.75" customHeight="1" x14ac:dyDescent="0.2">
      <c r="B180" s="42"/>
      <c r="C180" s="42"/>
      <c r="D180" s="42"/>
    </row>
    <row r="181" spans="2:4" ht="12.75" customHeight="1" x14ac:dyDescent="0.2">
      <c r="B181" s="42"/>
      <c r="C181" s="42"/>
      <c r="D181" s="42"/>
    </row>
    <row r="182" spans="2:4" ht="12.75" customHeight="1" x14ac:dyDescent="0.2">
      <c r="B182" s="42"/>
      <c r="C182" s="42"/>
      <c r="D182" s="42"/>
    </row>
    <row r="183" spans="2:4" ht="12.75" customHeight="1" x14ac:dyDescent="0.2">
      <c r="B183" s="42"/>
      <c r="C183" s="42"/>
      <c r="D183" s="42"/>
    </row>
    <row r="184" spans="2:4" ht="12.75" customHeight="1" x14ac:dyDescent="0.2">
      <c r="B184" s="42"/>
      <c r="C184" s="42"/>
      <c r="D184" s="42"/>
    </row>
    <row r="185" spans="2:4" ht="12.75" customHeight="1" x14ac:dyDescent="0.2">
      <c r="B185" s="42"/>
      <c r="C185" s="42"/>
      <c r="D185" s="42"/>
    </row>
    <row r="186" spans="2:4" ht="12.75" customHeight="1" x14ac:dyDescent="0.2">
      <c r="B186" s="42"/>
      <c r="C186" s="42"/>
      <c r="D186" s="42"/>
    </row>
    <row r="187" spans="2:4" ht="12.75" customHeight="1" x14ac:dyDescent="0.2">
      <c r="B187" s="42"/>
      <c r="C187" s="42"/>
      <c r="D187" s="42"/>
    </row>
    <row r="188" spans="2:4" ht="12.75" customHeight="1" x14ac:dyDescent="0.2">
      <c r="B188" s="42"/>
      <c r="C188" s="42"/>
      <c r="D188" s="42"/>
    </row>
    <row r="189" spans="2:4" ht="12.75" customHeight="1" x14ac:dyDescent="0.2">
      <c r="B189" s="42"/>
      <c r="C189" s="42"/>
      <c r="D189" s="42"/>
    </row>
    <row r="190" spans="2:4" ht="12.75" customHeight="1" x14ac:dyDescent="0.2">
      <c r="B190" s="42"/>
      <c r="C190" s="42"/>
      <c r="D190" s="42"/>
    </row>
    <row r="191" spans="2:4" ht="12.75" customHeight="1" x14ac:dyDescent="0.2">
      <c r="B191" s="42"/>
      <c r="C191" s="42"/>
      <c r="D191" s="42"/>
    </row>
    <row r="192" spans="2:4" ht="12.75" customHeight="1" x14ac:dyDescent="0.2">
      <c r="B192" s="42"/>
      <c r="C192" s="42"/>
      <c r="D192" s="42"/>
    </row>
    <row r="193" spans="2:4" ht="12.75" customHeight="1" x14ac:dyDescent="0.2">
      <c r="B193" s="42"/>
      <c r="C193" s="42"/>
      <c r="D193" s="42"/>
    </row>
    <row r="194" spans="2:4" ht="12.75" customHeight="1" x14ac:dyDescent="0.2">
      <c r="B194" s="42"/>
      <c r="C194" s="42"/>
      <c r="D194" s="42"/>
    </row>
    <row r="195" spans="2:4" ht="12.75" customHeight="1" x14ac:dyDescent="0.2">
      <c r="B195" s="42"/>
      <c r="C195" s="42"/>
      <c r="D195" s="42"/>
    </row>
    <row r="196" spans="2:4" ht="12.75" customHeight="1" x14ac:dyDescent="0.2">
      <c r="B196" s="42"/>
      <c r="C196" s="42"/>
      <c r="D196" s="42"/>
    </row>
    <row r="197" spans="2:4" ht="12.75" customHeight="1" x14ac:dyDescent="0.2">
      <c r="B197" s="42"/>
      <c r="C197" s="42"/>
      <c r="D197" s="42"/>
    </row>
    <row r="198" spans="2:4" ht="12.75" customHeight="1" x14ac:dyDescent="0.2">
      <c r="B198" s="42"/>
      <c r="C198" s="42"/>
      <c r="D198" s="42"/>
    </row>
    <row r="199" spans="2:4" ht="12.75" customHeight="1" x14ac:dyDescent="0.2">
      <c r="B199" s="42"/>
      <c r="C199" s="42"/>
      <c r="D199" s="42"/>
    </row>
    <row r="200" spans="2:4" ht="12.75" customHeight="1" x14ac:dyDescent="0.2">
      <c r="B200" s="42"/>
      <c r="C200" s="42"/>
      <c r="D200" s="42"/>
    </row>
    <row r="201" spans="2:4" ht="12.75" customHeight="1" x14ac:dyDescent="0.2">
      <c r="B201" s="42"/>
      <c r="C201" s="42"/>
      <c r="D201" s="42"/>
    </row>
    <row r="202" spans="2:4" ht="12.75" customHeight="1" x14ac:dyDescent="0.2">
      <c r="B202" s="42"/>
      <c r="C202" s="42"/>
      <c r="D202" s="42"/>
    </row>
    <row r="203" spans="2:4" ht="12.75" customHeight="1" x14ac:dyDescent="0.2">
      <c r="B203" s="42"/>
      <c r="C203" s="42"/>
      <c r="D203" s="42"/>
    </row>
    <row r="204" spans="2:4" ht="12.75" customHeight="1" x14ac:dyDescent="0.2">
      <c r="B204" s="42"/>
      <c r="C204" s="42"/>
      <c r="D204" s="42"/>
    </row>
    <row r="205" spans="2:4" ht="12.75" customHeight="1" x14ac:dyDescent="0.2">
      <c r="B205" s="42"/>
      <c r="C205" s="42"/>
      <c r="D205" s="42"/>
    </row>
    <row r="206" spans="2:4" ht="12.75" customHeight="1" x14ac:dyDescent="0.2">
      <c r="B206" s="42"/>
      <c r="C206" s="42"/>
      <c r="D206" s="42"/>
    </row>
    <row r="207" spans="2:4" ht="12.75" customHeight="1" x14ac:dyDescent="0.2">
      <c r="B207" s="42"/>
      <c r="C207" s="42"/>
      <c r="D207" s="42"/>
    </row>
    <row r="208" spans="2:4" ht="12.75" customHeight="1" x14ac:dyDescent="0.2">
      <c r="B208" s="42"/>
      <c r="C208" s="42"/>
      <c r="D208" s="42"/>
    </row>
    <row r="209" spans="2:4" ht="12.75" customHeight="1" x14ac:dyDescent="0.2">
      <c r="B209" s="42"/>
      <c r="C209" s="42"/>
      <c r="D209" s="42"/>
    </row>
    <row r="210" spans="2:4" ht="12.75" customHeight="1" x14ac:dyDescent="0.2">
      <c r="B210" s="42"/>
      <c r="C210" s="42"/>
      <c r="D210" s="42"/>
    </row>
    <row r="211" spans="2:4" ht="12.75" customHeight="1" x14ac:dyDescent="0.2">
      <c r="B211" s="42"/>
      <c r="C211" s="42"/>
      <c r="D211" s="42"/>
    </row>
    <row r="212" spans="2:4" ht="12.75" customHeight="1" x14ac:dyDescent="0.2">
      <c r="B212" s="42"/>
      <c r="C212" s="42"/>
      <c r="D212" s="42"/>
    </row>
    <row r="213" spans="2:4" ht="12.75" customHeight="1" x14ac:dyDescent="0.2">
      <c r="B213" s="42"/>
      <c r="C213" s="42"/>
      <c r="D213" s="42"/>
    </row>
    <row r="214" spans="2:4" ht="12.75" customHeight="1" x14ac:dyDescent="0.2">
      <c r="B214" s="42"/>
      <c r="C214" s="42"/>
      <c r="D214" s="42"/>
    </row>
    <row r="215" spans="2:4" ht="12.75" customHeight="1" x14ac:dyDescent="0.2">
      <c r="B215" s="42"/>
      <c r="C215" s="42"/>
      <c r="D215" s="42"/>
    </row>
    <row r="216" spans="2:4" ht="12.75" customHeight="1" x14ac:dyDescent="0.2">
      <c r="B216" s="42"/>
      <c r="C216" s="42"/>
      <c r="D216" s="42"/>
    </row>
    <row r="217" spans="2:4" ht="12.75" customHeight="1" x14ac:dyDescent="0.2">
      <c r="B217" s="42"/>
      <c r="C217" s="42"/>
      <c r="D217" s="42"/>
    </row>
    <row r="218" spans="2:4" ht="12.75" customHeight="1" x14ac:dyDescent="0.2">
      <c r="B218" s="42"/>
      <c r="C218" s="42"/>
      <c r="D218" s="42"/>
    </row>
    <row r="219" spans="2:4" ht="12.75" customHeight="1" x14ac:dyDescent="0.2">
      <c r="B219" s="42"/>
      <c r="C219" s="42"/>
      <c r="D219" s="42"/>
    </row>
    <row r="220" spans="2:4" ht="12.75" customHeight="1" x14ac:dyDescent="0.2">
      <c r="B220" s="42"/>
      <c r="C220" s="42"/>
      <c r="D220" s="42"/>
    </row>
    <row r="221" spans="2:4" ht="12.75" customHeight="1" x14ac:dyDescent="0.2">
      <c r="B221" s="42"/>
      <c r="C221" s="42"/>
      <c r="D221" s="42"/>
    </row>
    <row r="222" spans="2:4" ht="12.75" customHeight="1" x14ac:dyDescent="0.2">
      <c r="B222" s="42"/>
      <c r="C222" s="42"/>
      <c r="D222" s="42"/>
    </row>
    <row r="223" spans="2:4" ht="12.75" customHeight="1" x14ac:dyDescent="0.2">
      <c r="B223" s="42"/>
      <c r="C223" s="42"/>
      <c r="D223" s="42"/>
    </row>
    <row r="224" spans="2:4" ht="12.75" customHeight="1" x14ac:dyDescent="0.2">
      <c r="B224" s="42"/>
      <c r="C224" s="42"/>
      <c r="D224" s="42"/>
    </row>
    <row r="225" spans="2:4" ht="12.75" customHeight="1" x14ac:dyDescent="0.2">
      <c r="B225" s="42"/>
      <c r="C225" s="42"/>
      <c r="D225" s="42"/>
    </row>
    <row r="226" spans="2:4" ht="12.75" customHeight="1" x14ac:dyDescent="0.2">
      <c r="B226" s="42"/>
      <c r="C226" s="42"/>
      <c r="D226" s="42"/>
    </row>
    <row r="227" spans="2:4" ht="12.75" customHeight="1" x14ac:dyDescent="0.2">
      <c r="B227" s="42"/>
      <c r="C227" s="42"/>
      <c r="D227" s="42"/>
    </row>
    <row r="228" spans="2:4" ht="12.75" customHeight="1" x14ac:dyDescent="0.2">
      <c r="B228" s="42"/>
      <c r="C228" s="42"/>
      <c r="D228" s="42"/>
    </row>
    <row r="229" spans="2:4" ht="12.75" customHeight="1" x14ac:dyDescent="0.2">
      <c r="B229" s="42"/>
      <c r="C229" s="42"/>
      <c r="D229" s="42"/>
    </row>
    <row r="230" spans="2:4" ht="12.75" customHeight="1" x14ac:dyDescent="0.2">
      <c r="B230" s="42"/>
      <c r="C230" s="42"/>
      <c r="D230" s="42"/>
    </row>
    <row r="231" spans="2:4" ht="12.75" customHeight="1" x14ac:dyDescent="0.2">
      <c r="B231" s="42"/>
      <c r="C231" s="42"/>
      <c r="D231" s="42"/>
    </row>
    <row r="232" spans="2:4" ht="12.75" customHeight="1" x14ac:dyDescent="0.2">
      <c r="B232" s="42"/>
      <c r="C232" s="42"/>
      <c r="D232" s="42"/>
    </row>
    <row r="233" spans="2:4" ht="12.75" customHeight="1" x14ac:dyDescent="0.2">
      <c r="B233" s="42"/>
      <c r="C233" s="42"/>
      <c r="D233" s="42"/>
    </row>
    <row r="234" spans="2:4" ht="12.75" customHeight="1" x14ac:dyDescent="0.2">
      <c r="B234" s="42"/>
      <c r="C234" s="42"/>
      <c r="D234" s="42"/>
    </row>
    <row r="235" spans="2:4" ht="12.75" customHeight="1" x14ac:dyDescent="0.2">
      <c r="B235" s="42"/>
      <c r="C235" s="42"/>
      <c r="D235" s="42"/>
    </row>
    <row r="236" spans="2:4" ht="12.75" customHeight="1" x14ac:dyDescent="0.2">
      <c r="B236" s="42"/>
      <c r="C236" s="42"/>
      <c r="D236" s="42"/>
    </row>
    <row r="237" spans="2:4" ht="12.75" customHeight="1" x14ac:dyDescent="0.2">
      <c r="B237" s="42"/>
      <c r="C237" s="42"/>
      <c r="D237" s="42"/>
    </row>
    <row r="238" spans="2:4" ht="12.75" customHeight="1" x14ac:dyDescent="0.2">
      <c r="B238" s="42"/>
      <c r="C238" s="42"/>
      <c r="D238" s="42"/>
    </row>
    <row r="239" spans="2:4" ht="12.75" customHeight="1" x14ac:dyDescent="0.2">
      <c r="B239" s="42"/>
      <c r="C239" s="42"/>
      <c r="D239" s="42"/>
    </row>
    <row r="240" spans="2:4" ht="12.75" customHeight="1" x14ac:dyDescent="0.2">
      <c r="B240" s="42"/>
      <c r="C240" s="42"/>
      <c r="D240" s="42"/>
    </row>
    <row r="241" spans="2:4" ht="12.75" customHeight="1" x14ac:dyDescent="0.2">
      <c r="B241" s="42"/>
      <c r="C241" s="42"/>
      <c r="D241" s="42"/>
    </row>
    <row r="242" spans="2:4" ht="12.75" customHeight="1" x14ac:dyDescent="0.2">
      <c r="B242" s="42"/>
      <c r="C242" s="42"/>
      <c r="D242" s="42"/>
    </row>
    <row r="243" spans="2:4" ht="12.75" customHeight="1" x14ac:dyDescent="0.2">
      <c r="B243" s="42"/>
      <c r="C243" s="42"/>
      <c r="D243" s="42"/>
    </row>
    <row r="244" spans="2:4" ht="12.75" customHeight="1" x14ac:dyDescent="0.2">
      <c r="B244" s="42"/>
      <c r="C244" s="42"/>
      <c r="D244" s="42"/>
    </row>
    <row r="245" spans="2:4" ht="12.75" customHeight="1" x14ac:dyDescent="0.2">
      <c r="B245" s="42"/>
      <c r="C245" s="42"/>
      <c r="D245" s="42"/>
    </row>
    <row r="246" spans="2:4" ht="12.75" customHeight="1" x14ac:dyDescent="0.2">
      <c r="B246" s="42"/>
      <c r="C246" s="42"/>
      <c r="D246" s="42"/>
    </row>
    <row r="247" spans="2:4" ht="12.75" customHeight="1" x14ac:dyDescent="0.2">
      <c r="B247" s="42"/>
      <c r="C247" s="42"/>
      <c r="D247" s="42"/>
    </row>
    <row r="248" spans="2:4" ht="12.75" customHeight="1" x14ac:dyDescent="0.2">
      <c r="B248" s="42"/>
      <c r="C248" s="42"/>
      <c r="D248" s="42"/>
    </row>
    <row r="249" spans="2:4" ht="12.75" customHeight="1" x14ac:dyDescent="0.2">
      <c r="B249" s="42"/>
      <c r="C249" s="42"/>
      <c r="D249" s="42"/>
    </row>
    <row r="250" spans="2:4" ht="12.75" customHeight="1" x14ac:dyDescent="0.2">
      <c r="B250" s="42"/>
      <c r="C250" s="42"/>
      <c r="D250" s="42"/>
    </row>
    <row r="251" spans="2:4" ht="12.75" customHeight="1" x14ac:dyDescent="0.2">
      <c r="B251" s="42"/>
      <c r="C251" s="42"/>
      <c r="D251" s="42"/>
    </row>
    <row r="252" spans="2:4" ht="12.75" customHeight="1" x14ac:dyDescent="0.2">
      <c r="B252" s="42"/>
      <c r="C252" s="42"/>
      <c r="D252" s="42"/>
    </row>
    <row r="253" spans="2:4" ht="12.75" customHeight="1" x14ac:dyDescent="0.2">
      <c r="B253" s="42"/>
      <c r="C253" s="42"/>
      <c r="D253" s="42"/>
    </row>
    <row r="254" spans="2:4" ht="12.75" customHeight="1" x14ac:dyDescent="0.2">
      <c r="B254" s="42"/>
      <c r="C254" s="42"/>
      <c r="D254" s="42"/>
    </row>
    <row r="255" spans="2:4" ht="12.75" customHeight="1" x14ac:dyDescent="0.2">
      <c r="B255" s="42"/>
      <c r="C255" s="42"/>
      <c r="D255" s="42"/>
    </row>
    <row r="256" spans="2:4" ht="12.75" customHeight="1" x14ac:dyDescent="0.2">
      <c r="B256" s="42"/>
      <c r="C256" s="42"/>
      <c r="D256" s="42"/>
    </row>
    <row r="257" spans="2:4" ht="12.75" customHeight="1" x14ac:dyDescent="0.2">
      <c r="B257" s="42"/>
      <c r="C257" s="42"/>
      <c r="D257" s="42"/>
    </row>
    <row r="258" spans="2:4" ht="12.75" customHeight="1" x14ac:dyDescent="0.2">
      <c r="B258" s="42"/>
      <c r="C258" s="42"/>
      <c r="D258" s="42"/>
    </row>
    <row r="259" spans="2:4" ht="12.75" customHeight="1" x14ac:dyDescent="0.2">
      <c r="B259" s="42"/>
      <c r="C259" s="42"/>
      <c r="D259" s="42"/>
    </row>
    <row r="260" spans="2:4" ht="12.75" customHeight="1" x14ac:dyDescent="0.2">
      <c r="B260" s="42"/>
      <c r="C260" s="42"/>
      <c r="D260" s="42"/>
    </row>
    <row r="261" spans="2:4" ht="12.75" customHeight="1" x14ac:dyDescent="0.2">
      <c r="B261" s="42"/>
      <c r="C261" s="42"/>
      <c r="D261" s="42"/>
    </row>
    <row r="262" spans="2:4" ht="12.75" customHeight="1" x14ac:dyDescent="0.2">
      <c r="B262" s="42"/>
      <c r="C262" s="42"/>
      <c r="D262" s="42"/>
    </row>
    <row r="263" spans="2:4" ht="12.75" customHeight="1" x14ac:dyDescent="0.2">
      <c r="B263" s="42"/>
      <c r="C263" s="42"/>
      <c r="D263" s="42"/>
    </row>
    <row r="264" spans="2:4" ht="12.75" customHeight="1" x14ac:dyDescent="0.2">
      <c r="B264" s="42"/>
      <c r="C264" s="42"/>
      <c r="D264" s="42"/>
    </row>
    <row r="265" spans="2:4" ht="12.75" customHeight="1" x14ac:dyDescent="0.2">
      <c r="B265" s="42"/>
      <c r="C265" s="42"/>
      <c r="D265" s="42"/>
    </row>
    <row r="266" spans="2:4" ht="12.75" customHeight="1" x14ac:dyDescent="0.2">
      <c r="B266" s="42"/>
      <c r="C266" s="42"/>
      <c r="D266" s="42"/>
    </row>
    <row r="267" spans="2:4" ht="12.75" customHeight="1" x14ac:dyDescent="0.2">
      <c r="B267" s="42"/>
      <c r="C267" s="42"/>
      <c r="D267" s="42"/>
    </row>
    <row r="268" spans="2:4" ht="12.75" customHeight="1" x14ac:dyDescent="0.2">
      <c r="B268" s="42"/>
      <c r="C268" s="42"/>
      <c r="D268" s="42"/>
    </row>
    <row r="269" spans="2:4" ht="12.75" customHeight="1" x14ac:dyDescent="0.2">
      <c r="B269" s="42"/>
      <c r="C269" s="42"/>
      <c r="D269" s="42"/>
    </row>
    <row r="270" spans="2:4" ht="12.75" customHeight="1" x14ac:dyDescent="0.2">
      <c r="B270" s="42"/>
      <c r="C270" s="42"/>
      <c r="D270" s="42"/>
    </row>
    <row r="271" spans="2:4" ht="12.75" customHeight="1" x14ac:dyDescent="0.2">
      <c r="B271" s="42"/>
      <c r="C271" s="42"/>
      <c r="D271" s="42"/>
    </row>
    <row r="272" spans="2:4" ht="12.75" customHeight="1" x14ac:dyDescent="0.2">
      <c r="B272" s="42"/>
      <c r="C272" s="42"/>
      <c r="D272" s="42"/>
    </row>
    <row r="273" spans="2:4" ht="12.75" customHeight="1" x14ac:dyDescent="0.2">
      <c r="B273" s="42"/>
      <c r="C273" s="42"/>
      <c r="D273" s="42"/>
    </row>
    <row r="274" spans="2:4" ht="12.75" customHeight="1" x14ac:dyDescent="0.2">
      <c r="B274" s="42"/>
      <c r="C274" s="42"/>
      <c r="D274" s="42"/>
    </row>
    <row r="275" spans="2:4" ht="12.75" customHeight="1" x14ac:dyDescent="0.2">
      <c r="B275" s="42"/>
      <c r="C275" s="42"/>
      <c r="D275" s="42"/>
    </row>
    <row r="276" spans="2:4" ht="12.75" customHeight="1" x14ac:dyDescent="0.2">
      <c r="B276" s="42"/>
      <c r="C276" s="42"/>
      <c r="D276" s="42"/>
    </row>
    <row r="277" spans="2:4" ht="12.75" customHeight="1" x14ac:dyDescent="0.2">
      <c r="B277" s="42"/>
      <c r="C277" s="42"/>
      <c r="D277" s="42"/>
    </row>
    <row r="278" spans="2:4" ht="12.75" customHeight="1" x14ac:dyDescent="0.2">
      <c r="B278" s="42"/>
      <c r="C278" s="42"/>
      <c r="D278" s="42"/>
    </row>
    <row r="279" spans="2:4" ht="12.75" customHeight="1" x14ac:dyDescent="0.2">
      <c r="B279" s="42"/>
      <c r="C279" s="42"/>
      <c r="D279" s="42"/>
    </row>
    <row r="280" spans="2:4" ht="12.75" customHeight="1" x14ac:dyDescent="0.2">
      <c r="B280" s="42"/>
      <c r="C280" s="42"/>
      <c r="D280" s="42"/>
    </row>
    <row r="281" spans="2:4" ht="12.75" customHeight="1" x14ac:dyDescent="0.2">
      <c r="B281" s="42"/>
      <c r="C281" s="42"/>
      <c r="D281" s="42"/>
    </row>
    <row r="282" spans="2:4" ht="12.75" customHeight="1" x14ac:dyDescent="0.2">
      <c r="B282" s="42"/>
      <c r="C282" s="42"/>
      <c r="D282" s="42"/>
    </row>
    <row r="283" spans="2:4" ht="12.75" customHeight="1" x14ac:dyDescent="0.2">
      <c r="B283" s="42"/>
      <c r="C283" s="42"/>
      <c r="D283" s="42"/>
    </row>
    <row r="284" spans="2:4" ht="12.75" customHeight="1" x14ac:dyDescent="0.2">
      <c r="B284" s="42"/>
      <c r="C284" s="42"/>
      <c r="D284" s="42"/>
    </row>
    <row r="285" spans="2:4" ht="12.75" customHeight="1" x14ac:dyDescent="0.2">
      <c r="B285" s="42"/>
      <c r="C285" s="42"/>
      <c r="D285" s="42"/>
    </row>
    <row r="286" spans="2:4" ht="12.75" customHeight="1" x14ac:dyDescent="0.2">
      <c r="B286" s="42"/>
      <c r="C286" s="42"/>
      <c r="D286" s="42"/>
    </row>
    <row r="287" spans="2:4" ht="12.75" customHeight="1" x14ac:dyDescent="0.2">
      <c r="B287" s="42"/>
      <c r="C287" s="42"/>
      <c r="D287" s="42"/>
    </row>
    <row r="288" spans="2:4" ht="12.75" customHeight="1" x14ac:dyDescent="0.2">
      <c r="B288" s="42"/>
      <c r="C288" s="42"/>
      <c r="D288" s="42"/>
    </row>
    <row r="289" spans="2:4" ht="12.75" customHeight="1" x14ac:dyDescent="0.2">
      <c r="B289" s="42"/>
      <c r="C289" s="42"/>
      <c r="D289" s="42"/>
    </row>
    <row r="290" spans="2:4" ht="12.75" customHeight="1" x14ac:dyDescent="0.2">
      <c r="B290" s="42"/>
      <c r="C290" s="42"/>
      <c r="D290" s="42"/>
    </row>
    <row r="291" spans="2:4" ht="12.75" customHeight="1" x14ac:dyDescent="0.2">
      <c r="B291" s="42"/>
      <c r="C291" s="42"/>
      <c r="D291" s="42"/>
    </row>
    <row r="292" spans="2:4" ht="12.75" customHeight="1" x14ac:dyDescent="0.2">
      <c r="B292" s="42"/>
      <c r="C292" s="42"/>
      <c r="D292" s="42"/>
    </row>
    <row r="293" spans="2:4" ht="12.75" customHeight="1" x14ac:dyDescent="0.2">
      <c r="B293" s="42"/>
      <c r="C293" s="42"/>
      <c r="D293" s="42"/>
    </row>
    <row r="294" spans="2:4" ht="12.75" customHeight="1" x14ac:dyDescent="0.2">
      <c r="B294" s="42"/>
      <c r="C294" s="42"/>
      <c r="D294" s="42"/>
    </row>
    <row r="295" spans="2:4" ht="12.75" customHeight="1" x14ac:dyDescent="0.2">
      <c r="B295" s="42"/>
      <c r="C295" s="42"/>
      <c r="D295" s="42"/>
    </row>
    <row r="296" spans="2:4" ht="12.75" customHeight="1" x14ac:dyDescent="0.2">
      <c r="B296" s="42"/>
      <c r="C296" s="42"/>
      <c r="D296" s="42"/>
    </row>
    <row r="297" spans="2:4" ht="12.75" customHeight="1" x14ac:dyDescent="0.2">
      <c r="B297" s="42"/>
      <c r="C297" s="42"/>
      <c r="D297" s="42"/>
    </row>
    <row r="298" spans="2:4" ht="12.75" customHeight="1" x14ac:dyDescent="0.2">
      <c r="B298" s="42"/>
      <c r="C298" s="42"/>
      <c r="D298" s="42"/>
    </row>
    <row r="299" spans="2:4" ht="12.75" customHeight="1" x14ac:dyDescent="0.2">
      <c r="B299" s="42"/>
      <c r="C299" s="42"/>
      <c r="D299" s="42"/>
    </row>
    <row r="300" spans="2:4" ht="12.75" customHeight="1" x14ac:dyDescent="0.2">
      <c r="B300" s="42"/>
      <c r="C300" s="42"/>
      <c r="D300" s="42"/>
    </row>
    <row r="301" spans="2:4" ht="12.75" customHeight="1" x14ac:dyDescent="0.2">
      <c r="B301" s="42"/>
      <c r="C301" s="42"/>
      <c r="D301" s="42"/>
    </row>
    <row r="302" spans="2:4" ht="12.75" customHeight="1" x14ac:dyDescent="0.2">
      <c r="B302" s="42"/>
      <c r="C302" s="42"/>
      <c r="D302" s="42"/>
    </row>
    <row r="303" spans="2:4" ht="12.75" customHeight="1" x14ac:dyDescent="0.2">
      <c r="B303" s="42"/>
      <c r="C303" s="42"/>
      <c r="D303" s="42"/>
    </row>
    <row r="304" spans="2:4" ht="12.75" customHeight="1" x14ac:dyDescent="0.2">
      <c r="B304" s="42"/>
      <c r="C304" s="42"/>
      <c r="D304" s="42"/>
    </row>
    <row r="305" spans="2:4" ht="12.75" customHeight="1" x14ac:dyDescent="0.2">
      <c r="B305" s="42"/>
      <c r="C305" s="42"/>
      <c r="D305" s="42"/>
    </row>
    <row r="306" spans="2:4" ht="12.75" customHeight="1" x14ac:dyDescent="0.2">
      <c r="B306" s="42"/>
      <c r="C306" s="42"/>
      <c r="D306" s="42"/>
    </row>
    <row r="307" spans="2:4" ht="12.75" customHeight="1" x14ac:dyDescent="0.2">
      <c r="B307" s="42"/>
      <c r="C307" s="42"/>
      <c r="D307" s="42"/>
    </row>
    <row r="308" spans="2:4" ht="12.75" customHeight="1" x14ac:dyDescent="0.2">
      <c r="B308" s="42"/>
      <c r="C308" s="42"/>
      <c r="D308" s="42"/>
    </row>
    <row r="309" spans="2:4" ht="12.75" customHeight="1" x14ac:dyDescent="0.2">
      <c r="B309" s="42"/>
      <c r="C309" s="42"/>
      <c r="D309" s="42"/>
    </row>
    <row r="310" spans="2:4" ht="12.75" customHeight="1" x14ac:dyDescent="0.2">
      <c r="B310" s="42"/>
      <c r="C310" s="42"/>
      <c r="D310" s="42"/>
    </row>
    <row r="311" spans="2:4" ht="12.75" customHeight="1" x14ac:dyDescent="0.2">
      <c r="B311" s="42"/>
      <c r="C311" s="42"/>
      <c r="D311" s="42"/>
    </row>
    <row r="312" spans="2:4" ht="12.75" customHeight="1" x14ac:dyDescent="0.2">
      <c r="B312" s="42"/>
      <c r="C312" s="42"/>
      <c r="D312" s="42"/>
    </row>
    <row r="313" spans="2:4" ht="12.75" customHeight="1" x14ac:dyDescent="0.2">
      <c r="B313" s="42"/>
      <c r="C313" s="42"/>
      <c r="D313" s="42"/>
    </row>
    <row r="314" spans="2:4" ht="12.75" customHeight="1" x14ac:dyDescent="0.2">
      <c r="B314" s="42"/>
      <c r="C314" s="42"/>
      <c r="D314" s="42"/>
    </row>
    <row r="315" spans="2:4" ht="12.75" customHeight="1" x14ac:dyDescent="0.2">
      <c r="B315" s="42"/>
      <c r="C315" s="42"/>
      <c r="D315" s="42"/>
    </row>
    <row r="316" spans="2:4" ht="12.75" customHeight="1" x14ac:dyDescent="0.2">
      <c r="B316" s="42"/>
      <c r="C316" s="42"/>
      <c r="D316" s="42"/>
    </row>
    <row r="317" spans="2:4" ht="12.75" customHeight="1" x14ac:dyDescent="0.2">
      <c r="B317" s="42"/>
      <c r="C317" s="42"/>
      <c r="D317" s="42"/>
    </row>
    <row r="318" spans="2:4" ht="12.75" customHeight="1" x14ac:dyDescent="0.2">
      <c r="B318" s="42"/>
      <c r="C318" s="42"/>
      <c r="D318" s="42"/>
    </row>
    <row r="319" spans="2:4" ht="12.75" customHeight="1" x14ac:dyDescent="0.2">
      <c r="B319" s="42"/>
      <c r="C319" s="42"/>
      <c r="D319" s="42"/>
    </row>
    <row r="320" spans="2:4" ht="12.75" customHeight="1" x14ac:dyDescent="0.2">
      <c r="B320" s="42"/>
      <c r="C320" s="42"/>
      <c r="D320" s="42"/>
    </row>
    <row r="321" spans="2:4" ht="12.75" customHeight="1" x14ac:dyDescent="0.2">
      <c r="B321" s="42"/>
      <c r="C321" s="42"/>
      <c r="D321" s="42"/>
    </row>
    <row r="322" spans="2:4" ht="12.75" customHeight="1" x14ac:dyDescent="0.2">
      <c r="B322" s="42"/>
      <c r="C322" s="42"/>
      <c r="D322" s="42"/>
    </row>
    <row r="323" spans="2:4" ht="12.75" customHeight="1" x14ac:dyDescent="0.2">
      <c r="B323" s="42"/>
      <c r="C323" s="42"/>
      <c r="D323" s="42"/>
    </row>
    <row r="324" spans="2:4" ht="12.75" customHeight="1" x14ac:dyDescent="0.2">
      <c r="B324" s="42"/>
      <c r="C324" s="42"/>
      <c r="D324" s="42"/>
    </row>
    <row r="325" spans="2:4" ht="12.75" customHeight="1" x14ac:dyDescent="0.2">
      <c r="B325" s="42"/>
      <c r="C325" s="42"/>
      <c r="D325" s="42"/>
    </row>
    <row r="326" spans="2:4" ht="12.75" customHeight="1" x14ac:dyDescent="0.2">
      <c r="B326" s="42"/>
      <c r="C326" s="42"/>
      <c r="D326" s="42"/>
    </row>
    <row r="327" spans="2:4" ht="12.75" customHeight="1" x14ac:dyDescent="0.2">
      <c r="B327" s="42"/>
      <c r="C327" s="42"/>
      <c r="D327" s="42"/>
    </row>
    <row r="328" spans="2:4" ht="12.75" customHeight="1" x14ac:dyDescent="0.2">
      <c r="B328" s="42"/>
      <c r="C328" s="42"/>
      <c r="D328" s="42"/>
    </row>
    <row r="329" spans="2:4" ht="12.75" customHeight="1" x14ac:dyDescent="0.2">
      <c r="B329" s="42"/>
      <c r="C329" s="42"/>
      <c r="D329" s="42"/>
    </row>
    <row r="330" spans="2:4" ht="12.75" customHeight="1" x14ac:dyDescent="0.2">
      <c r="B330" s="42"/>
      <c r="C330" s="42"/>
      <c r="D330" s="42"/>
    </row>
    <row r="331" spans="2:4" ht="12.75" customHeight="1" x14ac:dyDescent="0.2">
      <c r="B331" s="42"/>
      <c r="C331" s="42"/>
      <c r="D331" s="42"/>
    </row>
    <row r="332" spans="2:4" ht="12.75" customHeight="1" x14ac:dyDescent="0.2">
      <c r="B332" s="42"/>
      <c r="C332" s="42"/>
      <c r="D332" s="42"/>
    </row>
    <row r="333" spans="2:4" ht="12.75" customHeight="1" x14ac:dyDescent="0.2">
      <c r="B333" s="42"/>
      <c r="C333" s="42"/>
      <c r="D333" s="42"/>
    </row>
    <row r="334" spans="2:4" ht="12.75" customHeight="1" x14ac:dyDescent="0.2">
      <c r="B334" s="42"/>
      <c r="C334" s="42"/>
      <c r="D334" s="42"/>
    </row>
    <row r="335" spans="2:4" ht="12.75" customHeight="1" x14ac:dyDescent="0.2">
      <c r="B335" s="42"/>
      <c r="C335" s="42"/>
      <c r="D335" s="42"/>
    </row>
    <row r="336" spans="2:4" ht="12.75" customHeight="1" x14ac:dyDescent="0.2">
      <c r="B336" s="42"/>
      <c r="C336" s="42"/>
      <c r="D336" s="42"/>
    </row>
    <row r="337" spans="2:4" ht="12.75" customHeight="1" x14ac:dyDescent="0.2">
      <c r="B337" s="42"/>
      <c r="C337" s="42"/>
      <c r="D337" s="42"/>
    </row>
    <row r="338" spans="2:4" ht="12.75" customHeight="1" x14ac:dyDescent="0.2">
      <c r="B338" s="42"/>
      <c r="C338" s="42"/>
      <c r="D338" s="42"/>
    </row>
    <row r="339" spans="2:4" ht="12.75" customHeight="1" x14ac:dyDescent="0.2">
      <c r="B339" s="42"/>
      <c r="C339" s="42"/>
      <c r="D339" s="42"/>
    </row>
    <row r="340" spans="2:4" ht="12.75" customHeight="1" x14ac:dyDescent="0.2">
      <c r="B340" s="42"/>
      <c r="C340" s="42"/>
      <c r="D340" s="42"/>
    </row>
    <row r="341" spans="2:4" ht="12.75" customHeight="1" x14ac:dyDescent="0.2">
      <c r="B341" s="42"/>
      <c r="C341" s="42"/>
      <c r="D341" s="42"/>
    </row>
    <row r="342" spans="2:4" ht="12.75" customHeight="1" x14ac:dyDescent="0.2">
      <c r="B342" s="42"/>
      <c r="C342" s="42"/>
      <c r="D342" s="42"/>
    </row>
    <row r="343" spans="2:4" ht="12.75" customHeight="1" x14ac:dyDescent="0.2">
      <c r="B343" s="42"/>
      <c r="C343" s="42"/>
      <c r="D343" s="42"/>
    </row>
    <row r="344" spans="2:4" ht="12.75" customHeight="1" x14ac:dyDescent="0.2">
      <c r="B344" s="42"/>
      <c r="C344" s="42"/>
      <c r="D344" s="42"/>
    </row>
    <row r="345" spans="2:4" ht="12.75" customHeight="1" x14ac:dyDescent="0.2">
      <c r="B345" s="42"/>
      <c r="C345" s="42"/>
      <c r="D345" s="42"/>
    </row>
    <row r="346" spans="2:4" ht="12.75" customHeight="1" x14ac:dyDescent="0.2">
      <c r="B346" s="42"/>
      <c r="C346" s="42"/>
      <c r="D346" s="42"/>
    </row>
    <row r="347" spans="2:4" ht="12.75" customHeight="1" x14ac:dyDescent="0.2">
      <c r="B347" s="42"/>
      <c r="C347" s="42"/>
      <c r="D347" s="42"/>
    </row>
    <row r="348" spans="2:4" ht="12.75" customHeight="1" x14ac:dyDescent="0.2">
      <c r="B348" s="42"/>
      <c r="C348" s="42"/>
      <c r="D348" s="42"/>
    </row>
    <row r="349" spans="2:4" ht="12.75" customHeight="1" x14ac:dyDescent="0.2">
      <c r="B349" s="42"/>
      <c r="C349" s="42"/>
      <c r="D349" s="42"/>
    </row>
    <row r="350" spans="2:4" ht="12.75" customHeight="1" x14ac:dyDescent="0.2">
      <c r="B350" s="42"/>
      <c r="C350" s="42"/>
      <c r="D350" s="42"/>
    </row>
    <row r="351" spans="2:4" ht="12.75" customHeight="1" x14ac:dyDescent="0.2">
      <c r="B351" s="42"/>
      <c r="C351" s="42"/>
      <c r="D351" s="42"/>
    </row>
    <row r="352" spans="2:4" ht="12.75" customHeight="1" x14ac:dyDescent="0.2">
      <c r="B352" s="42"/>
      <c r="C352" s="42"/>
      <c r="D352" s="42"/>
    </row>
    <row r="353" spans="2:4" ht="12.75" customHeight="1" x14ac:dyDescent="0.2">
      <c r="B353" s="42"/>
      <c r="C353" s="42"/>
      <c r="D353" s="42"/>
    </row>
    <row r="354" spans="2:4" ht="12.75" customHeight="1" x14ac:dyDescent="0.2">
      <c r="B354" s="42"/>
      <c r="C354" s="42"/>
      <c r="D354" s="42"/>
    </row>
    <row r="355" spans="2:4" ht="12.75" customHeight="1" x14ac:dyDescent="0.2">
      <c r="B355" s="42"/>
      <c r="C355" s="42"/>
      <c r="D355" s="42"/>
    </row>
    <row r="356" spans="2:4" ht="12.75" customHeight="1" x14ac:dyDescent="0.2">
      <c r="B356" s="42"/>
      <c r="C356" s="42"/>
      <c r="D356" s="42"/>
    </row>
    <row r="357" spans="2:4" ht="12.75" customHeight="1" x14ac:dyDescent="0.2">
      <c r="B357" s="42"/>
      <c r="C357" s="42"/>
      <c r="D357" s="42"/>
    </row>
    <row r="358" spans="2:4" ht="12.75" customHeight="1" x14ac:dyDescent="0.2">
      <c r="B358" s="42"/>
      <c r="C358" s="42"/>
      <c r="D358" s="42"/>
    </row>
    <row r="359" spans="2:4" ht="12.75" customHeight="1" x14ac:dyDescent="0.2">
      <c r="B359" s="42"/>
      <c r="C359" s="42"/>
      <c r="D359" s="42"/>
    </row>
    <row r="360" spans="2:4" ht="12.75" customHeight="1" x14ac:dyDescent="0.2">
      <c r="B360" s="42"/>
      <c r="C360" s="42"/>
      <c r="D360" s="42"/>
    </row>
    <row r="361" spans="2:4" ht="12.75" customHeight="1" x14ac:dyDescent="0.2">
      <c r="B361" s="42"/>
      <c r="C361" s="42"/>
      <c r="D361" s="42"/>
    </row>
    <row r="362" spans="2:4" ht="12.75" customHeight="1" x14ac:dyDescent="0.2">
      <c r="B362" s="42"/>
      <c r="C362" s="42"/>
      <c r="D362" s="42"/>
    </row>
    <row r="363" spans="2:4" ht="12.75" customHeight="1" x14ac:dyDescent="0.2">
      <c r="B363" s="42"/>
      <c r="C363" s="42"/>
      <c r="D363" s="42"/>
    </row>
    <row r="364" spans="2:4" ht="12.75" customHeight="1" x14ac:dyDescent="0.2">
      <c r="B364" s="42"/>
      <c r="C364" s="42"/>
      <c r="D364" s="42"/>
    </row>
    <row r="365" spans="2:4" ht="12.75" customHeight="1" x14ac:dyDescent="0.2">
      <c r="B365" s="42"/>
      <c r="C365" s="42"/>
      <c r="D365" s="42"/>
    </row>
    <row r="366" spans="2:4" ht="12.75" customHeight="1" x14ac:dyDescent="0.2">
      <c r="B366" s="42"/>
      <c r="C366" s="42"/>
      <c r="D366" s="42"/>
    </row>
    <row r="367" spans="2:4" ht="12.75" customHeight="1" x14ac:dyDescent="0.2">
      <c r="B367" s="42"/>
      <c r="C367" s="42"/>
      <c r="D367" s="42"/>
    </row>
    <row r="368" spans="2:4" ht="12.75" customHeight="1" x14ac:dyDescent="0.2">
      <c r="B368" s="42"/>
      <c r="C368" s="42"/>
      <c r="D368" s="42"/>
    </row>
    <row r="369" spans="2:4" ht="12.75" customHeight="1" x14ac:dyDescent="0.2">
      <c r="B369" s="42"/>
      <c r="C369" s="42"/>
      <c r="D369" s="42"/>
    </row>
    <row r="370" spans="2:4" ht="12.75" customHeight="1" x14ac:dyDescent="0.2">
      <c r="B370" s="42"/>
      <c r="C370" s="42"/>
      <c r="D370" s="42"/>
    </row>
    <row r="371" spans="2:4" ht="12.75" customHeight="1" x14ac:dyDescent="0.2">
      <c r="B371" s="42"/>
      <c r="C371" s="42"/>
      <c r="D371" s="42"/>
    </row>
    <row r="372" spans="2:4" ht="12.75" customHeight="1" x14ac:dyDescent="0.2">
      <c r="B372" s="42"/>
      <c r="C372" s="42"/>
      <c r="D372" s="42"/>
    </row>
  </sheetData>
  <sheetProtection sheet="1" objects="1" scenarios="1"/>
  <phoneticPr fontId="16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1265" r:id="rId4">
          <objectPr defaultSize="0" autoPict="0" r:id="rId5">
            <anchor moveWithCells="1">
              <from>
                <xdr:col>5</xdr:col>
                <xdr:colOff>590550</xdr:colOff>
                <xdr:row>3</xdr:row>
                <xdr:rowOff>0</xdr:rowOff>
              </from>
              <to>
                <xdr:col>7</xdr:col>
                <xdr:colOff>523875</xdr:colOff>
                <xdr:row>4</xdr:row>
                <xdr:rowOff>57150</xdr:rowOff>
              </to>
            </anchor>
          </objectPr>
        </oleObject>
      </mc:Choice>
      <mc:Fallback>
        <oleObject progId="Equation.3" shapeId="11265" r:id="rId4"/>
      </mc:Fallback>
    </mc:AlternateContent>
    <mc:AlternateContent xmlns:mc="http://schemas.openxmlformats.org/markup-compatibility/2006">
      <mc:Choice Requires="x14">
        <oleObject progId="Equation.3" shapeId="11266" r:id="rId6">
          <objectPr defaultSize="0" autoPict="0" r:id="rId7">
            <anchor moveWithCells="1">
              <from>
                <xdr:col>0</xdr:col>
                <xdr:colOff>9525</xdr:colOff>
                <xdr:row>9</xdr:row>
                <xdr:rowOff>76200</xdr:rowOff>
              </from>
              <to>
                <xdr:col>0</xdr:col>
                <xdr:colOff>752475</xdr:colOff>
                <xdr:row>11</xdr:row>
                <xdr:rowOff>85725</xdr:rowOff>
              </to>
            </anchor>
          </objectPr>
        </oleObject>
      </mc:Choice>
      <mc:Fallback>
        <oleObject progId="Equation.3" shapeId="11266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2"/>
  <sheetViews>
    <sheetView topLeftCell="A18" zoomScale="85" zoomScaleNormal="85" workbookViewId="0">
      <selection activeCell="F45" sqref="F45"/>
    </sheetView>
  </sheetViews>
  <sheetFormatPr baseColWidth="10" defaultRowHeight="12.75" customHeight="1" x14ac:dyDescent="0.2"/>
  <sheetData>
    <row r="1" spans="1:9" ht="12.75" customHeight="1" x14ac:dyDescent="0.2">
      <c r="A1" t="s">
        <v>11</v>
      </c>
    </row>
    <row r="2" spans="1:9" ht="12.75" customHeight="1" x14ac:dyDescent="0.2">
      <c r="E2" s="1" t="s">
        <v>20</v>
      </c>
      <c r="F2" s="13" t="s">
        <v>21</v>
      </c>
      <c r="G2">
        <v>50</v>
      </c>
      <c r="H2" t="s">
        <v>22</v>
      </c>
    </row>
    <row r="3" spans="1:9" ht="12.75" customHeight="1" x14ac:dyDescent="0.2">
      <c r="A3" s="1" t="s">
        <v>6</v>
      </c>
      <c r="B3" s="5">
        <v>1.5</v>
      </c>
      <c r="E3" s="2" t="s">
        <v>23</v>
      </c>
      <c r="F3" s="3" t="s">
        <v>24</v>
      </c>
      <c r="G3">
        <v>60</v>
      </c>
      <c r="H3" t="s">
        <v>25</v>
      </c>
    </row>
    <row r="4" spans="1:9" ht="12.75" customHeight="1" x14ac:dyDescent="0.2">
      <c r="A4" s="1" t="s">
        <v>7</v>
      </c>
      <c r="B4" s="5">
        <v>1</v>
      </c>
      <c r="E4" s="1" t="s">
        <v>26</v>
      </c>
      <c r="F4" s="13" t="s">
        <v>27</v>
      </c>
      <c r="G4" s="8">
        <v>3000</v>
      </c>
      <c r="H4" t="s">
        <v>56</v>
      </c>
    </row>
    <row r="6" spans="1:9" ht="12.75" customHeight="1" x14ac:dyDescent="0.2">
      <c r="E6" s="2" t="s">
        <v>28</v>
      </c>
      <c r="F6" s="12" t="s">
        <v>34</v>
      </c>
      <c r="G6">
        <v>7.5</v>
      </c>
      <c r="H6" t="s">
        <v>29</v>
      </c>
      <c r="I6">
        <f>PI()/180*G6</f>
        <v>0.1308996938995747</v>
      </c>
    </row>
    <row r="7" spans="1:9" ht="12.75" customHeight="1" x14ac:dyDescent="0.2">
      <c r="E7" s="2" t="s">
        <v>62</v>
      </c>
      <c r="F7" s="12" t="s">
        <v>35</v>
      </c>
      <c r="G7">
        <f>2*PI()*(1-COS(I6))</f>
        <v>5.3753521316959159E-2</v>
      </c>
      <c r="H7" t="s">
        <v>30</v>
      </c>
    </row>
    <row r="8" spans="1:9" ht="12.75" customHeight="1" x14ac:dyDescent="0.35">
      <c r="A8" s="6" t="s">
        <v>8</v>
      </c>
      <c r="B8">
        <f>ASIN(B4/B3)</f>
        <v>0.72972765622696634</v>
      </c>
      <c r="C8" t="s">
        <v>9</v>
      </c>
      <c r="E8" s="2" t="s">
        <v>31</v>
      </c>
      <c r="F8" s="13" t="s">
        <v>33</v>
      </c>
      <c r="G8" s="8">
        <f>$G$4/G7</f>
        <v>55810.297195423074</v>
      </c>
      <c r="H8" t="s">
        <v>32</v>
      </c>
    </row>
    <row r="9" spans="1:9" ht="12.75" customHeight="1" x14ac:dyDescent="0.2">
      <c r="B9" s="5">
        <f>180/PI()*B8</f>
        <v>41.810314895778596</v>
      </c>
      <c r="C9" t="s">
        <v>10</v>
      </c>
      <c r="E9" s="2" t="s">
        <v>28</v>
      </c>
      <c r="F9" s="12" t="s">
        <v>36</v>
      </c>
      <c r="G9" s="15">
        <v>90</v>
      </c>
      <c r="H9" t="s">
        <v>29</v>
      </c>
      <c r="I9" s="15">
        <f>PI()/180*G9</f>
        <v>1.5707963267948966</v>
      </c>
    </row>
    <row r="10" spans="1:9" ht="12.75" customHeight="1" x14ac:dyDescent="0.2">
      <c r="E10" s="2" t="s">
        <v>62</v>
      </c>
      <c r="F10" s="12" t="s">
        <v>37</v>
      </c>
      <c r="G10">
        <f>2*PI()*(1-COS(I9))</f>
        <v>6.2831853071795853</v>
      </c>
      <c r="H10" t="s">
        <v>30</v>
      </c>
    </row>
    <row r="11" spans="1:9" ht="12.75" customHeight="1" x14ac:dyDescent="0.2">
      <c r="A11" t="s">
        <v>12</v>
      </c>
      <c r="E11" s="2" t="s">
        <v>31</v>
      </c>
      <c r="F11" s="13" t="s">
        <v>38</v>
      </c>
      <c r="G11" s="8">
        <f>$G$4/G10</f>
        <v>477.4648292756861</v>
      </c>
      <c r="H11" t="s">
        <v>32</v>
      </c>
    </row>
    <row r="12" spans="1:9" ht="12.75" customHeight="1" x14ac:dyDescent="0.2">
      <c r="E12" s="2" t="s">
        <v>28</v>
      </c>
      <c r="F12" s="12" t="s">
        <v>39</v>
      </c>
      <c r="G12" s="15">
        <v>180</v>
      </c>
      <c r="H12" t="s">
        <v>29</v>
      </c>
      <c r="I12" s="15">
        <f>PI()/180*G12</f>
        <v>3.1415926535897931</v>
      </c>
    </row>
    <row r="13" spans="1:9" ht="12.75" customHeight="1" x14ac:dyDescent="0.2">
      <c r="E13" s="2" t="s">
        <v>62</v>
      </c>
      <c r="F13" s="12" t="s">
        <v>40</v>
      </c>
      <c r="G13">
        <f>2*PI()*(1-COS(I12))</f>
        <v>12.566370614359172</v>
      </c>
      <c r="H13" t="s">
        <v>30</v>
      </c>
    </row>
    <row r="14" spans="1:9" ht="12.75" customHeight="1" x14ac:dyDescent="0.2">
      <c r="E14" s="2" t="s">
        <v>31</v>
      </c>
      <c r="F14" s="13" t="s">
        <v>41</v>
      </c>
      <c r="G14" s="8">
        <f>$G$4/G13</f>
        <v>238.73241463784302</v>
      </c>
      <c r="H14" t="s">
        <v>32</v>
      </c>
    </row>
    <row r="15" spans="1:9" ht="12.75" customHeight="1" x14ac:dyDescent="0.2">
      <c r="A15" s="1" t="s">
        <v>15</v>
      </c>
      <c r="B15" s="7" t="s">
        <v>13</v>
      </c>
      <c r="C15" s="7" t="s">
        <v>43</v>
      </c>
      <c r="D15" s="7" t="s">
        <v>14</v>
      </c>
      <c r="E15" s="7" t="s">
        <v>42</v>
      </c>
      <c r="F15" s="7" t="s">
        <v>44</v>
      </c>
    </row>
    <row r="16" spans="1:9" ht="12.75" customHeight="1" x14ac:dyDescent="0.2">
      <c r="A16" s="10">
        <v>96</v>
      </c>
      <c r="B16" s="7">
        <f>360/A16</f>
        <v>3.75</v>
      </c>
      <c r="C16" s="11">
        <v>1000</v>
      </c>
      <c r="D16" s="14">
        <f>G8</f>
        <v>55810.297195423074</v>
      </c>
      <c r="E16" s="14">
        <f>G11</f>
        <v>477.4648292756861</v>
      </c>
      <c r="F16" s="14">
        <f>G14</f>
        <v>238.73241463784302</v>
      </c>
    </row>
    <row r="18" spans="1:6" ht="12.75" customHeight="1" x14ac:dyDescent="0.2">
      <c r="A18">
        <v>1</v>
      </c>
      <c r="B18" s="9">
        <v>0</v>
      </c>
      <c r="C18">
        <f t="shared" ref="C18:C81" si="0">$C$16</f>
        <v>1000</v>
      </c>
      <c r="D18">
        <v>0</v>
      </c>
      <c r="E18">
        <v>0</v>
      </c>
      <c r="F18" s="14">
        <f t="shared" ref="F18:F41" si="1">F$16</f>
        <v>238.73241463784302</v>
      </c>
    </row>
    <row r="19" spans="1:6" ht="12.75" customHeight="1" x14ac:dyDescent="0.2">
      <c r="A19">
        <f>A18+1</f>
        <v>2</v>
      </c>
      <c r="B19" s="9">
        <f>B18+$B$16</f>
        <v>3.75</v>
      </c>
      <c r="C19">
        <f t="shared" si="0"/>
        <v>1000</v>
      </c>
      <c r="D19">
        <f>$D$18</f>
        <v>0</v>
      </c>
      <c r="E19">
        <f>$D$18</f>
        <v>0</v>
      </c>
      <c r="F19" s="14">
        <f t="shared" si="1"/>
        <v>238.73241463784302</v>
      </c>
    </row>
    <row r="20" spans="1:6" ht="12.75" customHeight="1" x14ac:dyDescent="0.2">
      <c r="A20">
        <f t="shared" ref="A20:A83" si="2">A19+1</f>
        <v>3</v>
      </c>
      <c r="B20" s="9">
        <f t="shared" ref="B20:B83" si="3">B19+$B$16</f>
        <v>7.5</v>
      </c>
      <c r="C20">
        <f t="shared" si="0"/>
        <v>1000</v>
      </c>
      <c r="D20">
        <f t="shared" ref="D20:E43" si="4">$D$18</f>
        <v>0</v>
      </c>
      <c r="E20">
        <f t="shared" si="4"/>
        <v>0</v>
      </c>
      <c r="F20" s="14">
        <f t="shared" si="1"/>
        <v>238.73241463784302</v>
      </c>
    </row>
    <row r="21" spans="1:6" ht="12.75" customHeight="1" x14ac:dyDescent="0.2">
      <c r="A21">
        <f t="shared" si="2"/>
        <v>4</v>
      </c>
      <c r="B21" s="9">
        <f t="shared" si="3"/>
        <v>11.25</v>
      </c>
      <c r="C21">
        <f t="shared" si="0"/>
        <v>1000</v>
      </c>
      <c r="D21">
        <f t="shared" si="4"/>
        <v>0</v>
      </c>
      <c r="E21">
        <f t="shared" si="4"/>
        <v>0</v>
      </c>
      <c r="F21" s="14">
        <f t="shared" si="1"/>
        <v>238.73241463784302</v>
      </c>
    </row>
    <row r="22" spans="1:6" ht="12.75" customHeight="1" x14ac:dyDescent="0.2">
      <c r="A22">
        <f t="shared" si="2"/>
        <v>5</v>
      </c>
      <c r="B22" s="9">
        <f t="shared" si="3"/>
        <v>15</v>
      </c>
      <c r="C22">
        <f t="shared" si="0"/>
        <v>1000</v>
      </c>
      <c r="D22">
        <f t="shared" si="4"/>
        <v>0</v>
      </c>
      <c r="E22">
        <f t="shared" si="4"/>
        <v>0</v>
      </c>
      <c r="F22" s="14">
        <f t="shared" si="1"/>
        <v>238.73241463784302</v>
      </c>
    </row>
    <row r="23" spans="1:6" ht="12.75" customHeight="1" x14ac:dyDescent="0.2">
      <c r="A23">
        <f t="shared" si="2"/>
        <v>6</v>
      </c>
      <c r="B23" s="9">
        <f t="shared" si="3"/>
        <v>18.75</v>
      </c>
      <c r="C23">
        <f t="shared" si="0"/>
        <v>1000</v>
      </c>
      <c r="D23">
        <f t="shared" si="4"/>
        <v>0</v>
      </c>
      <c r="E23">
        <f t="shared" si="4"/>
        <v>0</v>
      </c>
      <c r="F23" s="14">
        <f t="shared" si="1"/>
        <v>238.73241463784302</v>
      </c>
    </row>
    <row r="24" spans="1:6" ht="12.75" customHeight="1" x14ac:dyDescent="0.2">
      <c r="A24">
        <f t="shared" si="2"/>
        <v>7</v>
      </c>
      <c r="B24" s="9">
        <f t="shared" si="3"/>
        <v>22.5</v>
      </c>
      <c r="C24">
        <f t="shared" si="0"/>
        <v>1000</v>
      </c>
      <c r="D24">
        <f t="shared" si="4"/>
        <v>0</v>
      </c>
      <c r="E24">
        <f t="shared" si="4"/>
        <v>0</v>
      </c>
      <c r="F24" s="14">
        <f t="shared" si="1"/>
        <v>238.73241463784302</v>
      </c>
    </row>
    <row r="25" spans="1:6" ht="12.75" customHeight="1" x14ac:dyDescent="0.2">
      <c r="A25">
        <f t="shared" si="2"/>
        <v>8</v>
      </c>
      <c r="B25" s="9">
        <f t="shared" si="3"/>
        <v>26.25</v>
      </c>
      <c r="C25">
        <f t="shared" si="0"/>
        <v>1000</v>
      </c>
      <c r="D25">
        <f t="shared" si="4"/>
        <v>0</v>
      </c>
      <c r="E25">
        <f t="shared" si="4"/>
        <v>0</v>
      </c>
      <c r="F25" s="14">
        <f t="shared" si="1"/>
        <v>238.73241463784302</v>
      </c>
    </row>
    <row r="26" spans="1:6" ht="12.75" customHeight="1" x14ac:dyDescent="0.2">
      <c r="A26">
        <f t="shared" si="2"/>
        <v>9</v>
      </c>
      <c r="B26" s="9">
        <f t="shared" si="3"/>
        <v>30</v>
      </c>
      <c r="C26">
        <f t="shared" si="0"/>
        <v>1000</v>
      </c>
      <c r="D26">
        <f t="shared" si="4"/>
        <v>0</v>
      </c>
      <c r="E26">
        <f t="shared" si="4"/>
        <v>0</v>
      </c>
      <c r="F26" s="14">
        <f t="shared" si="1"/>
        <v>238.73241463784302</v>
      </c>
    </row>
    <row r="27" spans="1:6" ht="12.75" customHeight="1" x14ac:dyDescent="0.2">
      <c r="A27">
        <f t="shared" si="2"/>
        <v>10</v>
      </c>
      <c r="B27" s="9">
        <f t="shared" si="3"/>
        <v>33.75</v>
      </c>
      <c r="C27">
        <f t="shared" si="0"/>
        <v>1000</v>
      </c>
      <c r="D27">
        <f t="shared" si="4"/>
        <v>0</v>
      </c>
      <c r="E27">
        <f t="shared" si="4"/>
        <v>0</v>
      </c>
      <c r="F27" s="14">
        <f t="shared" si="1"/>
        <v>238.73241463784302</v>
      </c>
    </row>
    <row r="28" spans="1:6" ht="12.75" customHeight="1" x14ac:dyDescent="0.2">
      <c r="A28">
        <f t="shared" si="2"/>
        <v>11</v>
      </c>
      <c r="B28" s="9">
        <f t="shared" si="3"/>
        <v>37.5</v>
      </c>
      <c r="C28">
        <f t="shared" si="0"/>
        <v>1000</v>
      </c>
      <c r="D28">
        <f t="shared" si="4"/>
        <v>0</v>
      </c>
      <c r="E28">
        <f t="shared" si="4"/>
        <v>0</v>
      </c>
      <c r="F28" s="14">
        <f t="shared" si="1"/>
        <v>238.73241463784302</v>
      </c>
    </row>
    <row r="29" spans="1:6" ht="12.75" customHeight="1" x14ac:dyDescent="0.2">
      <c r="A29">
        <f t="shared" si="2"/>
        <v>12</v>
      </c>
      <c r="B29" s="9">
        <f t="shared" si="3"/>
        <v>41.25</v>
      </c>
      <c r="C29">
        <f t="shared" si="0"/>
        <v>1000</v>
      </c>
      <c r="D29">
        <f t="shared" si="4"/>
        <v>0</v>
      </c>
      <c r="E29">
        <f t="shared" si="4"/>
        <v>0</v>
      </c>
      <c r="F29" s="14">
        <f t="shared" si="1"/>
        <v>238.73241463784302</v>
      </c>
    </row>
    <row r="30" spans="1:6" ht="12.75" customHeight="1" x14ac:dyDescent="0.2">
      <c r="A30">
        <f t="shared" si="2"/>
        <v>13</v>
      </c>
      <c r="B30" s="9">
        <f t="shared" si="3"/>
        <v>45</v>
      </c>
      <c r="C30">
        <f t="shared" si="0"/>
        <v>1000</v>
      </c>
      <c r="D30">
        <f t="shared" si="4"/>
        <v>0</v>
      </c>
      <c r="E30">
        <f t="shared" si="4"/>
        <v>0</v>
      </c>
      <c r="F30" s="14">
        <f t="shared" si="1"/>
        <v>238.73241463784302</v>
      </c>
    </row>
    <row r="31" spans="1:6" ht="12.75" customHeight="1" x14ac:dyDescent="0.2">
      <c r="A31">
        <f t="shared" si="2"/>
        <v>14</v>
      </c>
      <c r="B31" s="9">
        <f t="shared" si="3"/>
        <v>48.75</v>
      </c>
      <c r="C31">
        <f t="shared" si="0"/>
        <v>1000</v>
      </c>
      <c r="D31">
        <f t="shared" si="4"/>
        <v>0</v>
      </c>
      <c r="E31">
        <f t="shared" si="4"/>
        <v>0</v>
      </c>
      <c r="F31" s="14">
        <f t="shared" si="1"/>
        <v>238.73241463784302</v>
      </c>
    </row>
    <row r="32" spans="1:6" ht="12.75" customHeight="1" x14ac:dyDescent="0.2">
      <c r="A32">
        <f t="shared" si="2"/>
        <v>15</v>
      </c>
      <c r="B32" s="9">
        <f t="shared" si="3"/>
        <v>52.5</v>
      </c>
      <c r="C32">
        <f t="shared" si="0"/>
        <v>1000</v>
      </c>
      <c r="D32">
        <f t="shared" si="4"/>
        <v>0</v>
      </c>
      <c r="E32">
        <f t="shared" si="4"/>
        <v>0</v>
      </c>
      <c r="F32" s="14">
        <f t="shared" si="1"/>
        <v>238.73241463784302</v>
      </c>
    </row>
    <row r="33" spans="1:6" ht="12.75" customHeight="1" x14ac:dyDescent="0.2">
      <c r="A33">
        <f t="shared" si="2"/>
        <v>16</v>
      </c>
      <c r="B33" s="9">
        <f t="shared" si="3"/>
        <v>56.25</v>
      </c>
      <c r="C33">
        <f t="shared" si="0"/>
        <v>1000</v>
      </c>
      <c r="D33">
        <f t="shared" si="4"/>
        <v>0</v>
      </c>
      <c r="E33">
        <f t="shared" si="4"/>
        <v>0</v>
      </c>
      <c r="F33" s="14">
        <f t="shared" si="1"/>
        <v>238.73241463784302</v>
      </c>
    </row>
    <row r="34" spans="1:6" ht="12.75" customHeight="1" x14ac:dyDescent="0.2">
      <c r="A34">
        <f t="shared" si="2"/>
        <v>17</v>
      </c>
      <c r="B34" s="9">
        <f t="shared" si="3"/>
        <v>60</v>
      </c>
      <c r="C34">
        <f t="shared" si="0"/>
        <v>1000</v>
      </c>
      <c r="D34">
        <f t="shared" si="4"/>
        <v>0</v>
      </c>
      <c r="E34">
        <f t="shared" si="4"/>
        <v>0</v>
      </c>
      <c r="F34" s="14">
        <f t="shared" si="1"/>
        <v>238.73241463784302</v>
      </c>
    </row>
    <row r="35" spans="1:6" ht="12.75" customHeight="1" x14ac:dyDescent="0.2">
      <c r="A35">
        <f t="shared" si="2"/>
        <v>18</v>
      </c>
      <c r="B35" s="9">
        <f t="shared" si="3"/>
        <v>63.75</v>
      </c>
      <c r="C35">
        <f t="shared" si="0"/>
        <v>1000</v>
      </c>
      <c r="D35">
        <f t="shared" si="4"/>
        <v>0</v>
      </c>
      <c r="E35">
        <f t="shared" si="4"/>
        <v>0</v>
      </c>
      <c r="F35" s="14">
        <f t="shared" si="1"/>
        <v>238.73241463784302</v>
      </c>
    </row>
    <row r="36" spans="1:6" ht="12.75" customHeight="1" x14ac:dyDescent="0.2">
      <c r="A36">
        <f t="shared" si="2"/>
        <v>19</v>
      </c>
      <c r="B36" s="9">
        <f t="shared" si="3"/>
        <v>67.5</v>
      </c>
      <c r="C36">
        <f t="shared" si="0"/>
        <v>1000</v>
      </c>
      <c r="D36">
        <f t="shared" si="4"/>
        <v>0</v>
      </c>
      <c r="E36">
        <f t="shared" si="4"/>
        <v>0</v>
      </c>
      <c r="F36" s="14">
        <f t="shared" si="1"/>
        <v>238.73241463784302</v>
      </c>
    </row>
    <row r="37" spans="1:6" ht="12.75" customHeight="1" x14ac:dyDescent="0.2">
      <c r="A37">
        <f t="shared" si="2"/>
        <v>20</v>
      </c>
      <c r="B37" s="9">
        <f t="shared" si="3"/>
        <v>71.25</v>
      </c>
      <c r="C37">
        <f t="shared" si="0"/>
        <v>1000</v>
      </c>
      <c r="D37">
        <f t="shared" si="4"/>
        <v>0</v>
      </c>
      <c r="E37">
        <f t="shared" si="4"/>
        <v>0</v>
      </c>
      <c r="F37" s="14">
        <f t="shared" si="1"/>
        <v>238.73241463784302</v>
      </c>
    </row>
    <row r="38" spans="1:6" ht="12.75" customHeight="1" x14ac:dyDescent="0.2">
      <c r="A38">
        <f t="shared" si="2"/>
        <v>21</v>
      </c>
      <c r="B38" s="9">
        <f t="shared" si="3"/>
        <v>75</v>
      </c>
      <c r="C38">
        <f t="shared" si="0"/>
        <v>1000</v>
      </c>
      <c r="D38">
        <f t="shared" si="4"/>
        <v>0</v>
      </c>
      <c r="E38">
        <f t="shared" si="4"/>
        <v>0</v>
      </c>
      <c r="F38" s="14">
        <f t="shared" si="1"/>
        <v>238.73241463784302</v>
      </c>
    </row>
    <row r="39" spans="1:6" ht="12.75" customHeight="1" x14ac:dyDescent="0.2">
      <c r="A39">
        <f t="shared" si="2"/>
        <v>22</v>
      </c>
      <c r="B39" s="9">
        <f t="shared" si="3"/>
        <v>78.75</v>
      </c>
      <c r="C39">
        <f t="shared" si="0"/>
        <v>1000</v>
      </c>
      <c r="D39">
        <f t="shared" si="4"/>
        <v>0</v>
      </c>
      <c r="E39">
        <f t="shared" si="4"/>
        <v>0</v>
      </c>
      <c r="F39" s="14">
        <f t="shared" si="1"/>
        <v>238.73241463784302</v>
      </c>
    </row>
    <row r="40" spans="1:6" ht="12.75" customHeight="1" x14ac:dyDescent="0.2">
      <c r="A40">
        <f t="shared" si="2"/>
        <v>23</v>
      </c>
      <c r="B40" s="9">
        <f t="shared" si="3"/>
        <v>82.5</v>
      </c>
      <c r="C40">
        <f t="shared" si="0"/>
        <v>1000</v>
      </c>
      <c r="D40">
        <f t="shared" si="4"/>
        <v>0</v>
      </c>
      <c r="E40">
        <f t="shared" si="4"/>
        <v>0</v>
      </c>
      <c r="F40" s="14">
        <f t="shared" si="1"/>
        <v>238.73241463784302</v>
      </c>
    </row>
    <row r="41" spans="1:6" ht="12.75" customHeight="1" x14ac:dyDescent="0.2">
      <c r="A41">
        <f t="shared" si="2"/>
        <v>24</v>
      </c>
      <c r="B41" s="9">
        <f t="shared" si="3"/>
        <v>86.25</v>
      </c>
      <c r="C41">
        <f t="shared" si="0"/>
        <v>1000</v>
      </c>
      <c r="D41">
        <f t="shared" si="4"/>
        <v>0</v>
      </c>
      <c r="E41">
        <f t="shared" si="4"/>
        <v>0</v>
      </c>
      <c r="F41" s="14">
        <f t="shared" si="1"/>
        <v>238.73241463784302</v>
      </c>
    </row>
    <row r="42" spans="1:6" ht="12.75" customHeight="1" x14ac:dyDescent="0.2">
      <c r="A42">
        <f t="shared" si="2"/>
        <v>25</v>
      </c>
      <c r="B42" s="9">
        <f t="shared" si="3"/>
        <v>90</v>
      </c>
      <c r="C42">
        <f t="shared" si="0"/>
        <v>1000</v>
      </c>
      <c r="D42">
        <f t="shared" si="4"/>
        <v>0</v>
      </c>
      <c r="E42" s="14">
        <f>E$16</f>
        <v>477.4648292756861</v>
      </c>
      <c r="F42" s="14">
        <f>F$16</f>
        <v>238.73241463784302</v>
      </c>
    </row>
    <row r="43" spans="1:6" ht="12.75" customHeight="1" x14ac:dyDescent="0.2">
      <c r="A43">
        <f t="shared" si="2"/>
        <v>26</v>
      </c>
      <c r="B43" s="9">
        <f t="shared" si="3"/>
        <v>93.75</v>
      </c>
      <c r="C43">
        <f t="shared" si="0"/>
        <v>1000</v>
      </c>
      <c r="D43">
        <f t="shared" si="4"/>
        <v>0</v>
      </c>
      <c r="E43" s="14">
        <f t="shared" ref="E43:F89" si="5">E$16</f>
        <v>477.4648292756861</v>
      </c>
      <c r="F43" s="14">
        <f t="shared" si="5"/>
        <v>238.73241463784302</v>
      </c>
    </row>
    <row r="44" spans="1:6" ht="12.75" customHeight="1" x14ac:dyDescent="0.2">
      <c r="A44">
        <f t="shared" si="2"/>
        <v>27</v>
      </c>
      <c r="B44" s="9">
        <f t="shared" si="3"/>
        <v>97.5</v>
      </c>
      <c r="C44">
        <f t="shared" si="0"/>
        <v>1000</v>
      </c>
      <c r="D44">
        <f t="shared" ref="D44:D64" si="6">$D$18</f>
        <v>0</v>
      </c>
      <c r="E44" s="14">
        <f t="shared" si="5"/>
        <v>477.4648292756861</v>
      </c>
      <c r="F44" s="14">
        <f t="shared" si="5"/>
        <v>238.73241463784302</v>
      </c>
    </row>
    <row r="45" spans="1:6" ht="12.75" customHeight="1" x14ac:dyDescent="0.2">
      <c r="A45">
        <f t="shared" si="2"/>
        <v>28</v>
      </c>
      <c r="B45" s="9">
        <f t="shared" si="3"/>
        <v>101.25</v>
      </c>
      <c r="C45">
        <f t="shared" si="0"/>
        <v>1000</v>
      </c>
      <c r="D45">
        <f t="shared" si="6"/>
        <v>0</v>
      </c>
      <c r="E45" s="14">
        <f t="shared" si="5"/>
        <v>477.4648292756861</v>
      </c>
      <c r="F45" s="14">
        <f t="shared" si="5"/>
        <v>238.73241463784302</v>
      </c>
    </row>
    <row r="46" spans="1:6" ht="12.75" customHeight="1" x14ac:dyDescent="0.2">
      <c r="A46">
        <f t="shared" si="2"/>
        <v>29</v>
      </c>
      <c r="B46" s="9">
        <f t="shared" si="3"/>
        <v>105</v>
      </c>
      <c r="C46">
        <f t="shared" si="0"/>
        <v>1000</v>
      </c>
      <c r="D46">
        <f t="shared" si="6"/>
        <v>0</v>
      </c>
      <c r="E46" s="14">
        <f t="shared" si="5"/>
        <v>477.4648292756861</v>
      </c>
      <c r="F46" s="14">
        <f t="shared" si="5"/>
        <v>238.73241463784302</v>
      </c>
    </row>
    <row r="47" spans="1:6" ht="12.75" customHeight="1" x14ac:dyDescent="0.2">
      <c r="A47">
        <f t="shared" si="2"/>
        <v>30</v>
      </c>
      <c r="B47" s="9">
        <f t="shared" si="3"/>
        <v>108.75</v>
      </c>
      <c r="C47">
        <f t="shared" si="0"/>
        <v>1000</v>
      </c>
      <c r="D47">
        <f t="shared" si="6"/>
        <v>0</v>
      </c>
      <c r="E47" s="14">
        <f t="shared" si="5"/>
        <v>477.4648292756861</v>
      </c>
      <c r="F47" s="14">
        <f t="shared" si="5"/>
        <v>238.73241463784302</v>
      </c>
    </row>
    <row r="48" spans="1:6" ht="12.75" customHeight="1" x14ac:dyDescent="0.2">
      <c r="A48">
        <f t="shared" si="2"/>
        <v>31</v>
      </c>
      <c r="B48" s="9">
        <f t="shared" si="3"/>
        <v>112.5</v>
      </c>
      <c r="C48">
        <f t="shared" si="0"/>
        <v>1000</v>
      </c>
      <c r="D48">
        <f t="shared" si="6"/>
        <v>0</v>
      </c>
      <c r="E48" s="14">
        <f t="shared" si="5"/>
        <v>477.4648292756861</v>
      </c>
      <c r="F48" s="14">
        <f t="shared" si="5"/>
        <v>238.73241463784302</v>
      </c>
    </row>
    <row r="49" spans="1:6" ht="12.75" customHeight="1" x14ac:dyDescent="0.2">
      <c r="A49">
        <f t="shared" si="2"/>
        <v>32</v>
      </c>
      <c r="B49" s="9">
        <f t="shared" si="3"/>
        <v>116.25</v>
      </c>
      <c r="C49">
        <f t="shared" si="0"/>
        <v>1000</v>
      </c>
      <c r="D49">
        <f t="shared" si="6"/>
        <v>0</v>
      </c>
      <c r="E49" s="14">
        <f t="shared" si="5"/>
        <v>477.4648292756861</v>
      </c>
      <c r="F49" s="14">
        <f t="shared" si="5"/>
        <v>238.73241463784302</v>
      </c>
    </row>
    <row r="50" spans="1:6" ht="12.75" customHeight="1" x14ac:dyDescent="0.2">
      <c r="A50">
        <f t="shared" si="2"/>
        <v>33</v>
      </c>
      <c r="B50" s="9">
        <f t="shared" si="3"/>
        <v>120</v>
      </c>
      <c r="C50">
        <f t="shared" si="0"/>
        <v>1000</v>
      </c>
      <c r="D50">
        <f t="shared" si="6"/>
        <v>0</v>
      </c>
      <c r="E50" s="14">
        <f t="shared" si="5"/>
        <v>477.4648292756861</v>
      </c>
      <c r="F50" s="14">
        <f t="shared" si="5"/>
        <v>238.73241463784302</v>
      </c>
    </row>
    <row r="51" spans="1:6" ht="12.75" customHeight="1" x14ac:dyDescent="0.2">
      <c r="A51">
        <f t="shared" si="2"/>
        <v>34</v>
      </c>
      <c r="B51" s="9">
        <f t="shared" si="3"/>
        <v>123.75</v>
      </c>
      <c r="C51">
        <f t="shared" si="0"/>
        <v>1000</v>
      </c>
      <c r="D51">
        <f t="shared" si="6"/>
        <v>0</v>
      </c>
      <c r="E51" s="14">
        <f t="shared" si="5"/>
        <v>477.4648292756861</v>
      </c>
      <c r="F51" s="14">
        <f t="shared" si="5"/>
        <v>238.73241463784302</v>
      </c>
    </row>
    <row r="52" spans="1:6" ht="12.75" customHeight="1" x14ac:dyDescent="0.2">
      <c r="A52">
        <f t="shared" si="2"/>
        <v>35</v>
      </c>
      <c r="B52" s="9">
        <f t="shared" si="3"/>
        <v>127.5</v>
      </c>
      <c r="C52">
        <f t="shared" si="0"/>
        <v>1000</v>
      </c>
      <c r="D52">
        <f t="shared" si="6"/>
        <v>0</v>
      </c>
      <c r="E52" s="14">
        <f t="shared" si="5"/>
        <v>477.4648292756861</v>
      </c>
      <c r="F52" s="14">
        <f t="shared" si="5"/>
        <v>238.73241463784302</v>
      </c>
    </row>
    <row r="53" spans="1:6" ht="12.75" customHeight="1" x14ac:dyDescent="0.2">
      <c r="A53">
        <f t="shared" si="2"/>
        <v>36</v>
      </c>
      <c r="B53" s="9">
        <f t="shared" si="3"/>
        <v>131.25</v>
      </c>
      <c r="C53">
        <f t="shared" si="0"/>
        <v>1000</v>
      </c>
      <c r="D53">
        <f t="shared" si="6"/>
        <v>0</v>
      </c>
      <c r="E53" s="14">
        <f t="shared" si="5"/>
        <v>477.4648292756861</v>
      </c>
      <c r="F53" s="14">
        <f t="shared" si="5"/>
        <v>238.73241463784302</v>
      </c>
    </row>
    <row r="54" spans="1:6" ht="12.75" customHeight="1" x14ac:dyDescent="0.2">
      <c r="A54">
        <f t="shared" si="2"/>
        <v>37</v>
      </c>
      <c r="B54" s="9">
        <f t="shared" si="3"/>
        <v>135</v>
      </c>
      <c r="C54">
        <f t="shared" si="0"/>
        <v>1000</v>
      </c>
      <c r="D54">
        <f t="shared" si="6"/>
        <v>0</v>
      </c>
      <c r="E54" s="14">
        <f t="shared" si="5"/>
        <v>477.4648292756861</v>
      </c>
      <c r="F54" s="14">
        <f t="shared" si="5"/>
        <v>238.73241463784302</v>
      </c>
    </row>
    <row r="55" spans="1:6" ht="12.75" customHeight="1" x14ac:dyDescent="0.2">
      <c r="A55">
        <f t="shared" si="2"/>
        <v>38</v>
      </c>
      <c r="B55" s="9">
        <f t="shared" si="3"/>
        <v>138.75</v>
      </c>
      <c r="C55">
        <f t="shared" si="0"/>
        <v>1000</v>
      </c>
      <c r="D55">
        <f t="shared" si="6"/>
        <v>0</v>
      </c>
      <c r="E55" s="14">
        <f t="shared" si="5"/>
        <v>477.4648292756861</v>
      </c>
      <c r="F55" s="14">
        <f t="shared" si="5"/>
        <v>238.73241463784302</v>
      </c>
    </row>
    <row r="56" spans="1:6" ht="12.75" customHeight="1" x14ac:dyDescent="0.2">
      <c r="A56">
        <f t="shared" si="2"/>
        <v>39</v>
      </c>
      <c r="B56" s="9">
        <f t="shared" si="3"/>
        <v>142.5</v>
      </c>
      <c r="C56">
        <f t="shared" si="0"/>
        <v>1000</v>
      </c>
      <c r="D56">
        <f t="shared" si="6"/>
        <v>0</v>
      </c>
      <c r="E56" s="14">
        <f t="shared" si="5"/>
        <v>477.4648292756861</v>
      </c>
      <c r="F56" s="14">
        <f t="shared" si="5"/>
        <v>238.73241463784302</v>
      </c>
    </row>
    <row r="57" spans="1:6" ht="12.75" customHeight="1" x14ac:dyDescent="0.2">
      <c r="A57">
        <f t="shared" si="2"/>
        <v>40</v>
      </c>
      <c r="B57" s="9">
        <f t="shared" si="3"/>
        <v>146.25</v>
      </c>
      <c r="C57">
        <f t="shared" si="0"/>
        <v>1000</v>
      </c>
      <c r="D57">
        <f t="shared" si="6"/>
        <v>0</v>
      </c>
      <c r="E57" s="14">
        <f t="shared" si="5"/>
        <v>477.4648292756861</v>
      </c>
      <c r="F57" s="14">
        <f t="shared" si="5"/>
        <v>238.73241463784302</v>
      </c>
    </row>
    <row r="58" spans="1:6" ht="12.75" customHeight="1" x14ac:dyDescent="0.2">
      <c r="A58">
        <f t="shared" si="2"/>
        <v>41</v>
      </c>
      <c r="B58" s="9">
        <f t="shared" si="3"/>
        <v>150</v>
      </c>
      <c r="C58">
        <f t="shared" si="0"/>
        <v>1000</v>
      </c>
      <c r="D58">
        <f t="shared" si="6"/>
        <v>0</v>
      </c>
      <c r="E58" s="14">
        <f t="shared" si="5"/>
        <v>477.4648292756861</v>
      </c>
      <c r="F58" s="14">
        <f t="shared" si="5"/>
        <v>238.73241463784302</v>
      </c>
    </row>
    <row r="59" spans="1:6" ht="12.75" customHeight="1" x14ac:dyDescent="0.2">
      <c r="A59">
        <f t="shared" si="2"/>
        <v>42</v>
      </c>
      <c r="B59" s="9">
        <f t="shared" si="3"/>
        <v>153.75</v>
      </c>
      <c r="C59">
        <f t="shared" si="0"/>
        <v>1000</v>
      </c>
      <c r="D59">
        <f t="shared" si="6"/>
        <v>0</v>
      </c>
      <c r="E59" s="14">
        <f t="shared" si="5"/>
        <v>477.4648292756861</v>
      </c>
      <c r="F59" s="14">
        <f t="shared" si="5"/>
        <v>238.73241463784302</v>
      </c>
    </row>
    <row r="60" spans="1:6" ht="12.75" customHeight="1" x14ac:dyDescent="0.2">
      <c r="A60">
        <f t="shared" si="2"/>
        <v>43</v>
      </c>
      <c r="B60" s="9">
        <f t="shared" si="3"/>
        <v>157.5</v>
      </c>
      <c r="C60">
        <f t="shared" si="0"/>
        <v>1000</v>
      </c>
      <c r="D60">
        <f t="shared" si="6"/>
        <v>0</v>
      </c>
      <c r="E60" s="14">
        <f t="shared" si="5"/>
        <v>477.4648292756861</v>
      </c>
      <c r="F60" s="14">
        <f t="shared" si="5"/>
        <v>238.73241463784302</v>
      </c>
    </row>
    <row r="61" spans="1:6" ht="12.75" customHeight="1" x14ac:dyDescent="0.2">
      <c r="A61">
        <f t="shared" si="2"/>
        <v>44</v>
      </c>
      <c r="B61" s="9">
        <f t="shared" si="3"/>
        <v>161.25</v>
      </c>
      <c r="C61">
        <f t="shared" si="0"/>
        <v>1000</v>
      </c>
      <c r="D61">
        <f t="shared" si="6"/>
        <v>0</v>
      </c>
      <c r="E61" s="14">
        <f t="shared" si="5"/>
        <v>477.4648292756861</v>
      </c>
      <c r="F61" s="14">
        <f t="shared" si="5"/>
        <v>238.73241463784302</v>
      </c>
    </row>
    <row r="62" spans="1:6" ht="12.75" customHeight="1" x14ac:dyDescent="0.2">
      <c r="A62">
        <f t="shared" si="2"/>
        <v>45</v>
      </c>
      <c r="B62" s="9">
        <f t="shared" si="3"/>
        <v>165</v>
      </c>
      <c r="C62">
        <f t="shared" si="0"/>
        <v>1000</v>
      </c>
      <c r="D62">
        <f t="shared" si="6"/>
        <v>0</v>
      </c>
      <c r="E62" s="14">
        <f t="shared" si="5"/>
        <v>477.4648292756861</v>
      </c>
      <c r="F62" s="14">
        <f t="shared" si="5"/>
        <v>238.73241463784302</v>
      </c>
    </row>
    <row r="63" spans="1:6" ht="12.75" customHeight="1" x14ac:dyDescent="0.2">
      <c r="A63">
        <f t="shared" si="2"/>
        <v>46</v>
      </c>
      <c r="B63" s="9">
        <f t="shared" si="3"/>
        <v>168.75</v>
      </c>
      <c r="C63">
        <f t="shared" si="0"/>
        <v>1000</v>
      </c>
      <c r="D63">
        <f t="shared" si="6"/>
        <v>0</v>
      </c>
      <c r="E63" s="14">
        <f t="shared" si="5"/>
        <v>477.4648292756861</v>
      </c>
      <c r="F63" s="14">
        <f t="shared" si="5"/>
        <v>238.73241463784302</v>
      </c>
    </row>
    <row r="64" spans="1:6" ht="12.75" customHeight="1" x14ac:dyDescent="0.2">
      <c r="A64">
        <f t="shared" si="2"/>
        <v>47</v>
      </c>
      <c r="B64" s="9">
        <f t="shared" si="3"/>
        <v>172.5</v>
      </c>
      <c r="C64">
        <f t="shared" si="0"/>
        <v>1000</v>
      </c>
      <c r="D64">
        <f t="shared" si="6"/>
        <v>0</v>
      </c>
      <c r="E64" s="14">
        <f t="shared" si="5"/>
        <v>477.4648292756861</v>
      </c>
      <c r="F64" s="14">
        <f t="shared" si="5"/>
        <v>238.73241463784302</v>
      </c>
    </row>
    <row r="65" spans="1:6" ht="12.75" customHeight="1" x14ac:dyDescent="0.2">
      <c r="A65">
        <f t="shared" si="2"/>
        <v>48</v>
      </c>
      <c r="B65" s="9">
        <f t="shared" si="3"/>
        <v>176.25</v>
      </c>
      <c r="C65">
        <f t="shared" si="0"/>
        <v>1000</v>
      </c>
      <c r="D65" s="14">
        <f>D$16</f>
        <v>55810.297195423074</v>
      </c>
      <c r="E65" s="14">
        <f t="shared" si="5"/>
        <v>477.4648292756861</v>
      </c>
      <c r="F65" s="14">
        <f t="shared" si="5"/>
        <v>238.73241463784302</v>
      </c>
    </row>
    <row r="66" spans="1:6" ht="12.75" customHeight="1" x14ac:dyDescent="0.2">
      <c r="A66">
        <f t="shared" si="2"/>
        <v>49</v>
      </c>
      <c r="B66" s="9">
        <f t="shared" si="3"/>
        <v>180</v>
      </c>
      <c r="C66">
        <f t="shared" si="0"/>
        <v>1000</v>
      </c>
      <c r="D66" s="14">
        <f>D$16</f>
        <v>55810.297195423074</v>
      </c>
      <c r="E66" s="14">
        <f t="shared" si="5"/>
        <v>477.4648292756861</v>
      </c>
      <c r="F66" s="14">
        <f t="shared" si="5"/>
        <v>238.73241463784302</v>
      </c>
    </row>
    <row r="67" spans="1:6" ht="12.75" customHeight="1" x14ac:dyDescent="0.2">
      <c r="A67">
        <f t="shared" si="2"/>
        <v>50</v>
      </c>
      <c r="B67" s="9">
        <f t="shared" si="3"/>
        <v>183.75</v>
      </c>
      <c r="C67">
        <f t="shared" si="0"/>
        <v>1000</v>
      </c>
      <c r="D67">
        <f t="shared" ref="D67:D73" si="7">$D$18</f>
        <v>0</v>
      </c>
      <c r="E67" s="14">
        <f t="shared" si="5"/>
        <v>477.4648292756861</v>
      </c>
      <c r="F67" s="14">
        <f t="shared" si="5"/>
        <v>238.73241463784302</v>
      </c>
    </row>
    <row r="68" spans="1:6" ht="12.75" customHeight="1" x14ac:dyDescent="0.2">
      <c r="A68">
        <f t="shared" si="2"/>
        <v>51</v>
      </c>
      <c r="B68" s="9">
        <f t="shared" si="3"/>
        <v>187.5</v>
      </c>
      <c r="C68">
        <f t="shared" si="0"/>
        <v>1000</v>
      </c>
      <c r="D68">
        <f t="shared" si="7"/>
        <v>0</v>
      </c>
      <c r="E68" s="14">
        <f t="shared" si="5"/>
        <v>477.4648292756861</v>
      </c>
      <c r="F68" s="14">
        <f t="shared" si="5"/>
        <v>238.73241463784302</v>
      </c>
    </row>
    <row r="69" spans="1:6" ht="12.75" customHeight="1" x14ac:dyDescent="0.2">
      <c r="A69">
        <f t="shared" si="2"/>
        <v>52</v>
      </c>
      <c r="B69" s="9">
        <f t="shared" si="3"/>
        <v>191.25</v>
      </c>
      <c r="C69">
        <f t="shared" si="0"/>
        <v>1000</v>
      </c>
      <c r="D69">
        <f t="shared" si="7"/>
        <v>0</v>
      </c>
      <c r="E69" s="14">
        <f t="shared" si="5"/>
        <v>477.4648292756861</v>
      </c>
      <c r="F69" s="14">
        <f t="shared" si="5"/>
        <v>238.73241463784302</v>
      </c>
    </row>
    <row r="70" spans="1:6" ht="12.75" customHeight="1" x14ac:dyDescent="0.2">
      <c r="A70">
        <f t="shared" si="2"/>
        <v>53</v>
      </c>
      <c r="B70" s="9">
        <f t="shared" si="3"/>
        <v>195</v>
      </c>
      <c r="C70">
        <f t="shared" si="0"/>
        <v>1000</v>
      </c>
      <c r="D70">
        <f t="shared" si="7"/>
        <v>0</v>
      </c>
      <c r="E70" s="14">
        <f t="shared" si="5"/>
        <v>477.4648292756861</v>
      </c>
      <c r="F70" s="14">
        <f t="shared" si="5"/>
        <v>238.73241463784302</v>
      </c>
    </row>
    <row r="71" spans="1:6" ht="12.75" customHeight="1" x14ac:dyDescent="0.2">
      <c r="A71">
        <f t="shared" si="2"/>
        <v>54</v>
      </c>
      <c r="B71" s="9">
        <f t="shared" si="3"/>
        <v>198.75</v>
      </c>
      <c r="C71">
        <f t="shared" si="0"/>
        <v>1000</v>
      </c>
      <c r="D71">
        <f t="shared" si="7"/>
        <v>0</v>
      </c>
      <c r="E71" s="14">
        <f t="shared" si="5"/>
        <v>477.4648292756861</v>
      </c>
      <c r="F71" s="14">
        <f t="shared" si="5"/>
        <v>238.73241463784302</v>
      </c>
    </row>
    <row r="72" spans="1:6" ht="12.75" customHeight="1" x14ac:dyDescent="0.2">
      <c r="A72">
        <f t="shared" si="2"/>
        <v>55</v>
      </c>
      <c r="B72" s="9">
        <f t="shared" si="3"/>
        <v>202.5</v>
      </c>
      <c r="C72">
        <f t="shared" si="0"/>
        <v>1000</v>
      </c>
      <c r="D72">
        <f t="shared" si="7"/>
        <v>0</v>
      </c>
      <c r="E72" s="14">
        <f t="shared" si="5"/>
        <v>477.4648292756861</v>
      </c>
      <c r="F72" s="14">
        <f t="shared" si="5"/>
        <v>238.73241463784302</v>
      </c>
    </row>
    <row r="73" spans="1:6" ht="12.75" customHeight="1" x14ac:dyDescent="0.2">
      <c r="A73">
        <f t="shared" si="2"/>
        <v>56</v>
      </c>
      <c r="B73" s="9">
        <f t="shared" si="3"/>
        <v>206.25</v>
      </c>
      <c r="C73">
        <f t="shared" si="0"/>
        <v>1000</v>
      </c>
      <c r="D73">
        <f t="shared" si="7"/>
        <v>0</v>
      </c>
      <c r="E73" s="14">
        <f t="shared" si="5"/>
        <v>477.4648292756861</v>
      </c>
      <c r="F73" s="14">
        <f t="shared" si="5"/>
        <v>238.73241463784302</v>
      </c>
    </row>
    <row r="74" spans="1:6" ht="12.75" customHeight="1" x14ac:dyDescent="0.2">
      <c r="A74">
        <f t="shared" si="2"/>
        <v>57</v>
      </c>
      <c r="B74" s="9">
        <f t="shared" si="3"/>
        <v>210</v>
      </c>
      <c r="C74">
        <f t="shared" si="0"/>
        <v>1000</v>
      </c>
      <c r="D74">
        <f t="shared" ref="D74:D107" si="8">$D$18</f>
        <v>0</v>
      </c>
      <c r="E74" s="14">
        <f t="shared" si="5"/>
        <v>477.4648292756861</v>
      </c>
      <c r="F74" s="14">
        <f t="shared" si="5"/>
        <v>238.73241463784302</v>
      </c>
    </row>
    <row r="75" spans="1:6" ht="12.75" customHeight="1" x14ac:dyDescent="0.2">
      <c r="A75">
        <f t="shared" si="2"/>
        <v>58</v>
      </c>
      <c r="B75" s="9">
        <f t="shared" si="3"/>
        <v>213.75</v>
      </c>
      <c r="C75">
        <f t="shared" si="0"/>
        <v>1000</v>
      </c>
      <c r="D75">
        <f t="shared" si="8"/>
        <v>0</v>
      </c>
      <c r="E75" s="14">
        <f t="shared" si="5"/>
        <v>477.4648292756861</v>
      </c>
      <c r="F75" s="14">
        <f t="shared" si="5"/>
        <v>238.73241463784302</v>
      </c>
    </row>
    <row r="76" spans="1:6" ht="12.75" customHeight="1" x14ac:dyDescent="0.2">
      <c r="A76">
        <f t="shared" si="2"/>
        <v>59</v>
      </c>
      <c r="B76" s="9">
        <f t="shared" si="3"/>
        <v>217.5</v>
      </c>
      <c r="C76">
        <f t="shared" si="0"/>
        <v>1000</v>
      </c>
      <c r="D76">
        <f t="shared" si="8"/>
        <v>0</v>
      </c>
      <c r="E76" s="14">
        <f t="shared" si="5"/>
        <v>477.4648292756861</v>
      </c>
      <c r="F76" s="14">
        <f t="shared" si="5"/>
        <v>238.73241463784302</v>
      </c>
    </row>
    <row r="77" spans="1:6" ht="12.75" customHeight="1" x14ac:dyDescent="0.2">
      <c r="A77">
        <f t="shared" si="2"/>
        <v>60</v>
      </c>
      <c r="B77" s="9">
        <f t="shared" si="3"/>
        <v>221.25</v>
      </c>
      <c r="C77">
        <f t="shared" si="0"/>
        <v>1000</v>
      </c>
      <c r="D77">
        <f t="shared" si="8"/>
        <v>0</v>
      </c>
      <c r="E77" s="14">
        <f t="shared" si="5"/>
        <v>477.4648292756861</v>
      </c>
      <c r="F77" s="14">
        <f t="shared" si="5"/>
        <v>238.73241463784302</v>
      </c>
    </row>
    <row r="78" spans="1:6" ht="12.75" customHeight="1" x14ac:dyDescent="0.2">
      <c r="A78">
        <f t="shared" si="2"/>
        <v>61</v>
      </c>
      <c r="B78" s="9">
        <f t="shared" si="3"/>
        <v>225</v>
      </c>
      <c r="C78">
        <f t="shared" si="0"/>
        <v>1000</v>
      </c>
      <c r="D78">
        <f t="shared" si="8"/>
        <v>0</v>
      </c>
      <c r="E78" s="14">
        <f t="shared" si="5"/>
        <v>477.4648292756861</v>
      </c>
      <c r="F78" s="14">
        <f t="shared" si="5"/>
        <v>238.73241463784302</v>
      </c>
    </row>
    <row r="79" spans="1:6" ht="12.75" customHeight="1" x14ac:dyDescent="0.2">
      <c r="A79">
        <f t="shared" si="2"/>
        <v>62</v>
      </c>
      <c r="B79" s="9">
        <f t="shared" si="3"/>
        <v>228.75</v>
      </c>
      <c r="C79">
        <f t="shared" si="0"/>
        <v>1000</v>
      </c>
      <c r="D79">
        <f t="shared" si="8"/>
        <v>0</v>
      </c>
      <c r="E79" s="14">
        <f t="shared" si="5"/>
        <v>477.4648292756861</v>
      </c>
      <c r="F79" s="14">
        <f t="shared" si="5"/>
        <v>238.73241463784302</v>
      </c>
    </row>
    <row r="80" spans="1:6" ht="12.75" customHeight="1" x14ac:dyDescent="0.2">
      <c r="A80">
        <f t="shared" si="2"/>
        <v>63</v>
      </c>
      <c r="B80" s="9">
        <f t="shared" si="3"/>
        <v>232.5</v>
      </c>
      <c r="C80">
        <f t="shared" si="0"/>
        <v>1000</v>
      </c>
      <c r="D80">
        <f t="shared" si="8"/>
        <v>0</v>
      </c>
      <c r="E80" s="14">
        <f t="shared" si="5"/>
        <v>477.4648292756861</v>
      </c>
      <c r="F80" s="14">
        <f t="shared" si="5"/>
        <v>238.73241463784302</v>
      </c>
    </row>
    <row r="81" spans="1:6" ht="12.75" customHeight="1" x14ac:dyDescent="0.2">
      <c r="A81">
        <f t="shared" si="2"/>
        <v>64</v>
      </c>
      <c r="B81" s="9">
        <f t="shared" si="3"/>
        <v>236.25</v>
      </c>
      <c r="C81">
        <f t="shared" si="0"/>
        <v>1000</v>
      </c>
      <c r="D81">
        <f t="shared" si="8"/>
        <v>0</v>
      </c>
      <c r="E81" s="14">
        <f t="shared" si="5"/>
        <v>477.4648292756861</v>
      </c>
      <c r="F81" s="14">
        <f t="shared" si="5"/>
        <v>238.73241463784302</v>
      </c>
    </row>
    <row r="82" spans="1:6" ht="12.75" customHeight="1" x14ac:dyDescent="0.2">
      <c r="A82">
        <f t="shared" si="2"/>
        <v>65</v>
      </c>
      <c r="B82" s="9">
        <f t="shared" si="3"/>
        <v>240</v>
      </c>
      <c r="C82">
        <f t="shared" ref="C82:C114" si="9">$C$16</f>
        <v>1000</v>
      </c>
      <c r="D82">
        <f t="shared" si="8"/>
        <v>0</v>
      </c>
      <c r="E82" s="14">
        <f t="shared" si="5"/>
        <v>477.4648292756861</v>
      </c>
      <c r="F82" s="14">
        <f t="shared" si="5"/>
        <v>238.73241463784302</v>
      </c>
    </row>
    <row r="83" spans="1:6" ht="12.75" customHeight="1" x14ac:dyDescent="0.2">
      <c r="A83">
        <f t="shared" si="2"/>
        <v>66</v>
      </c>
      <c r="B83" s="9">
        <f t="shared" si="3"/>
        <v>243.75</v>
      </c>
      <c r="C83">
        <f t="shared" si="9"/>
        <v>1000</v>
      </c>
      <c r="D83">
        <f t="shared" si="8"/>
        <v>0</v>
      </c>
      <c r="E83" s="14">
        <f t="shared" si="5"/>
        <v>477.4648292756861</v>
      </c>
      <c r="F83" s="14">
        <f t="shared" si="5"/>
        <v>238.73241463784302</v>
      </c>
    </row>
    <row r="84" spans="1:6" ht="12.75" customHeight="1" x14ac:dyDescent="0.2">
      <c r="A84">
        <f t="shared" ref="A84:A114" si="10">A83+1</f>
        <v>67</v>
      </c>
      <c r="B84" s="9">
        <f t="shared" ref="B84:B114" si="11">B83+$B$16</f>
        <v>247.5</v>
      </c>
      <c r="C84">
        <f t="shared" si="9"/>
        <v>1000</v>
      </c>
      <c r="D84">
        <f t="shared" si="8"/>
        <v>0</v>
      </c>
      <c r="E84" s="14">
        <f t="shared" si="5"/>
        <v>477.4648292756861</v>
      </c>
      <c r="F84" s="14">
        <f t="shared" si="5"/>
        <v>238.73241463784302</v>
      </c>
    </row>
    <row r="85" spans="1:6" ht="12.75" customHeight="1" x14ac:dyDescent="0.2">
      <c r="A85">
        <f t="shared" si="10"/>
        <v>68</v>
      </c>
      <c r="B85" s="9">
        <f t="shared" si="11"/>
        <v>251.25</v>
      </c>
      <c r="C85">
        <f t="shared" si="9"/>
        <v>1000</v>
      </c>
      <c r="D85">
        <f t="shared" si="8"/>
        <v>0</v>
      </c>
      <c r="E85" s="14">
        <f t="shared" si="5"/>
        <v>477.4648292756861</v>
      </c>
      <c r="F85" s="14">
        <f t="shared" si="5"/>
        <v>238.73241463784302</v>
      </c>
    </row>
    <row r="86" spans="1:6" ht="12.75" customHeight="1" x14ac:dyDescent="0.2">
      <c r="A86">
        <f t="shared" si="10"/>
        <v>69</v>
      </c>
      <c r="B86" s="9">
        <f t="shared" si="11"/>
        <v>255</v>
      </c>
      <c r="C86">
        <f t="shared" si="9"/>
        <v>1000</v>
      </c>
      <c r="D86">
        <f t="shared" si="8"/>
        <v>0</v>
      </c>
      <c r="E86" s="14">
        <f t="shared" si="5"/>
        <v>477.4648292756861</v>
      </c>
      <c r="F86" s="14">
        <f t="shared" si="5"/>
        <v>238.73241463784302</v>
      </c>
    </row>
    <row r="87" spans="1:6" ht="12.75" customHeight="1" x14ac:dyDescent="0.2">
      <c r="A87">
        <f t="shared" si="10"/>
        <v>70</v>
      </c>
      <c r="B87" s="9">
        <f t="shared" si="11"/>
        <v>258.75</v>
      </c>
      <c r="C87">
        <f t="shared" si="9"/>
        <v>1000</v>
      </c>
      <c r="D87">
        <f t="shared" si="8"/>
        <v>0</v>
      </c>
      <c r="E87" s="14">
        <f t="shared" si="5"/>
        <v>477.4648292756861</v>
      </c>
      <c r="F87" s="14">
        <f t="shared" si="5"/>
        <v>238.73241463784302</v>
      </c>
    </row>
    <row r="88" spans="1:6" ht="12.75" customHeight="1" x14ac:dyDescent="0.2">
      <c r="A88">
        <f t="shared" si="10"/>
        <v>71</v>
      </c>
      <c r="B88" s="9">
        <f t="shared" si="11"/>
        <v>262.5</v>
      </c>
      <c r="C88">
        <f t="shared" si="9"/>
        <v>1000</v>
      </c>
      <c r="D88">
        <f t="shared" si="8"/>
        <v>0</v>
      </c>
      <c r="E88" s="14">
        <f t="shared" si="5"/>
        <v>477.4648292756861</v>
      </c>
      <c r="F88" s="14">
        <f t="shared" si="5"/>
        <v>238.73241463784302</v>
      </c>
    </row>
    <row r="89" spans="1:6" ht="12.75" customHeight="1" x14ac:dyDescent="0.2">
      <c r="A89">
        <f t="shared" si="10"/>
        <v>72</v>
      </c>
      <c r="B89" s="9">
        <f t="shared" si="11"/>
        <v>266.25</v>
      </c>
      <c r="C89">
        <f t="shared" si="9"/>
        <v>1000</v>
      </c>
      <c r="D89">
        <f t="shared" si="8"/>
        <v>0</v>
      </c>
      <c r="E89" s="14">
        <f t="shared" si="5"/>
        <v>477.4648292756861</v>
      </c>
      <c r="F89" s="14">
        <f t="shared" si="5"/>
        <v>238.73241463784302</v>
      </c>
    </row>
    <row r="90" spans="1:6" ht="12.75" customHeight="1" x14ac:dyDescent="0.2">
      <c r="A90">
        <f t="shared" si="10"/>
        <v>73</v>
      </c>
      <c r="B90" s="9">
        <f t="shared" si="11"/>
        <v>270</v>
      </c>
      <c r="C90">
        <f t="shared" si="9"/>
        <v>1000</v>
      </c>
      <c r="D90">
        <f t="shared" si="8"/>
        <v>0</v>
      </c>
      <c r="E90">
        <f t="shared" ref="E90:E107" si="12">$D$18</f>
        <v>0</v>
      </c>
      <c r="F90" s="14">
        <f t="shared" ref="F90:F112" si="13">F$16</f>
        <v>238.73241463784302</v>
      </c>
    </row>
    <row r="91" spans="1:6" ht="12.75" customHeight="1" x14ac:dyDescent="0.2">
      <c r="A91">
        <f t="shared" si="10"/>
        <v>74</v>
      </c>
      <c r="B91" s="9">
        <f t="shared" si="11"/>
        <v>273.75</v>
      </c>
      <c r="C91">
        <f t="shared" si="9"/>
        <v>1000</v>
      </c>
      <c r="D91">
        <f t="shared" si="8"/>
        <v>0</v>
      </c>
      <c r="E91">
        <f t="shared" si="12"/>
        <v>0</v>
      </c>
      <c r="F91" s="14">
        <f t="shared" si="13"/>
        <v>238.73241463784302</v>
      </c>
    </row>
    <row r="92" spans="1:6" ht="12.75" customHeight="1" x14ac:dyDescent="0.2">
      <c r="A92">
        <f t="shared" si="10"/>
        <v>75</v>
      </c>
      <c r="B92" s="9">
        <f t="shared" si="11"/>
        <v>277.5</v>
      </c>
      <c r="C92">
        <f t="shared" si="9"/>
        <v>1000</v>
      </c>
      <c r="D92">
        <f t="shared" si="8"/>
        <v>0</v>
      </c>
      <c r="E92">
        <f t="shared" si="12"/>
        <v>0</v>
      </c>
      <c r="F92" s="14">
        <f t="shared" si="13"/>
        <v>238.73241463784302</v>
      </c>
    </row>
    <row r="93" spans="1:6" ht="12.75" customHeight="1" x14ac:dyDescent="0.2">
      <c r="A93">
        <f t="shared" si="10"/>
        <v>76</v>
      </c>
      <c r="B93" s="9">
        <f t="shared" si="11"/>
        <v>281.25</v>
      </c>
      <c r="C93">
        <f t="shared" si="9"/>
        <v>1000</v>
      </c>
      <c r="D93">
        <f t="shared" si="8"/>
        <v>0</v>
      </c>
      <c r="E93">
        <f t="shared" si="12"/>
        <v>0</v>
      </c>
      <c r="F93" s="14">
        <f t="shared" si="13"/>
        <v>238.73241463784302</v>
      </c>
    </row>
    <row r="94" spans="1:6" ht="12.75" customHeight="1" x14ac:dyDescent="0.2">
      <c r="A94">
        <f t="shared" si="10"/>
        <v>77</v>
      </c>
      <c r="B94" s="9">
        <f t="shared" si="11"/>
        <v>285</v>
      </c>
      <c r="C94">
        <f t="shared" si="9"/>
        <v>1000</v>
      </c>
      <c r="D94">
        <f t="shared" si="8"/>
        <v>0</v>
      </c>
      <c r="E94">
        <f t="shared" si="12"/>
        <v>0</v>
      </c>
      <c r="F94" s="14">
        <f t="shared" si="13"/>
        <v>238.73241463784302</v>
      </c>
    </row>
    <row r="95" spans="1:6" ht="12.75" customHeight="1" x14ac:dyDescent="0.2">
      <c r="A95">
        <f t="shared" si="10"/>
        <v>78</v>
      </c>
      <c r="B95" s="9">
        <f t="shared" si="11"/>
        <v>288.75</v>
      </c>
      <c r="C95">
        <f t="shared" si="9"/>
        <v>1000</v>
      </c>
      <c r="D95">
        <f t="shared" si="8"/>
        <v>0</v>
      </c>
      <c r="E95">
        <f t="shared" si="12"/>
        <v>0</v>
      </c>
      <c r="F95" s="14">
        <f t="shared" si="13"/>
        <v>238.73241463784302</v>
      </c>
    </row>
    <row r="96" spans="1:6" ht="12.75" customHeight="1" x14ac:dyDescent="0.2">
      <c r="A96">
        <f t="shared" si="10"/>
        <v>79</v>
      </c>
      <c r="B96" s="9">
        <f t="shared" si="11"/>
        <v>292.5</v>
      </c>
      <c r="C96">
        <f t="shared" si="9"/>
        <v>1000</v>
      </c>
      <c r="D96">
        <f t="shared" si="8"/>
        <v>0</v>
      </c>
      <c r="E96">
        <f t="shared" si="12"/>
        <v>0</v>
      </c>
      <c r="F96" s="14">
        <f t="shared" si="13"/>
        <v>238.73241463784302</v>
      </c>
    </row>
    <row r="97" spans="1:6" ht="12.75" customHeight="1" x14ac:dyDescent="0.2">
      <c r="A97">
        <f t="shared" si="10"/>
        <v>80</v>
      </c>
      <c r="B97" s="9">
        <f t="shared" si="11"/>
        <v>296.25</v>
      </c>
      <c r="C97">
        <f t="shared" si="9"/>
        <v>1000</v>
      </c>
      <c r="D97">
        <f t="shared" si="8"/>
        <v>0</v>
      </c>
      <c r="E97">
        <f t="shared" si="12"/>
        <v>0</v>
      </c>
      <c r="F97" s="14">
        <f t="shared" si="13"/>
        <v>238.73241463784302</v>
      </c>
    </row>
    <row r="98" spans="1:6" ht="12.75" customHeight="1" x14ac:dyDescent="0.2">
      <c r="A98">
        <f t="shared" si="10"/>
        <v>81</v>
      </c>
      <c r="B98" s="9">
        <f t="shared" si="11"/>
        <v>300</v>
      </c>
      <c r="C98">
        <f t="shared" si="9"/>
        <v>1000</v>
      </c>
      <c r="D98">
        <f t="shared" si="8"/>
        <v>0</v>
      </c>
      <c r="E98">
        <f t="shared" si="12"/>
        <v>0</v>
      </c>
      <c r="F98" s="14">
        <f t="shared" si="13"/>
        <v>238.73241463784302</v>
      </c>
    </row>
    <row r="99" spans="1:6" ht="12.75" customHeight="1" x14ac:dyDescent="0.2">
      <c r="A99">
        <f t="shared" si="10"/>
        <v>82</v>
      </c>
      <c r="B99" s="9">
        <f t="shared" si="11"/>
        <v>303.75</v>
      </c>
      <c r="C99">
        <f t="shared" si="9"/>
        <v>1000</v>
      </c>
      <c r="D99">
        <f t="shared" si="8"/>
        <v>0</v>
      </c>
      <c r="E99">
        <f t="shared" si="12"/>
        <v>0</v>
      </c>
      <c r="F99" s="14">
        <f t="shared" si="13"/>
        <v>238.73241463784302</v>
      </c>
    </row>
    <row r="100" spans="1:6" ht="12.75" customHeight="1" x14ac:dyDescent="0.2">
      <c r="A100">
        <f t="shared" si="10"/>
        <v>83</v>
      </c>
      <c r="B100" s="9">
        <f t="shared" si="11"/>
        <v>307.5</v>
      </c>
      <c r="C100">
        <f t="shared" si="9"/>
        <v>1000</v>
      </c>
      <c r="D100">
        <f t="shared" si="8"/>
        <v>0</v>
      </c>
      <c r="E100">
        <f t="shared" si="12"/>
        <v>0</v>
      </c>
      <c r="F100" s="14">
        <f t="shared" si="13"/>
        <v>238.73241463784302</v>
      </c>
    </row>
    <row r="101" spans="1:6" ht="12.75" customHeight="1" x14ac:dyDescent="0.2">
      <c r="A101">
        <f t="shared" si="10"/>
        <v>84</v>
      </c>
      <c r="B101" s="9">
        <f t="shared" si="11"/>
        <v>311.25</v>
      </c>
      <c r="C101">
        <f t="shared" si="9"/>
        <v>1000</v>
      </c>
      <c r="D101">
        <f t="shared" si="8"/>
        <v>0</v>
      </c>
      <c r="E101">
        <f t="shared" si="12"/>
        <v>0</v>
      </c>
      <c r="F101" s="14">
        <f t="shared" si="13"/>
        <v>238.73241463784302</v>
      </c>
    </row>
    <row r="102" spans="1:6" ht="12.75" customHeight="1" x14ac:dyDescent="0.2">
      <c r="A102">
        <f t="shared" si="10"/>
        <v>85</v>
      </c>
      <c r="B102" s="9">
        <f t="shared" si="11"/>
        <v>315</v>
      </c>
      <c r="C102">
        <f t="shared" si="9"/>
        <v>1000</v>
      </c>
      <c r="D102">
        <f t="shared" si="8"/>
        <v>0</v>
      </c>
      <c r="E102">
        <f t="shared" si="12"/>
        <v>0</v>
      </c>
      <c r="F102" s="14">
        <f t="shared" si="13"/>
        <v>238.73241463784302</v>
      </c>
    </row>
    <row r="103" spans="1:6" ht="12.75" customHeight="1" x14ac:dyDescent="0.2">
      <c r="A103">
        <f t="shared" si="10"/>
        <v>86</v>
      </c>
      <c r="B103" s="9">
        <f t="shared" si="11"/>
        <v>318.75</v>
      </c>
      <c r="C103">
        <f t="shared" si="9"/>
        <v>1000</v>
      </c>
      <c r="D103">
        <f t="shared" si="8"/>
        <v>0</v>
      </c>
      <c r="E103">
        <f t="shared" si="12"/>
        <v>0</v>
      </c>
      <c r="F103" s="14">
        <f t="shared" si="13"/>
        <v>238.73241463784302</v>
      </c>
    </row>
    <row r="104" spans="1:6" ht="12.75" customHeight="1" x14ac:dyDescent="0.2">
      <c r="A104">
        <f t="shared" si="10"/>
        <v>87</v>
      </c>
      <c r="B104" s="9">
        <f t="shared" si="11"/>
        <v>322.5</v>
      </c>
      <c r="C104">
        <f t="shared" si="9"/>
        <v>1000</v>
      </c>
      <c r="D104">
        <f t="shared" si="8"/>
        <v>0</v>
      </c>
      <c r="E104">
        <f t="shared" si="12"/>
        <v>0</v>
      </c>
      <c r="F104" s="14">
        <f t="shared" si="13"/>
        <v>238.73241463784302</v>
      </c>
    </row>
    <row r="105" spans="1:6" ht="12.75" customHeight="1" x14ac:dyDescent="0.2">
      <c r="A105">
        <f t="shared" si="10"/>
        <v>88</v>
      </c>
      <c r="B105" s="9">
        <f t="shared" si="11"/>
        <v>326.25</v>
      </c>
      <c r="C105">
        <f t="shared" si="9"/>
        <v>1000</v>
      </c>
      <c r="D105">
        <f t="shared" si="8"/>
        <v>0</v>
      </c>
      <c r="E105">
        <f t="shared" si="12"/>
        <v>0</v>
      </c>
      <c r="F105" s="14">
        <f t="shared" si="13"/>
        <v>238.73241463784302</v>
      </c>
    </row>
    <row r="106" spans="1:6" ht="12.75" customHeight="1" x14ac:dyDescent="0.2">
      <c r="A106">
        <f t="shared" si="10"/>
        <v>89</v>
      </c>
      <c r="B106" s="9">
        <f t="shared" si="11"/>
        <v>330</v>
      </c>
      <c r="C106">
        <f t="shared" si="9"/>
        <v>1000</v>
      </c>
      <c r="D106">
        <f t="shared" si="8"/>
        <v>0</v>
      </c>
      <c r="E106">
        <f t="shared" si="12"/>
        <v>0</v>
      </c>
      <c r="F106" s="14">
        <f t="shared" si="13"/>
        <v>238.73241463784302</v>
      </c>
    </row>
    <row r="107" spans="1:6" ht="12.75" customHeight="1" x14ac:dyDescent="0.2">
      <c r="A107">
        <f t="shared" si="10"/>
        <v>90</v>
      </c>
      <c r="B107" s="9">
        <f t="shared" si="11"/>
        <v>333.75</v>
      </c>
      <c r="C107">
        <f t="shared" si="9"/>
        <v>1000</v>
      </c>
      <c r="D107">
        <f t="shared" si="8"/>
        <v>0</v>
      </c>
      <c r="E107">
        <f t="shared" si="12"/>
        <v>0</v>
      </c>
      <c r="F107" s="14">
        <f t="shared" si="13"/>
        <v>238.73241463784302</v>
      </c>
    </row>
    <row r="108" spans="1:6" ht="12.75" customHeight="1" x14ac:dyDescent="0.2">
      <c r="A108">
        <f t="shared" si="10"/>
        <v>91</v>
      </c>
      <c r="B108" s="9">
        <f t="shared" si="11"/>
        <v>337.5</v>
      </c>
      <c r="C108">
        <f t="shared" si="9"/>
        <v>1000</v>
      </c>
      <c r="D108">
        <f t="shared" ref="D108:F114" si="14">$D$18</f>
        <v>0</v>
      </c>
      <c r="E108">
        <f t="shared" si="14"/>
        <v>0</v>
      </c>
      <c r="F108" s="14">
        <f t="shared" si="13"/>
        <v>238.73241463784302</v>
      </c>
    </row>
    <row r="109" spans="1:6" ht="12.75" customHeight="1" x14ac:dyDescent="0.2">
      <c r="A109">
        <f t="shared" si="10"/>
        <v>92</v>
      </c>
      <c r="B109" s="9">
        <f t="shared" si="11"/>
        <v>341.25</v>
      </c>
      <c r="C109">
        <f t="shared" si="9"/>
        <v>1000</v>
      </c>
      <c r="D109">
        <f t="shared" si="14"/>
        <v>0</v>
      </c>
      <c r="E109">
        <f t="shared" si="14"/>
        <v>0</v>
      </c>
      <c r="F109" s="14">
        <f t="shared" si="13"/>
        <v>238.73241463784302</v>
      </c>
    </row>
    <row r="110" spans="1:6" ht="12.75" customHeight="1" x14ac:dyDescent="0.2">
      <c r="A110">
        <f t="shared" si="10"/>
        <v>93</v>
      </c>
      <c r="B110" s="9">
        <f t="shared" si="11"/>
        <v>345</v>
      </c>
      <c r="C110">
        <f t="shared" si="9"/>
        <v>1000</v>
      </c>
      <c r="D110">
        <f t="shared" si="14"/>
        <v>0</v>
      </c>
      <c r="E110">
        <f t="shared" si="14"/>
        <v>0</v>
      </c>
      <c r="F110" s="14">
        <f t="shared" si="13"/>
        <v>238.73241463784302</v>
      </c>
    </row>
    <row r="111" spans="1:6" ht="12.75" customHeight="1" x14ac:dyDescent="0.2">
      <c r="A111">
        <f t="shared" si="10"/>
        <v>94</v>
      </c>
      <c r="B111" s="9">
        <f t="shared" si="11"/>
        <v>348.75</v>
      </c>
      <c r="C111">
        <f t="shared" si="9"/>
        <v>1000</v>
      </c>
      <c r="D111">
        <f t="shared" si="14"/>
        <v>0</v>
      </c>
      <c r="E111">
        <f t="shared" si="14"/>
        <v>0</v>
      </c>
      <c r="F111" s="14">
        <f t="shared" si="13"/>
        <v>238.73241463784302</v>
      </c>
    </row>
    <row r="112" spans="1:6" ht="12.75" customHeight="1" x14ac:dyDescent="0.2">
      <c r="A112">
        <f t="shared" si="10"/>
        <v>95</v>
      </c>
      <c r="B112" s="9">
        <f t="shared" si="11"/>
        <v>352.5</v>
      </c>
      <c r="C112">
        <f t="shared" si="9"/>
        <v>1000</v>
      </c>
      <c r="D112">
        <f t="shared" si="14"/>
        <v>0</v>
      </c>
      <c r="E112">
        <f t="shared" si="14"/>
        <v>0</v>
      </c>
      <c r="F112" s="14">
        <f t="shared" si="13"/>
        <v>238.73241463784302</v>
      </c>
    </row>
    <row r="113" spans="1:6" ht="12.75" customHeight="1" x14ac:dyDescent="0.2">
      <c r="A113">
        <f t="shared" si="10"/>
        <v>96</v>
      </c>
      <c r="B113" s="9">
        <f t="shared" si="11"/>
        <v>356.25</v>
      </c>
      <c r="C113">
        <f t="shared" si="9"/>
        <v>1000</v>
      </c>
      <c r="D113">
        <f t="shared" si="14"/>
        <v>0</v>
      </c>
      <c r="E113">
        <f t="shared" si="14"/>
        <v>0</v>
      </c>
      <c r="F113">
        <f t="shared" si="14"/>
        <v>0</v>
      </c>
    </row>
    <row r="114" spans="1:6" ht="12.75" customHeight="1" x14ac:dyDescent="0.2">
      <c r="A114">
        <f t="shared" si="10"/>
        <v>97</v>
      </c>
      <c r="B114" s="9">
        <f t="shared" si="11"/>
        <v>360</v>
      </c>
      <c r="C114">
        <f t="shared" si="9"/>
        <v>1000</v>
      </c>
      <c r="D114">
        <f t="shared" si="14"/>
        <v>0</v>
      </c>
      <c r="E114">
        <f t="shared" si="14"/>
        <v>0</v>
      </c>
      <c r="F114">
        <f t="shared" si="14"/>
        <v>0</v>
      </c>
    </row>
    <row r="115" spans="1:6" ht="12.75" customHeight="1" x14ac:dyDescent="0.2">
      <c r="B115" s="9"/>
    </row>
    <row r="116" spans="1:6" ht="12.75" customHeight="1" x14ac:dyDescent="0.2">
      <c r="B116" s="9"/>
    </row>
    <row r="117" spans="1:6" ht="12.75" customHeight="1" x14ac:dyDescent="0.2">
      <c r="B117" s="9"/>
    </row>
    <row r="118" spans="1:6" ht="12.75" customHeight="1" x14ac:dyDescent="0.2">
      <c r="B118" s="9"/>
    </row>
    <row r="119" spans="1:6" ht="12.75" customHeight="1" x14ac:dyDescent="0.2">
      <c r="B119" s="9"/>
    </row>
    <row r="120" spans="1:6" ht="12.75" customHeight="1" x14ac:dyDescent="0.2">
      <c r="B120" s="9"/>
    </row>
    <row r="121" spans="1:6" ht="12.75" customHeight="1" x14ac:dyDescent="0.2">
      <c r="B121" s="9"/>
    </row>
    <row r="122" spans="1:6" ht="12.75" customHeight="1" x14ac:dyDescent="0.2">
      <c r="B122" s="9"/>
    </row>
  </sheetData>
  <sheetProtection sheet="1" objects="1" scenarios="1"/>
  <phoneticPr fontId="0" type="noConversion"/>
  <pageMargins left="0.75" right="0.75" top="1" bottom="1" header="0" footer="0"/>
  <pageSetup paperSize="257"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DSMT4" shapeId="2049" r:id="rId4">
          <objectPr defaultSize="0" autoPict="0" r:id="rId5">
            <anchor moveWithCells="1" sizeWithCells="1">
              <from>
                <xdr:col>0</xdr:col>
                <xdr:colOff>190500</xdr:colOff>
                <xdr:row>4</xdr:row>
                <xdr:rowOff>57150</xdr:rowOff>
              </from>
              <to>
                <xdr:col>2</xdr:col>
                <xdr:colOff>161925</xdr:colOff>
                <xdr:row>7</xdr:row>
                <xdr:rowOff>57150</xdr:rowOff>
              </to>
            </anchor>
          </objectPr>
        </oleObject>
      </mc:Choice>
      <mc:Fallback>
        <oleObject progId="Equation.DSMT4" shapeId="2049" r:id="rId4"/>
      </mc:Fallback>
    </mc:AlternateContent>
    <mc:AlternateContent xmlns:mc="http://schemas.openxmlformats.org/markup-compatibility/2006">
      <mc:Choice Requires="x14">
        <oleObject progId="Equation.3" shapeId="2050" r:id="rId6">
          <objectPr defaultSize="0" r:id="rId7">
            <anchor moveWithCells="1">
              <from>
                <xdr:col>0</xdr:col>
                <xdr:colOff>590550</xdr:colOff>
                <xdr:row>11</xdr:row>
                <xdr:rowOff>152400</xdr:rowOff>
              </from>
              <to>
                <xdr:col>2</xdr:col>
                <xdr:colOff>161925</xdr:colOff>
                <xdr:row>13</xdr:row>
                <xdr:rowOff>95250</xdr:rowOff>
              </to>
            </anchor>
          </objectPr>
        </oleObject>
      </mc:Choice>
      <mc:Fallback>
        <oleObject progId="Equation.3" shapeId="205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20"/>
  <sheetViews>
    <sheetView workbookViewId="0">
      <selection activeCell="C10" sqref="C10"/>
    </sheetView>
  </sheetViews>
  <sheetFormatPr baseColWidth="10" defaultRowHeight="12.75" x14ac:dyDescent="0.2"/>
  <cols>
    <col min="4" max="4" width="12.28515625" bestFit="1" customWidth="1"/>
  </cols>
  <sheetData>
    <row r="4" spans="2:7" x14ac:dyDescent="0.2">
      <c r="B4" s="1" t="s">
        <v>78</v>
      </c>
      <c r="C4" s="23">
        <v>3.6</v>
      </c>
      <c r="D4" t="s">
        <v>79</v>
      </c>
      <c r="E4" t="s">
        <v>87</v>
      </c>
      <c r="F4" s="1">
        <v>32</v>
      </c>
      <c r="G4" t="s">
        <v>88</v>
      </c>
    </row>
    <row r="5" spans="2:7" x14ac:dyDescent="0.2">
      <c r="B5" s="1" t="s">
        <v>49</v>
      </c>
      <c r="C5" s="23">
        <v>20</v>
      </c>
      <c r="D5" t="s">
        <v>80</v>
      </c>
    </row>
    <row r="6" spans="2:7" x14ac:dyDescent="0.2">
      <c r="B6" s="1" t="s">
        <v>21</v>
      </c>
      <c r="C6" s="23">
        <f>C4*C5</f>
        <v>72</v>
      </c>
      <c r="D6" t="s">
        <v>81</v>
      </c>
      <c r="E6" s="1" t="s">
        <v>27</v>
      </c>
      <c r="F6" s="31">
        <f>F4*C11/1000</f>
        <v>138.24</v>
      </c>
      <c r="G6" t="s">
        <v>56</v>
      </c>
    </row>
    <row r="7" spans="2:7" ht="15.75" x14ac:dyDescent="0.35">
      <c r="B7" s="6" t="s">
        <v>82</v>
      </c>
      <c r="C7" s="23">
        <v>60</v>
      </c>
      <c r="D7" t="s">
        <v>25</v>
      </c>
    </row>
    <row r="8" spans="2:7" x14ac:dyDescent="0.2">
      <c r="C8" s="23"/>
      <c r="E8" s="1" t="s">
        <v>21</v>
      </c>
      <c r="F8">
        <f>F4*C6/1000</f>
        <v>2.3039999999999998</v>
      </c>
      <c r="G8" t="s">
        <v>22</v>
      </c>
    </row>
    <row r="9" spans="2:7" ht="15.75" x14ac:dyDescent="0.35">
      <c r="B9" s="6" t="s">
        <v>3</v>
      </c>
      <c r="C9" s="23"/>
    </row>
    <row r="10" spans="2:7" x14ac:dyDescent="0.2">
      <c r="C10" s="23"/>
    </row>
    <row r="11" spans="2:7" x14ac:dyDescent="0.2">
      <c r="B11" s="1" t="s">
        <v>27</v>
      </c>
      <c r="C11" s="23">
        <f>C6*C7</f>
        <v>4320</v>
      </c>
      <c r="D11" t="s">
        <v>83</v>
      </c>
    </row>
    <row r="13" spans="2:7" x14ac:dyDescent="0.2">
      <c r="B13" s="1" t="s">
        <v>49</v>
      </c>
      <c r="C13" s="23">
        <v>8000</v>
      </c>
      <c r="D13" t="s">
        <v>77</v>
      </c>
    </row>
    <row r="15" spans="2:7" ht="15.75" x14ac:dyDescent="0.35">
      <c r="B15" s="6" t="s">
        <v>84</v>
      </c>
      <c r="C15" t="s">
        <v>85</v>
      </c>
      <c r="D15">
        <f>C11/C13</f>
        <v>0.54</v>
      </c>
      <c r="E15" t="s">
        <v>86</v>
      </c>
    </row>
    <row r="17" spans="2:4" ht="15.75" x14ac:dyDescent="0.35">
      <c r="B17" s="6"/>
    </row>
    <row r="20" spans="2:4" x14ac:dyDescent="0.2">
      <c r="D20">
        <f>ACOS(1-D15/(2*PI()))*(180/PI())</f>
        <v>23.927933013221026</v>
      </c>
    </row>
  </sheetData>
  <sheetProtection sheet="1" objects="1" scenarios="1"/>
  <phoneticPr fontId="16" type="noConversion"/>
  <pageMargins left="0.75" right="0.75" top="1" bottom="1" header="0" footer="0"/>
  <pageSetup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5121" r:id="rId4">
          <objectPr defaultSize="0" r:id="rId5">
            <anchor moveWithCells="1">
              <from>
                <xdr:col>0</xdr:col>
                <xdr:colOff>723900</xdr:colOff>
                <xdr:row>15</xdr:row>
                <xdr:rowOff>123825</xdr:rowOff>
              </from>
              <to>
                <xdr:col>2</xdr:col>
                <xdr:colOff>676275</xdr:colOff>
                <xdr:row>16</xdr:row>
                <xdr:rowOff>161925</xdr:rowOff>
              </to>
            </anchor>
          </objectPr>
        </oleObject>
      </mc:Choice>
      <mc:Fallback>
        <oleObject progId="Equation.3" shapeId="5121" r:id="rId4"/>
      </mc:Fallback>
    </mc:AlternateContent>
    <mc:AlternateContent xmlns:mc="http://schemas.openxmlformats.org/markup-compatibility/2006">
      <mc:Choice Requires="x14">
        <oleObject progId="Equation.3" shapeId="5122" r:id="rId6">
          <objectPr defaultSize="0" r:id="rId7">
            <anchor moveWithCells="1">
              <from>
                <xdr:col>0</xdr:col>
                <xdr:colOff>733425</xdr:colOff>
                <xdr:row>17</xdr:row>
                <xdr:rowOff>133350</xdr:rowOff>
              </from>
              <to>
                <xdr:col>2</xdr:col>
                <xdr:colOff>657225</xdr:colOff>
                <xdr:row>20</xdr:row>
                <xdr:rowOff>76200</xdr:rowOff>
              </to>
            </anchor>
          </objectPr>
        </oleObject>
      </mc:Choice>
      <mc:Fallback>
        <oleObject progId="Equation.3" shapeId="512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G29"/>
  <sheetViews>
    <sheetView zoomScale="85" zoomScaleNormal="85" workbookViewId="0">
      <selection activeCell="E28" sqref="E28"/>
    </sheetView>
  </sheetViews>
  <sheetFormatPr baseColWidth="10" defaultRowHeight="12.75" x14ac:dyDescent="0.2"/>
  <cols>
    <col min="4" max="4" width="12.28515625" bestFit="1" customWidth="1"/>
  </cols>
  <sheetData>
    <row r="1" spans="3:5" x14ac:dyDescent="0.2">
      <c r="C1" s="24" t="s">
        <v>48</v>
      </c>
      <c r="D1">
        <v>6</v>
      </c>
      <c r="E1" t="s">
        <v>52</v>
      </c>
    </row>
    <row r="2" spans="3:5" x14ac:dyDescent="0.2">
      <c r="C2" s="24" t="s">
        <v>50</v>
      </c>
      <c r="D2">
        <v>12</v>
      </c>
      <c r="E2" t="s">
        <v>52</v>
      </c>
    </row>
    <row r="4" spans="3:5" x14ac:dyDescent="0.2">
      <c r="C4" s="24" t="s">
        <v>54</v>
      </c>
      <c r="D4">
        <v>180</v>
      </c>
      <c r="E4" t="s">
        <v>55</v>
      </c>
    </row>
    <row r="6" spans="3:5" x14ac:dyDescent="0.2">
      <c r="D6">
        <f>D1/(D1^2+D2^2)^0.5</f>
        <v>0.44721359549995793</v>
      </c>
    </row>
    <row r="9" spans="3:5" ht="13.5" x14ac:dyDescent="0.25">
      <c r="C9" s="22" t="s">
        <v>49</v>
      </c>
      <c r="D9" s="8">
        <f>'lámpara 3000lm'!G8</f>
        <v>55810.297195423074</v>
      </c>
      <c r="E9" t="s">
        <v>51</v>
      </c>
    </row>
    <row r="11" spans="3:5" x14ac:dyDescent="0.2">
      <c r="D11" s="23">
        <f>(D9*D6^3)/D1^2</f>
        <v>138.66179819270204</v>
      </c>
      <c r="E11" t="s">
        <v>53</v>
      </c>
    </row>
    <row r="14" spans="3:5" x14ac:dyDescent="0.2">
      <c r="C14" s="24" t="s">
        <v>27</v>
      </c>
      <c r="D14" s="8">
        <f>'lámpara 3000lm'!G4</f>
        <v>3000</v>
      </c>
      <c r="E14" t="s">
        <v>57</v>
      </c>
    </row>
    <row r="16" spans="3:5" ht="12.75" customHeight="1" x14ac:dyDescent="0.2">
      <c r="C16" s="3" t="s">
        <v>58</v>
      </c>
      <c r="D16" s="15">
        <f>'lámpara 3000lm'!G7</f>
        <v>5.3753521316959159E-2</v>
      </c>
      <c r="E16" s="15" t="s">
        <v>59</v>
      </c>
    </row>
    <row r="18" spans="3:7" x14ac:dyDescent="0.2">
      <c r="C18" s="24" t="s">
        <v>60</v>
      </c>
      <c r="D18" s="25">
        <f>D4*D16/D6</f>
        <v>21.635374985046848</v>
      </c>
      <c r="E18" t="s">
        <v>55</v>
      </c>
    </row>
    <row r="19" spans="3:7" x14ac:dyDescent="0.2">
      <c r="C19" s="1"/>
    </row>
    <row r="20" spans="3:7" x14ac:dyDescent="0.2">
      <c r="C20" s="24" t="s">
        <v>61</v>
      </c>
      <c r="D20" s="9">
        <f>D14/D18</f>
        <v>138.66179819270204</v>
      </c>
      <c r="E20" t="s">
        <v>53</v>
      </c>
    </row>
    <row r="22" spans="3:7" ht="12.75" customHeight="1" x14ac:dyDescent="0.2">
      <c r="C22" s="3" t="s">
        <v>3</v>
      </c>
      <c r="D22">
        <f>ACOS(D6)</f>
        <v>1.1071487177940904</v>
      </c>
      <c r="E22" t="s">
        <v>63</v>
      </c>
      <c r="F22" s="25">
        <f>(180/PI())*D22</f>
        <v>63.43494882292201</v>
      </c>
      <c r="G22" t="s">
        <v>64</v>
      </c>
    </row>
    <row r="24" spans="3:7" ht="12.75" customHeight="1" x14ac:dyDescent="0.2">
      <c r="C24" s="3" t="s">
        <v>65</v>
      </c>
      <c r="E24" t="s">
        <v>63</v>
      </c>
      <c r="F24">
        <f>'lámpara 3000lm'!G6</f>
        <v>7.5</v>
      </c>
      <c r="G24" t="s">
        <v>64</v>
      </c>
    </row>
    <row r="25" spans="3:7" ht="12.75" customHeight="1" x14ac:dyDescent="0.2">
      <c r="C25" s="26" t="s">
        <v>66</v>
      </c>
      <c r="D25">
        <f>COS(F25*PI()/180)</f>
        <v>0.32664144573564335</v>
      </c>
      <c r="E25" t="s">
        <v>63</v>
      </c>
      <c r="F25" s="25">
        <f>F22+F24</f>
        <v>70.93494882292201</v>
      </c>
      <c r="G25" t="s">
        <v>64</v>
      </c>
    </row>
    <row r="26" spans="3:7" ht="12.75" customHeight="1" x14ac:dyDescent="0.2">
      <c r="C26" s="26" t="s">
        <v>67</v>
      </c>
      <c r="D26">
        <f>COS(F26*PI()/180)</f>
        <v>0.56013379665423502</v>
      </c>
      <c r="E26" t="s">
        <v>63</v>
      </c>
      <c r="F26" s="25">
        <f>F22-F24</f>
        <v>55.93494882292201</v>
      </c>
      <c r="G26" t="s">
        <v>64</v>
      </c>
    </row>
    <row r="28" spans="3:7" x14ac:dyDescent="0.2">
      <c r="C28" s="24" t="s">
        <v>68</v>
      </c>
      <c r="D28" s="27">
        <f>$D$9*D25^3/$D$1^2</f>
        <v>54.028847276353083</v>
      </c>
      <c r="E28" t="s">
        <v>53</v>
      </c>
    </row>
    <row r="29" spans="3:7" x14ac:dyDescent="0.2">
      <c r="C29" s="24" t="s">
        <v>69</v>
      </c>
      <c r="D29" s="27">
        <f>$D$9*D26^3/$D$1^2</f>
        <v>272.45022227323403</v>
      </c>
      <c r="E29" t="s">
        <v>53</v>
      </c>
    </row>
  </sheetData>
  <phoneticPr fontId="0" type="noConversion"/>
  <pageMargins left="0.75" right="0.75" top="1" bottom="1" header="0" footer="0"/>
  <pageSetup paperSize="257"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r:id="rId5">
            <anchor moveWithCells="1">
              <from>
                <xdr:col>0</xdr:col>
                <xdr:colOff>600075</xdr:colOff>
                <xdr:row>4</xdr:row>
                <xdr:rowOff>28575</xdr:rowOff>
              </from>
              <to>
                <xdr:col>3</xdr:col>
                <xdr:colOff>0</xdr:colOff>
                <xdr:row>6</xdr:row>
                <xdr:rowOff>133350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r:id="rId7">
            <anchor moveWithCells="1">
              <from>
                <xdr:col>1</xdr:col>
                <xdr:colOff>66675</xdr:colOff>
                <xdr:row>9</xdr:row>
                <xdr:rowOff>28575</xdr:rowOff>
              </from>
              <to>
                <xdr:col>2</xdr:col>
                <xdr:colOff>752475</xdr:colOff>
                <xdr:row>11</xdr:row>
                <xdr:rowOff>123825</xdr:rowOff>
              </to>
            </anchor>
          </objectPr>
        </oleObject>
      </mc:Choice>
      <mc:Fallback>
        <oleObject progId="Equation.3" shapeId="307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8"/>
  <sheetViews>
    <sheetView workbookViewId="0">
      <selection activeCell="E19" sqref="E19"/>
    </sheetView>
  </sheetViews>
  <sheetFormatPr baseColWidth="10" defaultRowHeight="12.75" customHeight="1" x14ac:dyDescent="0.2"/>
  <cols>
    <col min="1" max="16384" width="11.42578125" style="15"/>
  </cols>
  <sheetData>
    <row r="3" spans="1:7" ht="12.75" customHeight="1" x14ac:dyDescent="0.2">
      <c r="A3" s="225" t="s">
        <v>212</v>
      </c>
      <c r="B3" s="225"/>
      <c r="C3" s="225"/>
      <c r="D3" s="225"/>
      <c r="E3" s="225"/>
      <c r="F3" s="35"/>
      <c r="G3" s="35"/>
    </row>
    <row r="4" spans="1:7" ht="12.75" customHeight="1" x14ac:dyDescent="0.2">
      <c r="A4" s="225"/>
      <c r="B4" s="225"/>
      <c r="C4" s="225"/>
      <c r="D4" s="225"/>
      <c r="E4" s="225"/>
      <c r="F4" s="35"/>
      <c r="G4" s="35"/>
    </row>
    <row r="5" spans="1:7" ht="12.75" customHeight="1" x14ac:dyDescent="0.2">
      <c r="A5" s="225"/>
      <c r="B5" s="225"/>
      <c r="C5" s="225"/>
      <c r="D5" s="225"/>
      <c r="E5" s="225"/>
      <c r="F5" s="35"/>
      <c r="G5" s="35"/>
    </row>
    <row r="6" spans="1:7" ht="12.75" customHeight="1" x14ac:dyDescent="0.2">
      <c r="B6" s="33" t="s">
        <v>91</v>
      </c>
      <c r="C6" s="34">
        <v>1200</v>
      </c>
      <c r="D6" s="15" t="s">
        <v>90</v>
      </c>
    </row>
    <row r="8" spans="1:7" ht="12.75" customHeight="1" x14ac:dyDescent="0.2">
      <c r="D8" s="33" t="s">
        <v>95</v>
      </c>
      <c r="E8" s="18">
        <v>0.16400000000000001</v>
      </c>
      <c r="F8" s="15" t="s">
        <v>96</v>
      </c>
    </row>
    <row r="9" spans="1:7" ht="12.75" customHeight="1" x14ac:dyDescent="0.2">
      <c r="D9" s="3" t="s">
        <v>98</v>
      </c>
      <c r="E9" s="18">
        <v>683</v>
      </c>
      <c r="F9" s="15" t="s">
        <v>99</v>
      </c>
    </row>
    <row r="13" spans="1:7" ht="12.75" customHeight="1" x14ac:dyDescent="0.2">
      <c r="B13" s="2" t="s">
        <v>92</v>
      </c>
      <c r="C13" s="18">
        <v>75</v>
      </c>
      <c r="D13" s="15" t="s">
        <v>93</v>
      </c>
    </row>
    <row r="16" spans="1:7" ht="12.75" customHeight="1" x14ac:dyDescent="0.2">
      <c r="B16" s="33" t="s">
        <v>94</v>
      </c>
      <c r="C16" s="34">
        <f>COS(C13*PI()/180)*C6</f>
        <v>310.5828541230249</v>
      </c>
      <c r="D16" s="15" t="s">
        <v>90</v>
      </c>
    </row>
    <row r="18" spans="2:4" ht="12.75" customHeight="1" x14ac:dyDescent="0.2">
      <c r="B18" s="33" t="s">
        <v>97</v>
      </c>
      <c r="C18" s="34">
        <f>C16*E9*E8</f>
        <v>34789.006656028272</v>
      </c>
      <c r="D18" s="15" t="s">
        <v>100</v>
      </c>
    </row>
  </sheetData>
  <sheetProtection sheet="1" objects="1" scenarios="1"/>
  <mergeCells count="1">
    <mergeCell ref="A3:E5"/>
  </mergeCells>
  <phoneticPr fontId="16" type="noConversion"/>
  <pageMargins left="0.75" right="0.75" top="1" bottom="1" header="0" footer="0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94"/>
  <sheetViews>
    <sheetView zoomScaleNormal="100" workbookViewId="0">
      <selection activeCell="K5" sqref="K5"/>
    </sheetView>
  </sheetViews>
  <sheetFormatPr baseColWidth="10" defaultColWidth="6.7109375" defaultRowHeight="12.75" customHeight="1" x14ac:dyDescent="0.2"/>
  <cols>
    <col min="1" max="16384" width="6.7109375" style="46"/>
  </cols>
  <sheetData>
    <row r="1" spans="1:32" ht="12.75" customHeight="1" x14ac:dyDescent="0.2">
      <c r="A1" s="182"/>
      <c r="B1" s="185"/>
      <c r="C1" s="203" t="s">
        <v>189</v>
      </c>
      <c r="D1" s="203" t="s">
        <v>190</v>
      </c>
      <c r="E1" s="204">
        <v>1000</v>
      </c>
      <c r="F1" s="185" t="s">
        <v>56</v>
      </c>
      <c r="G1" s="186"/>
      <c r="H1" s="205" t="s">
        <v>191</v>
      </c>
      <c r="I1" s="206">
        <f>2*PI()*(1-COS(D2*PI()/180))</f>
        <v>1.8403023690212199</v>
      </c>
      <c r="J1" s="187" t="s">
        <v>30</v>
      </c>
      <c r="AB1" s="55"/>
      <c r="AC1" s="48"/>
    </row>
    <row r="2" spans="1:32" ht="12.75" customHeight="1" x14ac:dyDescent="0.2">
      <c r="A2" s="207"/>
      <c r="B2" s="208"/>
      <c r="C2" s="209" t="s">
        <v>192</v>
      </c>
      <c r="D2" s="210">
        <f>(B9+H9)/2</f>
        <v>45</v>
      </c>
      <c r="E2" s="208" t="s">
        <v>162</v>
      </c>
      <c r="F2" s="208"/>
      <c r="G2" s="201"/>
      <c r="H2" s="211" t="s">
        <v>210</v>
      </c>
      <c r="I2" s="212">
        <f>E1/I1</f>
        <v>543.38896522306732</v>
      </c>
      <c r="J2" s="213" t="s">
        <v>32</v>
      </c>
      <c r="AB2" s="55"/>
      <c r="AC2" s="48"/>
    </row>
    <row r="3" spans="1:32" ht="12.75" customHeight="1" x14ac:dyDescent="0.2">
      <c r="A3" s="182"/>
      <c r="B3" s="183" t="s">
        <v>163</v>
      </c>
      <c r="C3" s="184">
        <v>0</v>
      </c>
      <c r="D3" s="185" t="s">
        <v>162</v>
      </c>
      <c r="E3" s="187"/>
      <c r="F3" s="182"/>
      <c r="G3" s="186"/>
      <c r="H3" s="183" t="s">
        <v>163</v>
      </c>
      <c r="I3" s="184">
        <v>90</v>
      </c>
      <c r="J3" s="187" t="s">
        <v>162</v>
      </c>
      <c r="N3" s="45">
        <v>1</v>
      </c>
      <c r="O3" s="45">
        <f>N3+2</f>
        <v>3</v>
      </c>
      <c r="P3" s="45">
        <f>O3+2</f>
        <v>5</v>
      </c>
      <c r="Q3" s="45">
        <f>P3+2</f>
        <v>7</v>
      </c>
      <c r="R3" s="45">
        <f>Q3+2</f>
        <v>9</v>
      </c>
      <c r="V3" s="57"/>
      <c r="X3" s="45">
        <v>1</v>
      </c>
      <c r="Y3" s="45">
        <f>X3+2</f>
        <v>3</v>
      </c>
      <c r="Z3" s="45">
        <f>Y3+2</f>
        <v>5</v>
      </c>
      <c r="AA3" s="45">
        <f>Z3+2</f>
        <v>7</v>
      </c>
      <c r="AB3" s="45">
        <f>AA3+2</f>
        <v>9</v>
      </c>
    </row>
    <row r="4" spans="1:32" ht="12.75" customHeight="1" x14ac:dyDescent="0.2">
      <c r="A4" s="188"/>
      <c r="B4" s="189" t="s">
        <v>160</v>
      </c>
      <c r="C4" s="189" t="s">
        <v>161</v>
      </c>
      <c r="D4" s="190" t="s">
        <v>128</v>
      </c>
      <c r="E4" s="214"/>
      <c r="F4" s="218"/>
      <c r="G4" s="191"/>
      <c r="H4" s="189" t="s">
        <v>160</v>
      </c>
      <c r="I4" s="189" t="s">
        <v>161</v>
      </c>
      <c r="J4" s="192" t="s">
        <v>128</v>
      </c>
      <c r="N4" s="58" t="s">
        <v>122</v>
      </c>
      <c r="O4" s="58" t="s">
        <v>123</v>
      </c>
      <c r="P4" s="58" t="s">
        <v>124</v>
      </c>
      <c r="Q4" s="58" t="s">
        <v>125</v>
      </c>
      <c r="R4" s="58" t="s">
        <v>132</v>
      </c>
      <c r="S4" s="45" t="s">
        <v>139</v>
      </c>
      <c r="V4" s="56"/>
      <c r="X4" s="58" t="s">
        <v>122</v>
      </c>
      <c r="Y4" s="58" t="s">
        <v>123</v>
      </c>
      <c r="Z4" s="58" t="s">
        <v>124</v>
      </c>
      <c r="AA4" s="58" t="s">
        <v>125</v>
      </c>
      <c r="AB4" s="58" t="s">
        <v>132</v>
      </c>
      <c r="AC4" s="45" t="s">
        <v>139</v>
      </c>
    </row>
    <row r="5" spans="1:32" ht="12.75" customHeight="1" x14ac:dyDescent="0.2">
      <c r="A5" s="193" t="s">
        <v>133</v>
      </c>
      <c r="B5" s="194">
        <v>0</v>
      </c>
      <c r="C5" s="195">
        <f>PI()/180*B5</f>
        <v>0</v>
      </c>
      <c r="D5" s="64">
        <f>500</f>
        <v>500</v>
      </c>
      <c r="E5" s="215"/>
      <c r="F5" s="218"/>
      <c r="G5" s="196" t="s">
        <v>133</v>
      </c>
      <c r="H5" s="66">
        <v>0</v>
      </c>
      <c r="I5" s="195">
        <f>PI()/180*H5</f>
        <v>0</v>
      </c>
      <c r="J5" s="197">
        <f>D5</f>
        <v>500</v>
      </c>
      <c r="X5" s="45"/>
      <c r="Y5" s="45"/>
      <c r="Z5" s="45"/>
      <c r="AA5" s="45"/>
    </row>
    <row r="6" spans="1:32" ht="12.75" customHeight="1" x14ac:dyDescent="0.2">
      <c r="A6" s="193" t="s">
        <v>130</v>
      </c>
      <c r="B6" s="63">
        <v>15</v>
      </c>
      <c r="C6" s="195">
        <f>PI()/180*B6</f>
        <v>0.26179938779914941</v>
      </c>
      <c r="D6" s="63">
        <f>475</f>
        <v>475</v>
      </c>
      <c r="E6" s="216"/>
      <c r="F6" s="218"/>
      <c r="G6" s="196" t="s">
        <v>129</v>
      </c>
      <c r="H6" s="67">
        <v>24</v>
      </c>
      <c r="I6" s="195">
        <f>PI()/180*H6</f>
        <v>0.41887902047863912</v>
      </c>
      <c r="J6" s="63">
        <f>525</f>
        <v>525</v>
      </c>
      <c r="M6" s="59" t="s">
        <v>134</v>
      </c>
      <c r="N6" s="51">
        <f t="shared" ref="N6:R10" si="0">COS(N$3*$C5)</f>
        <v>1</v>
      </c>
      <c r="O6" s="51">
        <f t="shared" si="0"/>
        <v>1</v>
      </c>
      <c r="P6" s="51">
        <f t="shared" si="0"/>
        <v>1</v>
      </c>
      <c r="Q6" s="51">
        <f t="shared" si="0"/>
        <v>1</v>
      </c>
      <c r="R6" s="51">
        <f t="shared" si="0"/>
        <v>1</v>
      </c>
      <c r="S6" s="62">
        <f>D5/$D$5</f>
        <v>1</v>
      </c>
      <c r="W6" s="59" t="s">
        <v>134</v>
      </c>
      <c r="X6" s="51">
        <f t="shared" ref="X6:AB7" si="1">COS(X$3*$I5)</f>
        <v>1</v>
      </c>
      <c r="Y6" s="51">
        <f t="shared" si="1"/>
        <v>1</v>
      </c>
      <c r="Z6" s="51">
        <f t="shared" si="1"/>
        <v>1</v>
      </c>
      <c r="AA6" s="51">
        <f t="shared" si="1"/>
        <v>1</v>
      </c>
      <c r="AB6" s="51">
        <f t="shared" si="1"/>
        <v>1</v>
      </c>
      <c r="AC6" s="62">
        <f>J5/$J$5</f>
        <v>1</v>
      </c>
    </row>
    <row r="7" spans="1:32" ht="12.75" customHeight="1" x14ac:dyDescent="0.2">
      <c r="A7" s="193" t="s">
        <v>131</v>
      </c>
      <c r="B7" s="64">
        <v>30</v>
      </c>
      <c r="C7" s="195">
        <f>PI()/180*B7</f>
        <v>0.52359877559829882</v>
      </c>
      <c r="D7" s="64">
        <f>390</f>
        <v>390</v>
      </c>
      <c r="E7" s="216"/>
      <c r="F7" s="218"/>
      <c r="G7" s="198" t="s">
        <v>143</v>
      </c>
      <c r="H7" s="67">
        <f>H6</f>
        <v>24</v>
      </c>
      <c r="I7" s="195">
        <f>PI()/180*H7</f>
        <v>0.41887902047863912</v>
      </c>
      <c r="J7" s="63">
        <v>0</v>
      </c>
      <c r="M7" s="59" t="s">
        <v>135</v>
      </c>
      <c r="N7" s="51">
        <f t="shared" si="0"/>
        <v>0.96592582628906831</v>
      </c>
      <c r="O7" s="51">
        <f t="shared" si="0"/>
        <v>0.70710678118654757</v>
      </c>
      <c r="P7" s="51">
        <f t="shared" si="0"/>
        <v>0.25881904510252096</v>
      </c>
      <c r="Q7" s="51">
        <f t="shared" si="0"/>
        <v>-0.25881904510252063</v>
      </c>
      <c r="R7" s="51">
        <f t="shared" si="0"/>
        <v>-0.70710678118654746</v>
      </c>
      <c r="S7" s="62">
        <f>D6/$D$5</f>
        <v>0.95</v>
      </c>
      <c r="T7" s="45" t="s">
        <v>126</v>
      </c>
      <c r="U7" s="45"/>
      <c r="V7" s="54"/>
      <c r="W7" s="59" t="s">
        <v>138</v>
      </c>
      <c r="X7" s="51">
        <f t="shared" si="1"/>
        <v>0.91354545764260087</v>
      </c>
      <c r="Y7" s="51">
        <f t="shared" si="1"/>
        <v>0.30901699437494745</v>
      </c>
      <c r="Z7" s="51">
        <f t="shared" si="1"/>
        <v>-0.50000000000000022</v>
      </c>
      <c r="AA7" s="51">
        <f t="shared" si="1"/>
        <v>-0.97814760073380569</v>
      </c>
      <c r="AB7" s="51">
        <f t="shared" si="1"/>
        <v>-0.80901699437494723</v>
      </c>
      <c r="AC7" s="62">
        <f>J6/$J$5</f>
        <v>1.05</v>
      </c>
      <c r="AD7" s="45" t="s">
        <v>126</v>
      </c>
    </row>
    <row r="8" spans="1:32" ht="12.75" customHeight="1" x14ac:dyDescent="0.2">
      <c r="A8" s="193" t="s">
        <v>140</v>
      </c>
      <c r="B8" s="63">
        <v>36</v>
      </c>
      <c r="C8" s="195">
        <f>PI()/180*B8</f>
        <v>0.62831853071795862</v>
      </c>
      <c r="D8" s="63">
        <f>300</f>
        <v>300</v>
      </c>
      <c r="E8" s="216"/>
      <c r="F8" s="218"/>
      <c r="G8" s="196" t="s">
        <v>140</v>
      </c>
      <c r="H8" s="67">
        <v>39</v>
      </c>
      <c r="I8" s="195">
        <f>PI()/180*H8</f>
        <v>0.68067840827778847</v>
      </c>
      <c r="J8" s="63">
        <f>300</f>
        <v>300</v>
      </c>
      <c r="M8" s="59" t="s">
        <v>136</v>
      </c>
      <c r="N8" s="51">
        <f t="shared" si="0"/>
        <v>0.86602540378443871</v>
      </c>
      <c r="O8" s="51">
        <f t="shared" si="0"/>
        <v>6.1257422745431001E-17</v>
      </c>
      <c r="P8" s="51">
        <f t="shared" si="0"/>
        <v>-0.86602540378443849</v>
      </c>
      <c r="Q8" s="51">
        <f t="shared" si="0"/>
        <v>-0.86602540378443882</v>
      </c>
      <c r="R8" s="51">
        <f t="shared" si="0"/>
        <v>-1.83772268236293E-16</v>
      </c>
      <c r="S8" s="62">
        <f>D7/$D$5</f>
        <v>0.78</v>
      </c>
      <c r="T8" s="45">
        <f>MDETERM(N6:R10)</f>
        <v>0.11817552623902113</v>
      </c>
      <c r="U8" s="45"/>
      <c r="V8" s="60"/>
      <c r="W8" s="59" t="s">
        <v>143</v>
      </c>
      <c r="X8" s="51">
        <f>X$3*SIN(X$3*$I7)</f>
        <v>0.40673664307580021</v>
      </c>
      <c r="Y8" s="51">
        <f>Y$3*SIN(Y$3*$I7)</f>
        <v>2.8531695488854605</v>
      </c>
      <c r="Z8" s="51">
        <f>Z$3*SIN(Z$3*$I7)</f>
        <v>4.3301270189221928</v>
      </c>
      <c r="AA8" s="51">
        <f>AA$3*SIN(AA$3*$I7)</f>
        <v>1.4553818357243151</v>
      </c>
      <c r="AB8" s="51">
        <f>AB$3*SIN(AB$3*$I7)</f>
        <v>-5.2900672706322602</v>
      </c>
      <c r="AC8" s="62">
        <f>J7/$J$5</f>
        <v>0</v>
      </c>
      <c r="AD8" s="45">
        <f>MDETERM(X6:AB10)</f>
        <v>-1.1985414216481534</v>
      </c>
      <c r="AE8" s="60"/>
      <c r="AF8" s="51"/>
    </row>
    <row r="9" spans="1:32" ht="12.75" customHeight="1" x14ac:dyDescent="0.2">
      <c r="A9" s="199" t="s">
        <v>141</v>
      </c>
      <c r="B9" s="65">
        <v>45</v>
      </c>
      <c r="C9" s="200">
        <f>PI()/180*B9</f>
        <v>0.78539816339744828</v>
      </c>
      <c r="D9" s="64">
        <f>200</f>
        <v>200</v>
      </c>
      <c r="E9" s="217"/>
      <c r="F9" s="219"/>
      <c r="G9" s="202" t="s">
        <v>141</v>
      </c>
      <c r="H9" s="67">
        <v>45</v>
      </c>
      <c r="I9" s="200">
        <f>PI()/180*H9</f>
        <v>0.78539816339744828</v>
      </c>
      <c r="J9" s="63">
        <f>200</f>
        <v>200</v>
      </c>
      <c r="M9" s="59" t="s">
        <v>137</v>
      </c>
      <c r="N9" s="51">
        <f t="shared" si="0"/>
        <v>0.80901699437494745</v>
      </c>
      <c r="O9" s="51">
        <f t="shared" si="0"/>
        <v>-0.30901699437494734</v>
      </c>
      <c r="P9" s="51">
        <f t="shared" si="0"/>
        <v>-1</v>
      </c>
      <c r="Q9" s="51">
        <f t="shared" si="0"/>
        <v>-0.30901699437494756</v>
      </c>
      <c r="R9" s="51">
        <f t="shared" si="0"/>
        <v>0.80901699437494734</v>
      </c>
      <c r="S9" s="62">
        <f>D8/$D$5</f>
        <v>0.6</v>
      </c>
      <c r="T9" s="45"/>
      <c r="U9" s="45"/>
      <c r="V9" s="54"/>
      <c r="W9" s="59" t="s">
        <v>137</v>
      </c>
      <c r="X9" s="51">
        <f t="shared" ref="X9:AB10" si="2">COS(X$3*$I8)</f>
        <v>0.7771459614569709</v>
      </c>
      <c r="Y9" s="51">
        <f t="shared" si="2"/>
        <v>-0.45399049973954669</v>
      </c>
      <c r="Z9" s="51">
        <f t="shared" si="2"/>
        <v>-0.96592582628906842</v>
      </c>
      <c r="AA9" s="51">
        <f t="shared" si="2"/>
        <v>5.2335956242943057E-2</v>
      </c>
      <c r="AB9" s="51">
        <f t="shared" si="2"/>
        <v>0.98768834059513766</v>
      </c>
      <c r="AC9" s="62">
        <f>J8/$J$5</f>
        <v>0.6</v>
      </c>
      <c r="AD9" s="45"/>
      <c r="AE9" s="54"/>
      <c r="AF9" s="54"/>
    </row>
    <row r="10" spans="1:32" ht="12.75" customHeight="1" x14ac:dyDescent="0.2">
      <c r="M10" s="59" t="s">
        <v>142</v>
      </c>
      <c r="N10" s="51">
        <f t="shared" si="0"/>
        <v>0.70710678118654757</v>
      </c>
      <c r="O10" s="51">
        <f t="shared" si="0"/>
        <v>-0.70710678118654746</v>
      </c>
      <c r="P10" s="51">
        <f t="shared" si="0"/>
        <v>-0.70710678118654768</v>
      </c>
      <c r="Q10" s="51">
        <f t="shared" si="0"/>
        <v>0.70710678118654735</v>
      </c>
      <c r="R10" s="51">
        <f t="shared" si="0"/>
        <v>0.70710678118654768</v>
      </c>
      <c r="S10" s="62">
        <f>D9/$D$5</f>
        <v>0.4</v>
      </c>
      <c r="T10" s="45"/>
      <c r="U10" s="45"/>
      <c r="V10" s="54"/>
      <c r="W10" s="59" t="s">
        <v>142</v>
      </c>
      <c r="X10" s="51">
        <f t="shared" si="2"/>
        <v>0.70710678118654757</v>
      </c>
      <c r="Y10" s="51">
        <f t="shared" si="2"/>
        <v>-0.70710678118654746</v>
      </c>
      <c r="Z10" s="51">
        <f t="shared" si="2"/>
        <v>-0.70710678118654768</v>
      </c>
      <c r="AA10" s="51">
        <f t="shared" si="2"/>
        <v>0.70710678118654735</v>
      </c>
      <c r="AB10" s="51">
        <f t="shared" si="2"/>
        <v>0.70710678118654768</v>
      </c>
      <c r="AC10" s="62">
        <f>J9/$J$5</f>
        <v>0.4</v>
      </c>
      <c r="AD10" s="45"/>
      <c r="AE10" s="54"/>
      <c r="AF10" s="54"/>
    </row>
    <row r="11" spans="1:32" ht="12.75" customHeight="1" x14ac:dyDescent="0.2">
      <c r="B11" s="55" t="s">
        <v>151</v>
      </c>
      <c r="C11" s="58">
        <v>0</v>
      </c>
      <c r="D11" s="45">
        <f t="shared" ref="D11:I11" si="3">C11+15</f>
        <v>15</v>
      </c>
      <c r="E11" s="45">
        <f t="shared" si="3"/>
        <v>30</v>
      </c>
      <c r="F11" s="69">
        <f t="shared" si="3"/>
        <v>45</v>
      </c>
      <c r="G11" s="45">
        <f t="shared" si="3"/>
        <v>60</v>
      </c>
      <c r="H11" s="45">
        <f t="shared" si="3"/>
        <v>75</v>
      </c>
      <c r="I11" s="58">
        <f t="shared" si="3"/>
        <v>90</v>
      </c>
      <c r="K11" s="69">
        <v>8</v>
      </c>
      <c r="M11" s="59"/>
      <c r="N11" s="51"/>
      <c r="O11" s="51"/>
      <c r="P11" s="51"/>
      <c r="Q11" s="51"/>
      <c r="R11" s="51"/>
      <c r="S11" s="51"/>
      <c r="T11" s="51"/>
      <c r="U11" s="69">
        <f>K11</f>
        <v>8</v>
      </c>
      <c r="V11" s="54"/>
      <c r="W11" s="54"/>
      <c r="AE11" s="54"/>
      <c r="AF11" s="54"/>
    </row>
    <row r="12" spans="1:32" ht="12.75" customHeight="1" x14ac:dyDescent="0.2">
      <c r="A12" s="55"/>
      <c r="B12" s="55" t="s">
        <v>150</v>
      </c>
      <c r="C12" s="61" t="s">
        <v>152</v>
      </c>
      <c r="D12" s="61" t="s">
        <v>153</v>
      </c>
      <c r="E12" s="61" t="s">
        <v>154</v>
      </c>
      <c r="F12" s="61" t="s">
        <v>155</v>
      </c>
      <c r="G12" s="61" t="s">
        <v>156</v>
      </c>
      <c r="H12" s="61" t="s">
        <v>157</v>
      </c>
      <c r="I12" s="61" t="s">
        <v>158</v>
      </c>
      <c r="K12" s="61"/>
      <c r="N12" s="62">
        <f>$S$6</f>
        <v>1</v>
      </c>
      <c r="O12" s="51">
        <f t="shared" ref="O12:R16" si="4">O6</f>
        <v>1</v>
      </c>
      <c r="P12" s="51">
        <f t="shared" si="4"/>
        <v>1</v>
      </c>
      <c r="Q12" s="51">
        <f t="shared" si="4"/>
        <v>1</v>
      </c>
      <c r="R12" s="51">
        <f t="shared" si="4"/>
        <v>1</v>
      </c>
      <c r="S12" s="51"/>
      <c r="T12" s="45"/>
      <c r="U12" s="45"/>
      <c r="V12" s="54"/>
      <c r="W12" s="54"/>
      <c r="X12" s="62">
        <f>$AC$6</f>
        <v>1</v>
      </c>
      <c r="Y12" s="51">
        <f t="shared" ref="Y12:AB16" si="5">Y6</f>
        <v>1</v>
      </c>
      <c r="Z12" s="51">
        <f t="shared" si="5"/>
        <v>1</v>
      </c>
      <c r="AA12" s="51">
        <f t="shared" si="5"/>
        <v>1</v>
      </c>
      <c r="AB12" s="51">
        <f t="shared" si="5"/>
        <v>1</v>
      </c>
      <c r="AC12" s="54"/>
      <c r="AE12" s="54"/>
      <c r="AF12" s="54"/>
    </row>
    <row r="13" spans="1:32" ht="12.75" customHeight="1" x14ac:dyDescent="0.2">
      <c r="A13" s="68">
        <f>B13*PI()/180</f>
        <v>-3.1415926535897931</v>
      </c>
      <c r="B13" s="69">
        <v>-180</v>
      </c>
      <c r="C13" s="70">
        <f>IF($B$13&lt;-$B$9,$K$13,IF($B$13&gt;$B$9,$L$13,$M$13))</f>
        <v>0</v>
      </c>
      <c r="D13" s="71">
        <f>$C13+($I13-$C13)*D$11/90</f>
        <v>0</v>
      </c>
      <c r="E13" s="71">
        <f t="shared" ref="E13:H28" si="6">$C13+($I13-$C13)*E$11/90</f>
        <v>0</v>
      </c>
      <c r="F13" s="70">
        <f>$C$13+($I$13-$C$13)*$F$11/90</f>
        <v>0</v>
      </c>
      <c r="G13" s="71">
        <f t="shared" si="6"/>
        <v>0</v>
      </c>
      <c r="H13" s="71">
        <f t="shared" si="6"/>
        <v>0</v>
      </c>
      <c r="I13" s="70">
        <f>IF($B$13&lt;-$H$9,$U$13,IF($B$13&gt;$H$9,$V$13,$W$13))</f>
        <v>0</v>
      </c>
      <c r="J13" s="72"/>
      <c r="K13" s="70">
        <f>IF($B13&lt;-90,0,IF($B13&lt;-$H$9,($J$9*((90+$G13)/$H$9)^$K$11),0))</f>
        <v>0</v>
      </c>
      <c r="L13" s="70">
        <f t="shared" ref="L13:L76" si="7">IF($B13&lt;$B$9,0,IF($B13&lt;90,($D$9*(1-($B13-$B$9)/$B$9)^$K$11),0))</f>
        <v>0</v>
      </c>
      <c r="M13" s="70">
        <f t="shared" ref="M13:M76" si="8">$D$5*($T$15*COS($A13)+$T$21*COS(3*$A13)+$T$27*COS(5*$A13)+$T$33*COS(7*$A13)+$T$39*COS(9*$A13))</f>
        <v>-500.00000000000045</v>
      </c>
      <c r="N13" s="62">
        <f>$S$7</f>
        <v>0.95</v>
      </c>
      <c r="O13" s="51">
        <f t="shared" si="4"/>
        <v>0.70710678118654757</v>
      </c>
      <c r="P13" s="51">
        <f t="shared" si="4"/>
        <v>0.25881904510252096</v>
      </c>
      <c r="Q13" s="51">
        <f t="shared" si="4"/>
        <v>-0.25881904510252063</v>
      </c>
      <c r="R13" s="51">
        <f t="shared" si="4"/>
        <v>-0.70710678118654746</v>
      </c>
      <c r="S13" s="60"/>
      <c r="U13" s="70">
        <f t="shared" ref="U13:U76" si="9">IF($B13&lt;-90,0,IF($B13&lt;-$H$9,($J$9*((90+$B13)/$H$9)^$U$11),0))</f>
        <v>0</v>
      </c>
      <c r="V13" s="70">
        <f t="shared" ref="V13:V76" si="10">IF($B13&lt;$H$9,0,IF($B13&lt;90,($D$9*(1-($B13-$H$9)/$H$9)^$U$11),0))</f>
        <v>0</v>
      </c>
      <c r="W13" s="70">
        <f t="shared" ref="W13:W76" si="11">$J$5*($AD$15*COS($A13)+$AD$21*COS(3*$A13)+$AD$27*COS(5*$A13)+$AD$33*COS(7*$A13)+$AD$39*COS(9*$A13))</f>
        <v>-500.00000000000279</v>
      </c>
      <c r="X13" s="62">
        <f>$AC$7</f>
        <v>1.05</v>
      </c>
      <c r="Y13" s="51">
        <f t="shared" si="5"/>
        <v>0.30901699437494745</v>
      </c>
      <c r="Z13" s="51">
        <f t="shared" si="5"/>
        <v>-0.50000000000000022</v>
      </c>
      <c r="AA13" s="51">
        <f t="shared" si="5"/>
        <v>-0.97814760073380569</v>
      </c>
      <c r="AB13" s="51">
        <f t="shared" si="5"/>
        <v>-0.80901699437494723</v>
      </c>
      <c r="AE13" s="60"/>
      <c r="AF13" s="51"/>
    </row>
    <row r="14" spans="1:32" ht="12.75" customHeight="1" x14ac:dyDescent="0.2">
      <c r="A14" s="49">
        <f t="shared" ref="A14:A77" si="12">B14*PI()/180</f>
        <v>-3.12413936106985</v>
      </c>
      <c r="B14" s="45">
        <f>B13+1</f>
        <v>-179</v>
      </c>
      <c r="C14" s="47">
        <f t="shared" ref="C14:C76" si="13">IF($B14&lt;-$B$9,K14,IF($B14&gt;$B$9,L14,M14))</f>
        <v>0</v>
      </c>
      <c r="D14" s="47">
        <f t="shared" ref="D14:H76" si="14">$C14+($I14-$C14)*D$11/90</f>
        <v>0</v>
      </c>
      <c r="E14" s="47">
        <f t="shared" si="6"/>
        <v>0</v>
      </c>
      <c r="F14" s="47">
        <f t="shared" si="6"/>
        <v>0</v>
      </c>
      <c r="G14" s="47">
        <f t="shared" si="6"/>
        <v>0</v>
      </c>
      <c r="H14" s="47">
        <f t="shared" si="6"/>
        <v>0</v>
      </c>
      <c r="I14" s="47">
        <f t="shared" ref="I14:I77" si="15">IF($B14&lt;-$H$9,U14,IF($B14&gt;$H$9,V14,W14))</f>
        <v>0</v>
      </c>
      <c r="J14" s="47"/>
      <c r="K14" s="47">
        <f t="shared" ref="K14:K77" si="16">IF($B14&lt;-90,0,IF($B14&lt;-$B$9,($D$9*((90+$B14)/$B$9)^$K$11),0))</f>
        <v>0</v>
      </c>
      <c r="L14" s="47">
        <f t="shared" si="7"/>
        <v>0</v>
      </c>
      <c r="M14" s="47">
        <f t="shared" si="8"/>
        <v>-499.82488064166375</v>
      </c>
      <c r="N14" s="62">
        <f>$S$8</f>
        <v>0.78</v>
      </c>
      <c r="O14" s="51">
        <f t="shared" si="4"/>
        <v>6.1257422745431001E-17</v>
      </c>
      <c r="P14" s="51">
        <f t="shared" si="4"/>
        <v>-0.86602540378443849</v>
      </c>
      <c r="Q14" s="51">
        <f t="shared" si="4"/>
        <v>-0.86602540378443882</v>
      </c>
      <c r="R14" s="51">
        <f t="shared" si="4"/>
        <v>-1.83772268236293E-16</v>
      </c>
      <c r="S14" s="57" t="s">
        <v>144</v>
      </c>
      <c r="T14" s="45">
        <f>MDETERM(N12:R16)</f>
        <v>0.15138627483587216</v>
      </c>
      <c r="U14" s="47">
        <f t="shared" si="9"/>
        <v>0</v>
      </c>
      <c r="V14" s="47">
        <f t="shared" si="10"/>
        <v>0</v>
      </c>
      <c r="W14" s="47">
        <f t="shared" si="11"/>
        <v>-499.8401142182791</v>
      </c>
      <c r="X14" s="62">
        <f>$AC$8</f>
        <v>0</v>
      </c>
      <c r="Y14" s="51">
        <f t="shared" si="5"/>
        <v>2.8531695488854605</v>
      </c>
      <c r="Z14" s="51">
        <f t="shared" si="5"/>
        <v>4.3301270189221928</v>
      </c>
      <c r="AA14" s="51">
        <f t="shared" si="5"/>
        <v>1.4553818357243151</v>
      </c>
      <c r="AB14" s="51">
        <f t="shared" si="5"/>
        <v>-5.2900672706322602</v>
      </c>
      <c r="AC14" s="57" t="s">
        <v>144</v>
      </c>
      <c r="AD14" s="45">
        <f>MDETERM(X12:AB16)</f>
        <v>-1.9473535393073653</v>
      </c>
      <c r="AE14" s="60"/>
      <c r="AF14" s="51"/>
    </row>
    <row r="15" spans="1:32" ht="12.75" customHeight="1" x14ac:dyDescent="0.2">
      <c r="A15" s="49">
        <f t="shared" si="12"/>
        <v>-3.1066860685499069</v>
      </c>
      <c r="B15" s="45">
        <f t="shared" ref="B15:B78" si="17">B14+1</f>
        <v>-178</v>
      </c>
      <c r="C15" s="47">
        <f t="shared" si="13"/>
        <v>0</v>
      </c>
      <c r="D15" s="47">
        <f t="shared" si="14"/>
        <v>0</v>
      </c>
      <c r="E15" s="47">
        <f t="shared" si="6"/>
        <v>0</v>
      </c>
      <c r="F15" s="47">
        <f t="shared" si="6"/>
        <v>0</v>
      </c>
      <c r="G15" s="47">
        <f t="shared" si="6"/>
        <v>0</v>
      </c>
      <c r="H15" s="47">
        <f t="shared" si="6"/>
        <v>0</v>
      </c>
      <c r="I15" s="47">
        <f t="shared" si="15"/>
        <v>0</v>
      </c>
      <c r="J15" s="47"/>
      <c r="K15" s="47">
        <f t="shared" si="16"/>
        <v>0</v>
      </c>
      <c r="L15" s="47">
        <f t="shared" si="7"/>
        <v>0</v>
      </c>
      <c r="M15" s="47">
        <f t="shared" si="8"/>
        <v>-499.30467842605873</v>
      </c>
      <c r="N15" s="62">
        <f>$S$9</f>
        <v>0.6</v>
      </c>
      <c r="O15" s="51">
        <f t="shared" si="4"/>
        <v>-0.30901699437494734</v>
      </c>
      <c r="P15" s="51">
        <f t="shared" si="4"/>
        <v>-1</v>
      </c>
      <c r="Q15" s="51">
        <f t="shared" si="4"/>
        <v>-0.30901699437494756</v>
      </c>
      <c r="R15" s="51">
        <f t="shared" si="4"/>
        <v>0.80901699437494734</v>
      </c>
      <c r="S15" s="60" t="s">
        <v>101</v>
      </c>
      <c r="T15" s="45">
        <f>T14/$T$8</f>
        <v>1.2810289884360588</v>
      </c>
      <c r="U15" s="47">
        <f t="shared" si="9"/>
        <v>0</v>
      </c>
      <c r="V15" s="47">
        <f t="shared" si="10"/>
        <v>0</v>
      </c>
      <c r="W15" s="47">
        <f t="shared" si="11"/>
        <v>-499.37268057345699</v>
      </c>
      <c r="X15" s="62">
        <f>$AC$9</f>
        <v>0.6</v>
      </c>
      <c r="Y15" s="51">
        <f t="shared" si="5"/>
        <v>-0.45399049973954669</v>
      </c>
      <c r="Z15" s="51">
        <f t="shared" si="5"/>
        <v>-0.96592582628906842</v>
      </c>
      <c r="AA15" s="51">
        <f t="shared" si="5"/>
        <v>5.2335956242943057E-2</v>
      </c>
      <c r="AB15" s="51">
        <f t="shared" si="5"/>
        <v>0.98768834059513766</v>
      </c>
      <c r="AC15" s="60" t="s">
        <v>101</v>
      </c>
      <c r="AD15" s="45">
        <f>AD14/$AD$8</f>
        <v>1.6247694940984985</v>
      </c>
      <c r="AE15" s="54"/>
      <c r="AF15" s="54"/>
    </row>
    <row r="16" spans="1:32" ht="12.75" customHeight="1" x14ac:dyDescent="0.2">
      <c r="A16" s="49">
        <f t="shared" si="12"/>
        <v>-3.0892327760299634</v>
      </c>
      <c r="B16" s="45">
        <f t="shared" si="17"/>
        <v>-177</v>
      </c>
      <c r="C16" s="47">
        <f t="shared" si="13"/>
        <v>0</v>
      </c>
      <c r="D16" s="47">
        <f t="shared" si="14"/>
        <v>0</v>
      </c>
      <c r="E16" s="47">
        <f t="shared" si="6"/>
        <v>0</v>
      </c>
      <c r="F16" s="47">
        <f t="shared" si="6"/>
        <v>0</v>
      </c>
      <c r="G16" s="47">
        <f t="shared" si="6"/>
        <v>0</v>
      </c>
      <c r="H16" s="47">
        <f t="shared" si="6"/>
        <v>0</v>
      </c>
      <c r="I16" s="47">
        <f t="shared" si="15"/>
        <v>0</v>
      </c>
      <c r="J16" s="47"/>
      <c r="K16" s="47">
        <f t="shared" si="16"/>
        <v>0</v>
      </c>
      <c r="L16" s="47">
        <f t="shared" si="7"/>
        <v>0</v>
      </c>
      <c r="M16" s="47">
        <f t="shared" si="8"/>
        <v>-498.45458934339769</v>
      </c>
      <c r="N16" s="62">
        <f>$S$10</f>
        <v>0.4</v>
      </c>
      <c r="O16" s="51">
        <f t="shared" si="4"/>
        <v>-0.70710678118654746</v>
      </c>
      <c r="P16" s="51">
        <f t="shared" si="4"/>
        <v>-0.70710678118654768</v>
      </c>
      <c r="Q16" s="51">
        <f t="shared" si="4"/>
        <v>0.70710678118654735</v>
      </c>
      <c r="R16" s="51">
        <f t="shared" si="4"/>
        <v>0.70710678118654768</v>
      </c>
      <c r="S16" s="60"/>
      <c r="U16" s="47">
        <f t="shared" si="9"/>
        <v>0</v>
      </c>
      <c r="V16" s="47">
        <f t="shared" si="10"/>
        <v>0</v>
      </c>
      <c r="W16" s="47">
        <f t="shared" si="11"/>
        <v>-498.633769710303</v>
      </c>
      <c r="X16" s="62">
        <f>$AC$10</f>
        <v>0.4</v>
      </c>
      <c r="Y16" s="51">
        <f t="shared" si="5"/>
        <v>-0.70710678118654746</v>
      </c>
      <c r="Z16" s="51">
        <f t="shared" si="5"/>
        <v>-0.70710678118654768</v>
      </c>
      <c r="AA16" s="51">
        <f t="shared" si="5"/>
        <v>0.70710678118654735</v>
      </c>
      <c r="AB16" s="51">
        <f t="shared" si="5"/>
        <v>0.70710678118654768</v>
      </c>
      <c r="AC16" s="60"/>
      <c r="AE16" s="54"/>
      <c r="AF16" s="54"/>
    </row>
    <row r="17" spans="1:32" ht="12.75" customHeight="1" x14ac:dyDescent="0.2">
      <c r="A17" s="49">
        <f t="shared" si="12"/>
        <v>-3.0717794835100198</v>
      </c>
      <c r="B17" s="45">
        <f t="shared" si="17"/>
        <v>-176</v>
      </c>
      <c r="C17" s="47">
        <f t="shared" si="13"/>
        <v>0</v>
      </c>
      <c r="D17" s="47">
        <f t="shared" si="14"/>
        <v>0</v>
      </c>
      <c r="E17" s="47">
        <f t="shared" si="6"/>
        <v>0</v>
      </c>
      <c r="F17" s="47">
        <f t="shared" si="6"/>
        <v>0</v>
      </c>
      <c r="G17" s="47">
        <f t="shared" si="6"/>
        <v>0</v>
      </c>
      <c r="H17" s="47">
        <f t="shared" si="6"/>
        <v>0</v>
      </c>
      <c r="I17" s="47">
        <f t="shared" si="15"/>
        <v>0</v>
      </c>
      <c r="J17" s="47"/>
      <c r="K17" s="47">
        <f t="shared" si="16"/>
        <v>0</v>
      </c>
      <c r="L17" s="47">
        <f t="shared" si="7"/>
        <v>0</v>
      </c>
      <c r="M17" s="47">
        <f t="shared" si="8"/>
        <v>-497.29904510813549</v>
      </c>
      <c r="S17" s="57"/>
      <c r="T17" s="53"/>
      <c r="U17" s="47">
        <f t="shared" si="9"/>
        <v>0</v>
      </c>
      <c r="V17" s="47">
        <f t="shared" si="10"/>
        <v>0</v>
      </c>
      <c r="W17" s="47">
        <f t="shared" si="11"/>
        <v>-497.68151945006446</v>
      </c>
      <c r="X17" s="47"/>
      <c r="Z17" s="51"/>
      <c r="AB17" s="51"/>
      <c r="AC17" s="57"/>
      <c r="AD17" s="53"/>
      <c r="AE17" s="54"/>
      <c r="AF17" s="54"/>
    </row>
    <row r="18" spans="1:32" ht="12.75" customHeight="1" x14ac:dyDescent="0.2">
      <c r="A18" s="49">
        <f t="shared" si="12"/>
        <v>-3.0543261909900763</v>
      </c>
      <c r="B18" s="45">
        <f t="shared" si="17"/>
        <v>-175</v>
      </c>
      <c r="C18" s="47">
        <f t="shared" si="13"/>
        <v>0</v>
      </c>
      <c r="D18" s="47">
        <f t="shared" si="14"/>
        <v>0</v>
      </c>
      <c r="E18" s="47">
        <f t="shared" si="6"/>
        <v>0</v>
      </c>
      <c r="F18" s="47">
        <f t="shared" si="6"/>
        <v>0</v>
      </c>
      <c r="G18" s="47">
        <f t="shared" si="6"/>
        <v>0</v>
      </c>
      <c r="H18" s="47">
        <f t="shared" si="6"/>
        <v>0</v>
      </c>
      <c r="I18" s="47">
        <f t="shared" si="15"/>
        <v>0</v>
      </c>
      <c r="J18" s="47"/>
      <c r="K18" s="47">
        <f t="shared" si="16"/>
        <v>0</v>
      </c>
      <c r="L18" s="47">
        <f t="shared" si="7"/>
        <v>0</v>
      </c>
      <c r="M18" s="47">
        <f t="shared" si="8"/>
        <v>-495.87040668294122</v>
      </c>
      <c r="N18" s="51">
        <f>N6</f>
        <v>1</v>
      </c>
      <c r="O18" s="62">
        <f>$S$6</f>
        <v>1</v>
      </c>
      <c r="P18" s="51">
        <f t="shared" ref="P18:R22" si="18">P6</f>
        <v>1</v>
      </c>
      <c r="Q18" s="51">
        <f t="shared" si="18"/>
        <v>1</v>
      </c>
      <c r="R18" s="51">
        <f t="shared" si="18"/>
        <v>1</v>
      </c>
      <c r="S18" s="60"/>
      <c r="T18" s="60"/>
      <c r="U18" s="47">
        <f t="shared" si="9"/>
        <v>0</v>
      </c>
      <c r="V18" s="47">
        <f t="shared" si="10"/>
        <v>0</v>
      </c>
      <c r="W18" s="47">
        <f t="shared" si="11"/>
        <v>-496.59323985872442</v>
      </c>
      <c r="X18" s="51">
        <f>X6</f>
        <v>1</v>
      </c>
      <c r="Y18" s="62">
        <f>$AC$6</f>
        <v>1</v>
      </c>
      <c r="Z18" s="51">
        <f t="shared" ref="Z18:AB22" si="19">Z6</f>
        <v>1</v>
      </c>
      <c r="AA18" s="51">
        <f t="shared" si="19"/>
        <v>1</v>
      </c>
      <c r="AB18" s="51">
        <f t="shared" si="19"/>
        <v>1</v>
      </c>
      <c r="AC18" s="60"/>
      <c r="AD18" s="60"/>
      <c r="AE18" s="60"/>
      <c r="AF18" s="51"/>
    </row>
    <row r="19" spans="1:32" ht="12.75" customHeight="1" x14ac:dyDescent="0.2">
      <c r="A19" s="49">
        <f t="shared" si="12"/>
        <v>-3.0368728984701332</v>
      </c>
      <c r="B19" s="45">
        <f t="shared" si="17"/>
        <v>-174</v>
      </c>
      <c r="C19" s="47">
        <f t="shared" si="13"/>
        <v>0</v>
      </c>
      <c r="D19" s="47">
        <f t="shared" si="14"/>
        <v>0</v>
      </c>
      <c r="E19" s="47">
        <f t="shared" si="6"/>
        <v>0</v>
      </c>
      <c r="F19" s="47">
        <f t="shared" si="6"/>
        <v>0</v>
      </c>
      <c r="G19" s="47">
        <f t="shared" si="6"/>
        <v>0</v>
      </c>
      <c r="H19" s="47">
        <f t="shared" si="6"/>
        <v>0</v>
      </c>
      <c r="I19" s="47">
        <f t="shared" si="15"/>
        <v>0</v>
      </c>
      <c r="J19" s="47"/>
      <c r="K19" s="47">
        <f t="shared" si="16"/>
        <v>0</v>
      </c>
      <c r="L19" s="47">
        <f t="shared" si="7"/>
        <v>0</v>
      </c>
      <c r="M19" s="47">
        <f t="shared" si="8"/>
        <v>-494.20720591318474</v>
      </c>
      <c r="N19" s="51">
        <f>N7</f>
        <v>0.96592582628906831</v>
      </c>
      <c r="O19" s="62">
        <f>$S$7</f>
        <v>0.95</v>
      </c>
      <c r="P19" s="51">
        <f t="shared" si="18"/>
        <v>0.25881904510252096</v>
      </c>
      <c r="Q19" s="51">
        <f t="shared" si="18"/>
        <v>-0.25881904510252063</v>
      </c>
      <c r="R19" s="51">
        <f t="shared" si="18"/>
        <v>-0.70710678118654746</v>
      </c>
      <c r="S19" s="60"/>
      <c r="U19" s="47">
        <f t="shared" si="9"/>
        <v>0</v>
      </c>
      <c r="V19" s="47">
        <f t="shared" si="10"/>
        <v>0</v>
      </c>
      <c r="W19" s="47">
        <f t="shared" si="11"/>
        <v>-495.46150789949382</v>
      </c>
      <c r="X19" s="51">
        <f>X7</f>
        <v>0.91354545764260087</v>
      </c>
      <c r="Y19" s="62">
        <f>$AC$7</f>
        <v>1.05</v>
      </c>
      <c r="Z19" s="51">
        <f t="shared" si="19"/>
        <v>-0.50000000000000022</v>
      </c>
      <c r="AA19" s="51">
        <f t="shared" si="19"/>
        <v>-0.97814760073380569</v>
      </c>
      <c r="AB19" s="51">
        <f t="shared" si="19"/>
        <v>-0.80901699437494723</v>
      </c>
      <c r="AC19" s="60"/>
      <c r="AE19" s="60"/>
      <c r="AF19" s="51"/>
    </row>
    <row r="20" spans="1:32" ht="12.75" customHeight="1" x14ac:dyDescent="0.2">
      <c r="A20" s="49">
        <f t="shared" si="12"/>
        <v>-3.0194196059501901</v>
      </c>
      <c r="B20" s="45">
        <f t="shared" si="17"/>
        <v>-173</v>
      </c>
      <c r="C20" s="47">
        <f t="shared" si="13"/>
        <v>0</v>
      </c>
      <c r="D20" s="47">
        <f t="shared" si="14"/>
        <v>0</v>
      </c>
      <c r="E20" s="47">
        <f t="shared" si="6"/>
        <v>0</v>
      </c>
      <c r="F20" s="47">
        <f t="shared" si="6"/>
        <v>0</v>
      </c>
      <c r="G20" s="47">
        <f t="shared" si="6"/>
        <v>0</v>
      </c>
      <c r="H20" s="47">
        <f t="shared" si="6"/>
        <v>0</v>
      </c>
      <c r="I20" s="47">
        <f t="shared" si="15"/>
        <v>0</v>
      </c>
      <c r="J20" s="47"/>
      <c r="K20" s="47">
        <f t="shared" si="16"/>
        <v>0</v>
      </c>
      <c r="L20" s="47">
        <f t="shared" si="7"/>
        <v>0</v>
      </c>
      <c r="M20" s="47">
        <f t="shared" si="8"/>
        <v>-492.3520033115596</v>
      </c>
      <c r="N20" s="51">
        <f>N8</f>
        <v>0.86602540378443871</v>
      </c>
      <c r="O20" s="62">
        <f>$S$8</f>
        <v>0.78</v>
      </c>
      <c r="P20" s="51">
        <f t="shared" si="18"/>
        <v>-0.86602540378443849</v>
      </c>
      <c r="Q20" s="51">
        <f t="shared" si="18"/>
        <v>-0.86602540378443882</v>
      </c>
      <c r="R20" s="51">
        <f t="shared" si="18"/>
        <v>-1.83772268236293E-16</v>
      </c>
      <c r="S20" s="57" t="s">
        <v>145</v>
      </c>
      <c r="T20" s="49">
        <f>MDETERM(N18:R22)</f>
        <v>-0.1013623733220257</v>
      </c>
      <c r="U20" s="47">
        <f t="shared" si="9"/>
        <v>0</v>
      </c>
      <c r="V20" s="47">
        <f t="shared" si="10"/>
        <v>0</v>
      </c>
      <c r="W20" s="47">
        <f t="shared" si="11"/>
        <v>-494.38939383323913</v>
      </c>
      <c r="X20" s="51">
        <f>X8</f>
        <v>0.40673664307580021</v>
      </c>
      <c r="Y20" s="62">
        <f>$AC$8</f>
        <v>0</v>
      </c>
      <c r="Z20" s="51">
        <f t="shared" si="19"/>
        <v>4.3301270189221928</v>
      </c>
      <c r="AA20" s="51">
        <f t="shared" si="19"/>
        <v>1.4553818357243151</v>
      </c>
      <c r="AB20" s="51">
        <f t="shared" si="19"/>
        <v>-5.2900672706322602</v>
      </c>
      <c r="AC20" s="57" t="s">
        <v>145</v>
      </c>
      <c r="AD20" s="49">
        <f>MDETERM(X18:AB22)</f>
        <v>1.7988947438049945</v>
      </c>
      <c r="AE20" s="54"/>
      <c r="AF20" s="54"/>
    </row>
    <row r="21" spans="1:32" ht="12.75" customHeight="1" x14ac:dyDescent="0.2">
      <c r="A21" s="49">
        <f t="shared" si="12"/>
        <v>-3.0019663134302466</v>
      </c>
      <c r="B21" s="45">
        <f t="shared" si="17"/>
        <v>-172</v>
      </c>
      <c r="C21" s="47">
        <f t="shared" si="13"/>
        <v>0</v>
      </c>
      <c r="D21" s="47">
        <f t="shared" si="14"/>
        <v>0</v>
      </c>
      <c r="E21" s="47">
        <f t="shared" si="6"/>
        <v>0</v>
      </c>
      <c r="F21" s="47">
        <f t="shared" si="6"/>
        <v>0</v>
      </c>
      <c r="G21" s="47">
        <f t="shared" si="6"/>
        <v>0</v>
      </c>
      <c r="H21" s="47">
        <f t="shared" si="6"/>
        <v>0</v>
      </c>
      <c r="I21" s="47">
        <f t="shared" si="15"/>
        <v>0</v>
      </c>
      <c r="J21" s="47"/>
      <c r="K21" s="47">
        <f t="shared" si="16"/>
        <v>0</v>
      </c>
      <c r="L21" s="47">
        <f t="shared" si="7"/>
        <v>0</v>
      </c>
      <c r="M21" s="47">
        <f t="shared" si="8"/>
        <v>-490.34894575472731</v>
      </c>
      <c r="N21" s="51">
        <f>N9</f>
        <v>0.80901699437494745</v>
      </c>
      <c r="O21" s="62">
        <f>$S$9</f>
        <v>0.6</v>
      </c>
      <c r="P21" s="51">
        <f t="shared" si="18"/>
        <v>-1</v>
      </c>
      <c r="Q21" s="51">
        <f t="shared" si="18"/>
        <v>-0.30901699437494756</v>
      </c>
      <c r="R21" s="51">
        <f t="shared" si="18"/>
        <v>0.80901699437494734</v>
      </c>
      <c r="S21" s="60" t="s">
        <v>102</v>
      </c>
      <c r="T21" s="49">
        <f>T20/$T$8</f>
        <v>-0.85772728540265408</v>
      </c>
      <c r="U21" s="47">
        <f t="shared" si="9"/>
        <v>0</v>
      </c>
      <c r="V21" s="47">
        <f t="shared" si="10"/>
        <v>0</v>
      </c>
      <c r="W21" s="47">
        <f t="shared" si="11"/>
        <v>-493.4849946122024</v>
      </c>
      <c r="X21" s="51">
        <f>X9</f>
        <v>0.7771459614569709</v>
      </c>
      <c r="Y21" s="62">
        <f>$AC$9</f>
        <v>0.6</v>
      </c>
      <c r="Z21" s="51">
        <f t="shared" si="19"/>
        <v>-0.96592582628906842</v>
      </c>
      <c r="AA21" s="51">
        <f t="shared" si="19"/>
        <v>5.2335956242943057E-2</v>
      </c>
      <c r="AB21" s="51">
        <f t="shared" si="19"/>
        <v>0.98768834059513766</v>
      </c>
      <c r="AC21" s="60" t="s">
        <v>102</v>
      </c>
      <c r="AD21" s="45">
        <f>AD20/$AD$8</f>
        <v>-1.5009032740239179</v>
      </c>
      <c r="AE21" s="51"/>
      <c r="AF21" s="54"/>
    </row>
    <row r="22" spans="1:32" ht="12.75" customHeight="1" x14ac:dyDescent="0.2">
      <c r="A22" s="49">
        <f t="shared" si="12"/>
        <v>-2.9845130209103035</v>
      </c>
      <c r="B22" s="45">
        <f t="shared" si="17"/>
        <v>-171</v>
      </c>
      <c r="C22" s="47">
        <f t="shared" si="13"/>
        <v>0</v>
      </c>
      <c r="D22" s="47">
        <f t="shared" si="14"/>
        <v>0</v>
      </c>
      <c r="E22" s="47">
        <f t="shared" si="6"/>
        <v>0</v>
      </c>
      <c r="F22" s="47">
        <f t="shared" si="6"/>
        <v>0</v>
      </c>
      <c r="G22" s="47">
        <f t="shared" si="6"/>
        <v>0</v>
      </c>
      <c r="H22" s="47">
        <f t="shared" si="6"/>
        <v>0</v>
      </c>
      <c r="I22" s="47">
        <f t="shared" si="15"/>
        <v>0</v>
      </c>
      <c r="J22" s="47"/>
      <c r="K22" s="47">
        <f t="shared" si="16"/>
        <v>0</v>
      </c>
      <c r="L22" s="47">
        <f t="shared" si="7"/>
        <v>0</v>
      </c>
      <c r="M22" s="47">
        <f t="shared" si="8"/>
        <v>-488.24112093269355</v>
      </c>
      <c r="N22" s="51">
        <f>N10</f>
        <v>0.70710678118654757</v>
      </c>
      <c r="O22" s="62">
        <f>$S$10</f>
        <v>0.4</v>
      </c>
      <c r="P22" s="51">
        <f t="shared" si="18"/>
        <v>-0.70710678118654768</v>
      </c>
      <c r="Q22" s="51">
        <f t="shared" si="18"/>
        <v>0.70710678118654735</v>
      </c>
      <c r="R22" s="51">
        <f t="shared" si="18"/>
        <v>0.70710678118654768</v>
      </c>
      <c r="S22" s="60"/>
      <c r="T22" s="54"/>
      <c r="U22" s="47">
        <f t="shared" si="9"/>
        <v>0</v>
      </c>
      <c r="V22" s="47">
        <f t="shared" si="10"/>
        <v>0</v>
      </c>
      <c r="W22" s="47">
        <f t="shared" si="11"/>
        <v>-492.85547723073273</v>
      </c>
      <c r="X22" s="51">
        <f>X10</f>
        <v>0.70710678118654757</v>
      </c>
      <c r="Y22" s="62">
        <f>$AC$10</f>
        <v>0.4</v>
      </c>
      <c r="Z22" s="51">
        <f t="shared" si="19"/>
        <v>-0.70710678118654768</v>
      </c>
      <c r="AA22" s="51">
        <f t="shared" si="19"/>
        <v>0.70710678118654735</v>
      </c>
      <c r="AB22" s="51">
        <f t="shared" si="19"/>
        <v>0.70710678118654768</v>
      </c>
      <c r="AC22" s="60"/>
      <c r="AD22" s="54"/>
      <c r="AE22" s="54"/>
      <c r="AF22" s="54"/>
    </row>
    <row r="23" spans="1:32" ht="12.75" customHeight="1" x14ac:dyDescent="0.2">
      <c r="A23" s="49">
        <f t="shared" si="12"/>
        <v>-2.9670597283903604</v>
      </c>
      <c r="B23" s="45">
        <f t="shared" si="17"/>
        <v>-170</v>
      </c>
      <c r="C23" s="47">
        <f t="shared" si="13"/>
        <v>0</v>
      </c>
      <c r="D23" s="47">
        <f t="shared" si="14"/>
        <v>0</v>
      </c>
      <c r="E23" s="47">
        <f t="shared" si="6"/>
        <v>0</v>
      </c>
      <c r="F23" s="47">
        <f t="shared" si="6"/>
        <v>0</v>
      </c>
      <c r="G23" s="47">
        <f t="shared" si="6"/>
        <v>0</v>
      </c>
      <c r="H23" s="47">
        <f t="shared" si="6"/>
        <v>0</v>
      </c>
      <c r="I23" s="47">
        <f t="shared" si="15"/>
        <v>0</v>
      </c>
      <c r="J23" s="47"/>
      <c r="K23" s="47">
        <f t="shared" si="16"/>
        <v>0</v>
      </c>
      <c r="L23" s="47">
        <f t="shared" si="7"/>
        <v>0</v>
      </c>
      <c r="M23" s="47">
        <f t="shared" si="8"/>
        <v>-486.06781539578884</v>
      </c>
      <c r="N23" s="53"/>
      <c r="O23" s="51"/>
      <c r="P23" s="51"/>
      <c r="Q23" s="51"/>
      <c r="R23" s="51"/>
      <c r="S23" s="60"/>
      <c r="T23" s="60"/>
      <c r="U23" s="47">
        <f t="shared" si="9"/>
        <v>0</v>
      </c>
      <c r="V23" s="47">
        <f t="shared" si="10"/>
        <v>0</v>
      </c>
      <c r="W23" s="47">
        <f t="shared" si="11"/>
        <v>-492.60085647181336</v>
      </c>
      <c r="Z23" s="51"/>
      <c r="AA23" s="51"/>
      <c r="AB23" s="51"/>
      <c r="AC23" s="60"/>
      <c r="AD23" s="60"/>
      <c r="AE23" s="60"/>
      <c r="AF23" s="51"/>
    </row>
    <row r="24" spans="1:32" ht="12.75" customHeight="1" x14ac:dyDescent="0.2">
      <c r="A24" s="49">
        <f t="shared" si="12"/>
        <v>-2.9496064358704168</v>
      </c>
      <c r="B24" s="45">
        <f t="shared" si="17"/>
        <v>-169</v>
      </c>
      <c r="C24" s="47">
        <f t="shared" si="13"/>
        <v>0</v>
      </c>
      <c r="D24" s="47">
        <f t="shared" si="14"/>
        <v>0</v>
      </c>
      <c r="E24" s="47">
        <f t="shared" si="6"/>
        <v>0</v>
      </c>
      <c r="F24" s="47">
        <f t="shared" si="6"/>
        <v>0</v>
      </c>
      <c r="G24" s="47">
        <f t="shared" si="6"/>
        <v>0</v>
      </c>
      <c r="H24" s="47">
        <f t="shared" si="6"/>
        <v>0</v>
      </c>
      <c r="I24" s="47">
        <f t="shared" si="15"/>
        <v>0</v>
      </c>
      <c r="J24" s="47"/>
      <c r="K24" s="47">
        <f t="shared" si="16"/>
        <v>0</v>
      </c>
      <c r="L24" s="47">
        <f t="shared" si="7"/>
        <v>0</v>
      </c>
      <c r="M24" s="47">
        <f t="shared" si="8"/>
        <v>-483.86178962959156</v>
      </c>
      <c r="N24" s="51">
        <f t="shared" ref="N24:O28" si="20">N6</f>
        <v>1</v>
      </c>
      <c r="O24" s="51">
        <f t="shared" si="20"/>
        <v>1</v>
      </c>
      <c r="P24" s="62">
        <f>$S$6</f>
        <v>1</v>
      </c>
      <c r="Q24" s="51">
        <f t="shared" ref="Q24:R28" si="21">Q6</f>
        <v>1</v>
      </c>
      <c r="R24" s="51">
        <f t="shared" si="21"/>
        <v>1</v>
      </c>
      <c r="S24" s="60"/>
      <c r="T24" s="60"/>
      <c r="U24" s="47">
        <f t="shared" si="9"/>
        <v>0</v>
      </c>
      <c r="V24" s="47">
        <f t="shared" si="10"/>
        <v>0</v>
      </c>
      <c r="W24" s="47">
        <f t="shared" si="11"/>
        <v>-492.80774601427623</v>
      </c>
      <c r="X24" s="51">
        <f t="shared" ref="X24:Y28" si="22">X6</f>
        <v>1</v>
      </c>
      <c r="Y24" s="51">
        <f t="shared" si="22"/>
        <v>1</v>
      </c>
      <c r="Z24" s="62">
        <f>$AC$6</f>
        <v>1</v>
      </c>
      <c r="AA24" s="51">
        <f t="shared" ref="AA24:AB28" si="23">AA6</f>
        <v>1</v>
      </c>
      <c r="AB24" s="51">
        <f t="shared" si="23"/>
        <v>1</v>
      </c>
      <c r="AC24" s="60"/>
      <c r="AD24" s="60"/>
      <c r="AE24" s="60"/>
      <c r="AF24" s="51"/>
    </row>
    <row r="25" spans="1:32" ht="12.75" customHeight="1" x14ac:dyDescent="0.2">
      <c r="A25" s="49">
        <f t="shared" si="12"/>
        <v>-2.9321531433504737</v>
      </c>
      <c r="B25" s="45">
        <f t="shared" si="17"/>
        <v>-168</v>
      </c>
      <c r="C25" s="47">
        <f t="shared" si="13"/>
        <v>0</v>
      </c>
      <c r="D25" s="47">
        <f t="shared" si="14"/>
        <v>0</v>
      </c>
      <c r="E25" s="47">
        <f t="shared" si="6"/>
        <v>0</v>
      </c>
      <c r="F25" s="47">
        <f t="shared" si="6"/>
        <v>0</v>
      </c>
      <c r="G25" s="47">
        <f t="shared" si="6"/>
        <v>0</v>
      </c>
      <c r="H25" s="47">
        <f t="shared" si="6"/>
        <v>0</v>
      </c>
      <c r="I25" s="47">
        <f t="shared" si="15"/>
        <v>0</v>
      </c>
      <c r="J25" s="47"/>
      <c r="K25" s="47">
        <f t="shared" si="16"/>
        <v>0</v>
      </c>
      <c r="L25" s="47">
        <f t="shared" si="7"/>
        <v>0</v>
      </c>
      <c r="M25" s="47">
        <f t="shared" si="8"/>
        <v>-481.64668650793459</v>
      </c>
      <c r="N25" s="51">
        <f t="shared" si="20"/>
        <v>0.96592582628906831</v>
      </c>
      <c r="O25" s="51">
        <f t="shared" si="20"/>
        <v>0.70710678118654757</v>
      </c>
      <c r="P25" s="62">
        <f>$S$7</f>
        <v>0.95</v>
      </c>
      <c r="Q25" s="51">
        <f t="shared" si="21"/>
        <v>-0.25881904510252063</v>
      </c>
      <c r="R25" s="51">
        <f t="shared" si="21"/>
        <v>-0.70710678118654746</v>
      </c>
      <c r="S25" s="60"/>
      <c r="U25" s="47">
        <f t="shared" si="9"/>
        <v>0</v>
      </c>
      <c r="V25" s="47">
        <f t="shared" si="10"/>
        <v>0</v>
      </c>
      <c r="W25" s="47">
        <f t="shared" si="11"/>
        <v>-493.54332893106994</v>
      </c>
      <c r="X25" s="51">
        <f t="shared" si="22"/>
        <v>0.91354545764260087</v>
      </c>
      <c r="Y25" s="51">
        <f t="shared" si="22"/>
        <v>0.30901699437494745</v>
      </c>
      <c r="Z25" s="62">
        <f>$AC$7</f>
        <v>1.05</v>
      </c>
      <c r="AA25" s="51">
        <f t="shared" si="23"/>
        <v>-0.97814760073380569</v>
      </c>
      <c r="AB25" s="51">
        <f t="shared" si="23"/>
        <v>-0.80901699437494723</v>
      </c>
      <c r="AC25" s="60"/>
      <c r="AE25" s="51"/>
      <c r="AF25" s="54"/>
    </row>
    <row r="26" spans="1:32" ht="12.75" customHeight="1" x14ac:dyDescent="0.2">
      <c r="A26" s="49">
        <f t="shared" si="12"/>
        <v>-2.9146998508305306</v>
      </c>
      <c r="B26" s="45">
        <f t="shared" si="17"/>
        <v>-167</v>
      </c>
      <c r="C26" s="47">
        <f t="shared" si="13"/>
        <v>0</v>
      </c>
      <c r="D26" s="47">
        <f t="shared" si="14"/>
        <v>0</v>
      </c>
      <c r="E26" s="47">
        <f t="shared" si="6"/>
        <v>0</v>
      </c>
      <c r="F26" s="47">
        <f t="shared" si="6"/>
        <v>0</v>
      </c>
      <c r="G26" s="47">
        <f t="shared" si="6"/>
        <v>0</v>
      </c>
      <c r="H26" s="47">
        <f t="shared" si="6"/>
        <v>0</v>
      </c>
      <c r="I26" s="47">
        <f t="shared" si="15"/>
        <v>0</v>
      </c>
      <c r="J26" s="47"/>
      <c r="K26" s="47">
        <f t="shared" si="16"/>
        <v>0</v>
      </c>
      <c r="L26" s="47">
        <f t="shared" si="7"/>
        <v>0</v>
      </c>
      <c r="M26" s="47">
        <f t="shared" si="8"/>
        <v>-479.43468858628347</v>
      </c>
      <c r="N26" s="51">
        <f t="shared" si="20"/>
        <v>0.86602540378443871</v>
      </c>
      <c r="O26" s="51">
        <f t="shared" si="20"/>
        <v>6.1257422745431001E-17</v>
      </c>
      <c r="P26" s="62">
        <f>$S$8</f>
        <v>0.78</v>
      </c>
      <c r="Q26" s="51">
        <f t="shared" si="21"/>
        <v>-0.86602540378443882</v>
      </c>
      <c r="R26" s="51">
        <f t="shared" si="21"/>
        <v>-1.83772268236293E-16</v>
      </c>
      <c r="S26" s="57" t="s">
        <v>146</v>
      </c>
      <c r="T26" s="45">
        <f>MDETERM(N24:R28)</f>
        <v>0.1270250500519762</v>
      </c>
      <c r="U26" s="47">
        <f t="shared" si="9"/>
        <v>0</v>
      </c>
      <c r="V26" s="47">
        <f t="shared" si="10"/>
        <v>0</v>
      </c>
      <c r="W26" s="47">
        <f t="shared" si="11"/>
        <v>-494.84979291216393</v>
      </c>
      <c r="X26" s="51">
        <f t="shared" si="22"/>
        <v>0.40673664307580021</v>
      </c>
      <c r="Y26" s="51">
        <f t="shared" si="22"/>
        <v>2.8531695488854605</v>
      </c>
      <c r="Z26" s="62">
        <f>$AC$8</f>
        <v>0</v>
      </c>
      <c r="AA26" s="51">
        <f t="shared" si="23"/>
        <v>1.4553818357243151</v>
      </c>
      <c r="AB26" s="51">
        <f t="shared" si="23"/>
        <v>-5.2900672706322602</v>
      </c>
      <c r="AC26" s="57" t="s">
        <v>146</v>
      </c>
      <c r="AD26" s="45">
        <f>MDETERM(X24:AB28)</f>
        <v>-2.0591667479169233</v>
      </c>
      <c r="AE26" s="54"/>
      <c r="AF26" s="54"/>
    </row>
    <row r="27" spans="1:32" ht="12.75" customHeight="1" x14ac:dyDescent="0.2">
      <c r="A27" s="49">
        <f t="shared" si="12"/>
        <v>-2.8972465583105871</v>
      </c>
      <c r="B27" s="45">
        <f t="shared" si="17"/>
        <v>-166</v>
      </c>
      <c r="C27" s="47">
        <f t="shared" si="13"/>
        <v>0</v>
      </c>
      <c r="D27" s="47">
        <f t="shared" si="14"/>
        <v>0</v>
      </c>
      <c r="E27" s="47">
        <f t="shared" si="6"/>
        <v>0</v>
      </c>
      <c r="F27" s="47">
        <f t="shared" si="6"/>
        <v>0</v>
      </c>
      <c r="G27" s="47">
        <f t="shared" si="6"/>
        <v>0</v>
      </c>
      <c r="H27" s="47">
        <f t="shared" si="6"/>
        <v>0</v>
      </c>
      <c r="I27" s="47">
        <f t="shared" si="15"/>
        <v>0</v>
      </c>
      <c r="J27" s="47"/>
      <c r="K27" s="47">
        <f t="shared" si="16"/>
        <v>0</v>
      </c>
      <c r="L27" s="47">
        <f t="shared" si="7"/>
        <v>0</v>
      </c>
      <c r="M27" s="47">
        <f t="shared" si="8"/>
        <v>-477.22453496970525</v>
      </c>
      <c r="N27" s="51">
        <f t="shared" si="20"/>
        <v>0.80901699437494745</v>
      </c>
      <c r="O27" s="51">
        <f t="shared" si="20"/>
        <v>-0.30901699437494734</v>
      </c>
      <c r="P27" s="62">
        <f>$S$9</f>
        <v>0.6</v>
      </c>
      <c r="Q27" s="51">
        <f t="shared" si="21"/>
        <v>-0.30901699437494756</v>
      </c>
      <c r="R27" s="51">
        <f t="shared" si="21"/>
        <v>0.80901699437494734</v>
      </c>
      <c r="S27" s="60" t="s">
        <v>127</v>
      </c>
      <c r="T27" s="45">
        <f>T26/$T$8</f>
        <v>1.0748845729280365</v>
      </c>
      <c r="U27" s="47">
        <f t="shared" si="9"/>
        <v>0</v>
      </c>
      <c r="V27" s="47">
        <f t="shared" si="10"/>
        <v>0</v>
      </c>
      <c r="W27" s="47">
        <f t="shared" si="11"/>
        <v>-496.73946700404946</v>
      </c>
      <c r="X27" s="51">
        <f t="shared" si="22"/>
        <v>0.7771459614569709</v>
      </c>
      <c r="Y27" s="51">
        <f t="shared" si="22"/>
        <v>-0.45399049973954669</v>
      </c>
      <c r="Z27" s="62">
        <f>$AC$9</f>
        <v>0.6</v>
      </c>
      <c r="AA27" s="51">
        <f t="shared" si="23"/>
        <v>5.2335956242943057E-2</v>
      </c>
      <c r="AB27" s="51">
        <f t="shared" si="23"/>
        <v>0.98768834059513766</v>
      </c>
      <c r="AC27" s="60" t="s">
        <v>127</v>
      </c>
      <c r="AD27" s="45">
        <f>AD26/$AD$8</f>
        <v>1.7180605615493005</v>
      </c>
      <c r="AE27" s="54"/>
      <c r="AF27" s="54"/>
    </row>
    <row r="28" spans="1:32" ht="12.75" customHeight="1" x14ac:dyDescent="0.2">
      <c r="A28" s="49">
        <f t="shared" si="12"/>
        <v>-2.8797932657906435</v>
      </c>
      <c r="B28" s="45">
        <f t="shared" si="17"/>
        <v>-165</v>
      </c>
      <c r="C28" s="47">
        <f t="shared" si="13"/>
        <v>0</v>
      </c>
      <c r="D28" s="47">
        <f t="shared" si="14"/>
        <v>0</v>
      </c>
      <c r="E28" s="47">
        <f t="shared" si="6"/>
        <v>0</v>
      </c>
      <c r="F28" s="47">
        <f t="shared" si="6"/>
        <v>0</v>
      </c>
      <c r="G28" s="47">
        <f t="shared" si="6"/>
        <v>0</v>
      </c>
      <c r="H28" s="47">
        <f t="shared" si="6"/>
        <v>0</v>
      </c>
      <c r="I28" s="47">
        <f t="shared" si="15"/>
        <v>0</v>
      </c>
      <c r="J28" s="47"/>
      <c r="K28" s="47">
        <f t="shared" si="16"/>
        <v>0</v>
      </c>
      <c r="L28" s="47">
        <f t="shared" si="7"/>
        <v>0</v>
      </c>
      <c r="M28" s="47">
        <f t="shared" si="8"/>
        <v>-474.99999999999994</v>
      </c>
      <c r="N28" s="51">
        <f t="shared" si="20"/>
        <v>0.70710678118654757</v>
      </c>
      <c r="O28" s="51">
        <f t="shared" si="20"/>
        <v>-0.70710678118654746</v>
      </c>
      <c r="P28" s="62">
        <f>$S$10</f>
        <v>0.4</v>
      </c>
      <c r="Q28" s="51">
        <f t="shared" si="21"/>
        <v>0.70710678118654735</v>
      </c>
      <c r="R28" s="51">
        <f t="shared" si="21"/>
        <v>0.70710678118654768</v>
      </c>
      <c r="S28" s="60"/>
      <c r="T28" s="60"/>
      <c r="U28" s="47">
        <f t="shared" si="9"/>
        <v>0</v>
      </c>
      <c r="V28" s="47">
        <f t="shared" si="10"/>
        <v>0</v>
      </c>
      <c r="W28" s="47">
        <f t="shared" si="11"/>
        <v>-499.1908804116764</v>
      </c>
      <c r="X28" s="51">
        <f t="shared" si="22"/>
        <v>0.70710678118654757</v>
      </c>
      <c r="Y28" s="51">
        <f t="shared" si="22"/>
        <v>-0.70710678118654746</v>
      </c>
      <c r="Z28" s="62">
        <f>$AC$10</f>
        <v>0.4</v>
      </c>
      <c r="AA28" s="51">
        <f t="shared" si="23"/>
        <v>0.70710678118654735</v>
      </c>
      <c r="AB28" s="51">
        <f t="shared" si="23"/>
        <v>0.70710678118654768</v>
      </c>
      <c r="AC28" s="60"/>
      <c r="AD28" s="60"/>
      <c r="AE28" s="60"/>
      <c r="AF28" s="51"/>
    </row>
    <row r="29" spans="1:32" ht="12.75" customHeight="1" x14ac:dyDescent="0.2">
      <c r="A29" s="49">
        <f t="shared" si="12"/>
        <v>-2.8623399732707</v>
      </c>
      <c r="B29" s="45">
        <f t="shared" si="17"/>
        <v>-164</v>
      </c>
      <c r="C29" s="47">
        <f t="shared" si="13"/>
        <v>0</v>
      </c>
      <c r="D29" s="47">
        <f t="shared" si="14"/>
        <v>0</v>
      </c>
      <c r="E29" s="47">
        <f t="shared" si="14"/>
        <v>0</v>
      </c>
      <c r="F29" s="47">
        <f t="shared" si="14"/>
        <v>0</v>
      </c>
      <c r="G29" s="47">
        <f t="shared" si="14"/>
        <v>0</v>
      </c>
      <c r="H29" s="47">
        <f t="shared" si="14"/>
        <v>0</v>
      </c>
      <c r="I29" s="47">
        <f t="shared" si="15"/>
        <v>0</v>
      </c>
      <c r="J29" s="47"/>
      <c r="K29" s="47">
        <f t="shared" si="16"/>
        <v>0</v>
      </c>
      <c r="L29" s="47">
        <f t="shared" si="7"/>
        <v>0</v>
      </c>
      <c r="M29" s="47">
        <f t="shared" si="8"/>
        <v>-472.72892394412594</v>
      </c>
      <c r="N29" s="53"/>
      <c r="O29" s="51"/>
      <c r="P29" s="51"/>
      <c r="Q29" s="51"/>
      <c r="R29" s="51"/>
      <c r="S29" s="60"/>
      <c r="T29" s="60"/>
      <c r="U29" s="47">
        <f t="shared" si="9"/>
        <v>0</v>
      </c>
      <c r="V29" s="47">
        <f t="shared" si="10"/>
        <v>0</v>
      </c>
      <c r="W29" s="47">
        <f t="shared" si="11"/>
        <v>-502.14594031935667</v>
      </c>
      <c r="Z29" s="51"/>
      <c r="AA29" s="51"/>
      <c r="AB29" s="51"/>
      <c r="AC29" s="60"/>
      <c r="AD29" s="60"/>
      <c r="AE29" s="60"/>
      <c r="AF29" s="51"/>
    </row>
    <row r="30" spans="1:32" ht="12.75" customHeight="1" x14ac:dyDescent="0.2">
      <c r="A30" s="49">
        <f t="shared" si="12"/>
        <v>-2.8448866807507569</v>
      </c>
      <c r="B30" s="45">
        <f t="shared" si="17"/>
        <v>-163</v>
      </c>
      <c r="C30" s="47">
        <f t="shared" si="13"/>
        <v>0</v>
      </c>
      <c r="D30" s="47">
        <f t="shared" si="14"/>
        <v>0</v>
      </c>
      <c r="E30" s="47">
        <f t="shared" si="14"/>
        <v>0</v>
      </c>
      <c r="F30" s="47">
        <f t="shared" si="14"/>
        <v>0</v>
      </c>
      <c r="G30" s="47">
        <f t="shared" si="14"/>
        <v>0</v>
      </c>
      <c r="H30" s="47">
        <f t="shared" si="14"/>
        <v>0</v>
      </c>
      <c r="I30" s="47">
        <f t="shared" si="15"/>
        <v>0</v>
      </c>
      <c r="J30" s="47"/>
      <c r="K30" s="47">
        <f t="shared" si="16"/>
        <v>0</v>
      </c>
      <c r="L30" s="47">
        <f t="shared" si="7"/>
        <v>0</v>
      </c>
      <c r="M30" s="47">
        <f t="shared" si="8"/>
        <v>-470.36287052515866</v>
      </c>
      <c r="N30" s="51">
        <f t="shared" ref="N30:P34" si="24">N6</f>
        <v>1</v>
      </c>
      <c r="O30" s="51">
        <f t="shared" si="24"/>
        <v>1</v>
      </c>
      <c r="P30" s="51">
        <f t="shared" si="24"/>
        <v>1</v>
      </c>
      <c r="Q30" s="62">
        <f>$S$6</f>
        <v>1</v>
      </c>
      <c r="R30" s="51">
        <f>R6</f>
        <v>1</v>
      </c>
      <c r="S30" s="60"/>
      <c r="T30" s="54"/>
      <c r="U30" s="47">
        <f t="shared" si="9"/>
        <v>0</v>
      </c>
      <c r="V30" s="47">
        <f t="shared" si="10"/>
        <v>0</v>
      </c>
      <c r="W30" s="47">
        <f t="shared" si="11"/>
        <v>-505.50839532824779</v>
      </c>
      <c r="X30" s="51">
        <f t="shared" ref="X30:Z34" si="25">X6</f>
        <v>1</v>
      </c>
      <c r="Y30" s="51">
        <f t="shared" si="25"/>
        <v>1</v>
      </c>
      <c r="Z30" s="51">
        <f t="shared" si="25"/>
        <v>1</v>
      </c>
      <c r="AA30" s="62">
        <f>$AC$6</f>
        <v>1</v>
      </c>
      <c r="AB30" s="51">
        <f>AB6</f>
        <v>1</v>
      </c>
      <c r="AC30" s="60"/>
      <c r="AD30" s="54"/>
      <c r="AE30" s="54"/>
      <c r="AF30" s="54"/>
    </row>
    <row r="31" spans="1:32" ht="12.75" customHeight="1" x14ac:dyDescent="0.2">
      <c r="A31" s="49">
        <f t="shared" si="12"/>
        <v>-2.8274333882308138</v>
      </c>
      <c r="B31" s="45">
        <f t="shared" si="17"/>
        <v>-162</v>
      </c>
      <c r="C31" s="47">
        <f t="shared" si="13"/>
        <v>0</v>
      </c>
      <c r="D31" s="47">
        <f t="shared" si="14"/>
        <v>0</v>
      </c>
      <c r="E31" s="47">
        <f t="shared" si="14"/>
        <v>0</v>
      </c>
      <c r="F31" s="47">
        <f t="shared" si="14"/>
        <v>0</v>
      </c>
      <c r="G31" s="47">
        <f t="shared" si="14"/>
        <v>0</v>
      </c>
      <c r="H31" s="47">
        <f t="shared" si="14"/>
        <v>0</v>
      </c>
      <c r="I31" s="47">
        <f t="shared" si="15"/>
        <v>0</v>
      </c>
      <c r="J31" s="47"/>
      <c r="K31" s="47">
        <f t="shared" si="16"/>
        <v>0</v>
      </c>
      <c r="L31" s="47">
        <f t="shared" si="7"/>
        <v>0</v>
      </c>
      <c r="M31" s="47">
        <f t="shared" si="8"/>
        <v>-467.83746791117522</v>
      </c>
      <c r="N31" s="51">
        <f t="shared" si="24"/>
        <v>0.96592582628906831</v>
      </c>
      <c r="O31" s="51">
        <f t="shared" si="24"/>
        <v>0.70710678118654757</v>
      </c>
      <c r="P31" s="51">
        <f t="shared" si="24"/>
        <v>0.25881904510252096</v>
      </c>
      <c r="Q31" s="62">
        <f>$S$7</f>
        <v>0.95</v>
      </c>
      <c r="R31" s="51">
        <f>R7</f>
        <v>-0.70710678118654746</v>
      </c>
      <c r="S31" s="60"/>
      <c r="U31" s="47">
        <f t="shared" si="9"/>
        <v>0</v>
      </c>
      <c r="V31" s="47">
        <f t="shared" si="10"/>
        <v>0</v>
      </c>
      <c r="W31" s="47">
        <f t="shared" si="11"/>
        <v>-509.14371475268473</v>
      </c>
      <c r="X31" s="51">
        <f t="shared" si="25"/>
        <v>0.91354545764260087</v>
      </c>
      <c r="Y31" s="51">
        <f t="shared" si="25"/>
        <v>0.30901699437494745</v>
      </c>
      <c r="Z31" s="51">
        <f t="shared" si="25"/>
        <v>-0.50000000000000022</v>
      </c>
      <c r="AA31" s="62">
        <f>$AC$7</f>
        <v>1.05</v>
      </c>
      <c r="AB31" s="51">
        <f>AB7</f>
        <v>-0.80901699437494723</v>
      </c>
      <c r="AC31" s="60"/>
    </row>
    <row r="32" spans="1:32" ht="12.75" customHeight="1" x14ac:dyDescent="0.2">
      <c r="A32" s="49">
        <f t="shared" si="12"/>
        <v>-2.8099800957108703</v>
      </c>
      <c r="B32" s="45">
        <f t="shared" si="17"/>
        <v>-161</v>
      </c>
      <c r="C32" s="47">
        <f t="shared" si="13"/>
        <v>0</v>
      </c>
      <c r="D32" s="47">
        <f t="shared" si="14"/>
        <v>0</v>
      </c>
      <c r="E32" s="47">
        <f t="shared" si="14"/>
        <v>0</v>
      </c>
      <c r="F32" s="47">
        <f t="shared" si="14"/>
        <v>0</v>
      </c>
      <c r="G32" s="47">
        <f t="shared" si="14"/>
        <v>0</v>
      </c>
      <c r="H32" s="47">
        <f t="shared" si="14"/>
        <v>0</v>
      </c>
      <c r="I32" s="47">
        <f t="shared" si="15"/>
        <v>0</v>
      </c>
      <c r="J32" s="47"/>
      <c r="K32" s="47">
        <f t="shared" si="16"/>
        <v>0</v>
      </c>
      <c r="L32" s="47">
        <f t="shared" si="7"/>
        <v>0</v>
      </c>
      <c r="M32" s="47">
        <f t="shared" si="8"/>
        <v>-465.0734691483986</v>
      </c>
      <c r="N32" s="51">
        <f t="shared" si="24"/>
        <v>0.86602540378443871</v>
      </c>
      <c r="O32" s="51">
        <f t="shared" si="24"/>
        <v>6.1257422745431001E-17</v>
      </c>
      <c r="P32" s="51">
        <f t="shared" si="24"/>
        <v>-0.86602540378443849</v>
      </c>
      <c r="Q32" s="62">
        <f>$S$8</f>
        <v>0.78</v>
      </c>
      <c r="R32" s="51">
        <f>R8</f>
        <v>-1.83772268236293E-16</v>
      </c>
      <c r="S32" s="57" t="s">
        <v>149</v>
      </c>
      <c r="T32" s="49">
        <f>MDETERM(N30:R34)</f>
        <v>-8.2075503357834187E-2</v>
      </c>
      <c r="U32" s="47">
        <f t="shared" si="9"/>
        <v>0</v>
      </c>
      <c r="V32" s="47">
        <f t="shared" si="10"/>
        <v>0</v>
      </c>
      <c r="W32" s="47">
        <f t="shared" si="11"/>
        <v>-512.88047261749512</v>
      </c>
      <c r="X32" s="51">
        <f t="shared" si="25"/>
        <v>0.40673664307580021</v>
      </c>
      <c r="Y32" s="51">
        <f t="shared" si="25"/>
        <v>2.8531695488854605</v>
      </c>
      <c r="Z32" s="51">
        <f t="shared" si="25"/>
        <v>4.3301270189221928</v>
      </c>
      <c r="AA32" s="62">
        <f>$AC$8</f>
        <v>0</v>
      </c>
      <c r="AB32" s="51">
        <f>AB8</f>
        <v>-5.2900672706322602</v>
      </c>
      <c r="AC32" s="57" t="s">
        <v>149</v>
      </c>
      <c r="AD32" s="49">
        <f>MDETERM(X30:AB34)</f>
        <v>1.4697442139115651</v>
      </c>
      <c r="AE32" s="57"/>
      <c r="AF32" s="51"/>
    </row>
    <row r="33" spans="1:31" ht="12.75" customHeight="1" x14ac:dyDescent="0.2">
      <c r="A33" s="49">
        <f t="shared" si="12"/>
        <v>-2.7925268031909272</v>
      </c>
      <c r="B33" s="45">
        <f t="shared" si="17"/>
        <v>-160</v>
      </c>
      <c r="C33" s="47">
        <f t="shared" si="13"/>
        <v>0</v>
      </c>
      <c r="D33" s="47">
        <f t="shared" si="14"/>
        <v>0</v>
      </c>
      <c r="E33" s="47">
        <f t="shared" si="14"/>
        <v>0</v>
      </c>
      <c r="F33" s="47">
        <f t="shared" si="14"/>
        <v>0</v>
      </c>
      <c r="G33" s="47">
        <f t="shared" si="14"/>
        <v>0</v>
      </c>
      <c r="H33" s="47">
        <f t="shared" si="14"/>
        <v>0</v>
      </c>
      <c r="I33" s="47">
        <f t="shared" si="15"/>
        <v>0</v>
      </c>
      <c r="J33" s="47"/>
      <c r="K33" s="47">
        <f t="shared" si="16"/>
        <v>0</v>
      </c>
      <c r="L33" s="47">
        <f t="shared" si="7"/>
        <v>0</v>
      </c>
      <c r="M33" s="47">
        <f t="shared" si="8"/>
        <v>-461.97854555151861</v>
      </c>
      <c r="N33" s="51">
        <f t="shared" si="24"/>
        <v>0.80901699437494745</v>
      </c>
      <c r="O33" s="51">
        <f t="shared" si="24"/>
        <v>-0.30901699437494734</v>
      </c>
      <c r="P33" s="51">
        <f t="shared" si="24"/>
        <v>-1</v>
      </c>
      <c r="Q33" s="62">
        <f>$S$9</f>
        <v>0.6</v>
      </c>
      <c r="R33" s="51">
        <f>R9</f>
        <v>0.80901699437494734</v>
      </c>
      <c r="S33" s="60" t="s">
        <v>126</v>
      </c>
      <c r="T33" s="49">
        <f>T32/$T$8</f>
        <v>-0.69452200442779288</v>
      </c>
      <c r="U33" s="47">
        <f t="shared" si="9"/>
        <v>0</v>
      </c>
      <c r="V33" s="47">
        <f t="shared" si="10"/>
        <v>0</v>
      </c>
      <c r="W33" s="47">
        <f t="shared" si="11"/>
        <v>-516.51327986147214</v>
      </c>
      <c r="X33" s="51">
        <f t="shared" si="25"/>
        <v>0.7771459614569709</v>
      </c>
      <c r="Y33" s="51">
        <f t="shared" si="25"/>
        <v>-0.45399049973954669</v>
      </c>
      <c r="Z33" s="51">
        <f t="shared" si="25"/>
        <v>-0.96592582628906842</v>
      </c>
      <c r="AA33" s="62">
        <f>$AC$9</f>
        <v>0.6</v>
      </c>
      <c r="AB33" s="51">
        <f>AB9</f>
        <v>0.98768834059513766</v>
      </c>
      <c r="AC33" s="60" t="s">
        <v>126</v>
      </c>
      <c r="AD33" s="45">
        <f>AD32/$AD$8</f>
        <v>-1.226277362938756</v>
      </c>
    </row>
    <row r="34" spans="1:31" ht="12.75" customHeight="1" x14ac:dyDescent="0.2">
      <c r="A34" s="49">
        <f t="shared" si="12"/>
        <v>-2.7750735106709841</v>
      </c>
      <c r="B34" s="45">
        <f t="shared" si="17"/>
        <v>-159</v>
      </c>
      <c r="C34" s="47">
        <f t="shared" si="13"/>
        <v>0</v>
      </c>
      <c r="D34" s="47">
        <f t="shared" si="14"/>
        <v>0</v>
      </c>
      <c r="E34" s="47">
        <f t="shared" si="14"/>
        <v>0</v>
      </c>
      <c r="F34" s="47">
        <f t="shared" si="14"/>
        <v>0</v>
      </c>
      <c r="G34" s="47">
        <f t="shared" si="14"/>
        <v>0</v>
      </c>
      <c r="H34" s="47">
        <f t="shared" si="14"/>
        <v>0</v>
      </c>
      <c r="I34" s="47">
        <f t="shared" si="15"/>
        <v>0</v>
      </c>
      <c r="J34" s="47"/>
      <c r="K34" s="47">
        <f t="shared" si="16"/>
        <v>0</v>
      </c>
      <c r="L34" s="47">
        <f t="shared" si="7"/>
        <v>0</v>
      </c>
      <c r="M34" s="47">
        <f t="shared" si="8"/>
        <v>-458.44980286706772</v>
      </c>
      <c r="N34" s="51">
        <f t="shared" si="24"/>
        <v>0.70710678118654757</v>
      </c>
      <c r="O34" s="51">
        <f t="shared" si="24"/>
        <v>-0.70710678118654746</v>
      </c>
      <c r="P34" s="51">
        <f t="shared" si="24"/>
        <v>-0.70710678118654768</v>
      </c>
      <c r="Q34" s="62">
        <f>$S$10</f>
        <v>0.4</v>
      </c>
      <c r="R34" s="51">
        <f>R10</f>
        <v>0.70710678118654768</v>
      </c>
      <c r="S34" s="57"/>
      <c r="U34" s="47">
        <f t="shared" si="9"/>
        <v>0</v>
      </c>
      <c r="V34" s="47">
        <f t="shared" si="10"/>
        <v>0</v>
      </c>
      <c r="W34" s="47">
        <f t="shared" si="11"/>
        <v>-519.80726021278997</v>
      </c>
      <c r="X34" s="51">
        <f t="shared" si="25"/>
        <v>0.70710678118654757</v>
      </c>
      <c r="Y34" s="51">
        <f t="shared" si="25"/>
        <v>-0.70710678118654746</v>
      </c>
      <c r="Z34" s="51">
        <f t="shared" si="25"/>
        <v>-0.70710678118654768</v>
      </c>
      <c r="AA34" s="62">
        <f>$AC$10</f>
        <v>0.4</v>
      </c>
      <c r="AB34" s="51">
        <f>AB10</f>
        <v>0.70710678118654768</v>
      </c>
      <c r="AC34" s="57"/>
    </row>
    <row r="35" spans="1:31" ht="12.75" customHeight="1" x14ac:dyDescent="0.2">
      <c r="A35" s="49">
        <f t="shared" si="12"/>
        <v>-2.7576202181510405</v>
      </c>
      <c r="B35" s="45">
        <f t="shared" si="17"/>
        <v>-158</v>
      </c>
      <c r="C35" s="47">
        <f t="shared" si="13"/>
        <v>0</v>
      </c>
      <c r="D35" s="47">
        <f t="shared" si="14"/>
        <v>0</v>
      </c>
      <c r="E35" s="47">
        <f t="shared" si="14"/>
        <v>0</v>
      </c>
      <c r="F35" s="47">
        <f t="shared" si="14"/>
        <v>0</v>
      </c>
      <c r="G35" s="47">
        <f t="shared" si="14"/>
        <v>0</v>
      </c>
      <c r="H35" s="47">
        <f t="shared" si="14"/>
        <v>0</v>
      </c>
      <c r="I35" s="47">
        <f t="shared" si="15"/>
        <v>0</v>
      </c>
      <c r="J35" s="47"/>
      <c r="K35" s="47">
        <f t="shared" si="16"/>
        <v>0</v>
      </c>
      <c r="L35" s="47">
        <f t="shared" si="7"/>
        <v>0</v>
      </c>
      <c r="M35" s="47">
        <f t="shared" si="8"/>
        <v>-454.37698577166367</v>
      </c>
      <c r="N35" s="53"/>
      <c r="O35" s="53"/>
      <c r="S35" s="57"/>
      <c r="U35" s="47">
        <f t="shared" si="9"/>
        <v>0</v>
      </c>
      <c r="V35" s="47">
        <f t="shared" si="10"/>
        <v>0</v>
      </c>
      <c r="W35" s="47">
        <f t="shared" si="11"/>
        <v>-522.50401578949209</v>
      </c>
      <c r="AC35" s="57"/>
    </row>
    <row r="36" spans="1:31" ht="12.75" customHeight="1" x14ac:dyDescent="0.2">
      <c r="A36" s="49">
        <f t="shared" si="12"/>
        <v>-2.740166925631097</v>
      </c>
      <c r="B36" s="45">
        <f t="shared" si="17"/>
        <v>-157</v>
      </c>
      <c r="C36" s="47">
        <f t="shared" si="13"/>
        <v>0</v>
      </c>
      <c r="D36" s="47">
        <f t="shared" si="14"/>
        <v>0</v>
      </c>
      <c r="E36" s="47">
        <f t="shared" si="14"/>
        <v>0</v>
      </c>
      <c r="F36" s="47">
        <f t="shared" si="14"/>
        <v>0</v>
      </c>
      <c r="G36" s="47">
        <f t="shared" si="14"/>
        <v>0</v>
      </c>
      <c r="H36" s="47">
        <f t="shared" si="14"/>
        <v>0</v>
      </c>
      <c r="I36" s="47">
        <f t="shared" si="15"/>
        <v>0</v>
      </c>
      <c r="J36" s="47"/>
      <c r="K36" s="47">
        <f t="shared" si="16"/>
        <v>0</v>
      </c>
      <c r="L36" s="47">
        <f t="shared" si="7"/>
        <v>0</v>
      </c>
      <c r="M36" s="47">
        <f t="shared" si="8"/>
        <v>-449.64631215063469</v>
      </c>
      <c r="N36" s="51">
        <f t="shared" ref="N36:Q40" si="26">N6</f>
        <v>1</v>
      </c>
      <c r="O36" s="51">
        <f t="shared" si="26"/>
        <v>1</v>
      </c>
      <c r="P36" s="51">
        <f t="shared" si="26"/>
        <v>1</v>
      </c>
      <c r="Q36" s="51">
        <f t="shared" si="26"/>
        <v>1</v>
      </c>
      <c r="R36" s="62">
        <f>$S$6</f>
        <v>1</v>
      </c>
      <c r="S36" s="57"/>
      <c r="U36" s="47">
        <f t="shared" si="9"/>
        <v>0</v>
      </c>
      <c r="V36" s="47">
        <f t="shared" si="10"/>
        <v>0</v>
      </c>
      <c r="W36" s="47">
        <f t="shared" si="11"/>
        <v>-524.32897908126483</v>
      </c>
      <c r="X36" s="51">
        <f t="shared" ref="X36:AA40" si="27">X6</f>
        <v>1</v>
      </c>
      <c r="Y36" s="51">
        <f t="shared" si="27"/>
        <v>1</v>
      </c>
      <c r="Z36" s="51">
        <f t="shared" si="27"/>
        <v>1</v>
      </c>
      <c r="AA36" s="51">
        <f t="shared" si="27"/>
        <v>1</v>
      </c>
      <c r="AB36" s="62">
        <f>$AC$6</f>
        <v>1</v>
      </c>
      <c r="AC36" s="57"/>
      <c r="AE36" s="50"/>
    </row>
    <row r="37" spans="1:31" ht="12.75" customHeight="1" x14ac:dyDescent="0.2">
      <c r="A37" s="49">
        <f t="shared" si="12"/>
        <v>-2.7227136331111539</v>
      </c>
      <c r="B37" s="45">
        <f t="shared" si="17"/>
        <v>-156</v>
      </c>
      <c r="C37" s="47">
        <f t="shared" si="13"/>
        <v>0</v>
      </c>
      <c r="D37" s="47">
        <f t="shared" si="14"/>
        <v>0</v>
      </c>
      <c r="E37" s="47">
        <f t="shared" si="14"/>
        <v>0</v>
      </c>
      <c r="F37" s="47">
        <f t="shared" si="14"/>
        <v>0</v>
      </c>
      <c r="G37" s="47">
        <f t="shared" si="14"/>
        <v>0</v>
      </c>
      <c r="H37" s="47">
        <f t="shared" si="14"/>
        <v>0</v>
      </c>
      <c r="I37" s="47">
        <f t="shared" si="15"/>
        <v>0</v>
      </c>
      <c r="J37" s="47"/>
      <c r="K37" s="47">
        <f t="shared" si="16"/>
        <v>0</v>
      </c>
      <c r="L37" s="47">
        <f t="shared" si="7"/>
        <v>0</v>
      </c>
      <c r="M37" s="47">
        <f t="shared" si="8"/>
        <v>-444.14485532867116</v>
      </c>
      <c r="N37" s="51">
        <f t="shared" si="26"/>
        <v>0.96592582628906831</v>
      </c>
      <c r="O37" s="51">
        <f t="shared" si="26"/>
        <v>0.70710678118654757</v>
      </c>
      <c r="P37" s="51">
        <f t="shared" si="26"/>
        <v>0.25881904510252096</v>
      </c>
      <c r="Q37" s="51">
        <f t="shared" si="26"/>
        <v>-0.25881904510252063</v>
      </c>
      <c r="R37" s="62">
        <f>$S$7</f>
        <v>0.95</v>
      </c>
      <c r="S37" s="60"/>
      <c r="U37" s="47">
        <f t="shared" si="9"/>
        <v>0</v>
      </c>
      <c r="V37" s="47">
        <f t="shared" si="10"/>
        <v>0</v>
      </c>
      <c r="W37" s="47">
        <f t="shared" si="11"/>
        <v>-525.00000000000171</v>
      </c>
      <c r="X37" s="51">
        <f t="shared" si="27"/>
        <v>0.91354545764260087</v>
      </c>
      <c r="Y37" s="51">
        <f t="shared" si="27"/>
        <v>0.30901699437494745</v>
      </c>
      <c r="Z37" s="51">
        <f t="shared" si="27"/>
        <v>-0.50000000000000022</v>
      </c>
      <c r="AA37" s="51">
        <f t="shared" si="27"/>
        <v>-0.97814760073380569</v>
      </c>
      <c r="AB37" s="62">
        <f>$AC$7</f>
        <v>1.05</v>
      </c>
      <c r="AC37" s="60"/>
    </row>
    <row r="38" spans="1:31" ht="12.75" customHeight="1" x14ac:dyDescent="0.2">
      <c r="A38" s="49">
        <f t="shared" si="12"/>
        <v>-2.7052603405912108</v>
      </c>
      <c r="B38" s="45">
        <f t="shared" si="17"/>
        <v>-155</v>
      </c>
      <c r="C38" s="47">
        <f t="shared" si="13"/>
        <v>0</v>
      </c>
      <c r="D38" s="47">
        <f t="shared" si="14"/>
        <v>0</v>
      </c>
      <c r="E38" s="47">
        <f t="shared" si="14"/>
        <v>0</v>
      </c>
      <c r="F38" s="47">
        <f t="shared" si="14"/>
        <v>0</v>
      </c>
      <c r="G38" s="47">
        <f t="shared" si="14"/>
        <v>0</v>
      </c>
      <c r="H38" s="47">
        <f t="shared" si="14"/>
        <v>0</v>
      </c>
      <c r="I38" s="47">
        <f t="shared" si="15"/>
        <v>0</v>
      </c>
      <c r="J38" s="47"/>
      <c r="K38" s="47">
        <f t="shared" si="16"/>
        <v>0</v>
      </c>
      <c r="L38" s="47">
        <f t="shared" si="7"/>
        <v>0</v>
      </c>
      <c r="M38" s="47">
        <f t="shared" si="8"/>
        <v>-437.76537068773638</v>
      </c>
      <c r="N38" s="51">
        <f t="shared" si="26"/>
        <v>0.86602540378443871</v>
      </c>
      <c r="O38" s="51">
        <f t="shared" si="26"/>
        <v>6.1257422745431001E-17</v>
      </c>
      <c r="P38" s="51">
        <f t="shared" si="26"/>
        <v>-0.86602540378443849</v>
      </c>
      <c r="Q38" s="51">
        <f t="shared" si="26"/>
        <v>-0.86602540378443882</v>
      </c>
      <c r="R38" s="62">
        <f>$S$8</f>
        <v>0.78</v>
      </c>
      <c r="S38" s="57" t="s">
        <v>147</v>
      </c>
      <c r="T38" s="49">
        <f>MDETERM(N36:R40)</f>
        <v>2.3202078031032771E-2</v>
      </c>
      <c r="U38" s="47">
        <f t="shared" si="9"/>
        <v>0</v>
      </c>
      <c r="V38" s="47">
        <f t="shared" si="10"/>
        <v>0</v>
      </c>
      <c r="W38" s="47">
        <f t="shared" si="11"/>
        <v>-524.23697154349941</v>
      </c>
      <c r="X38" s="51">
        <f t="shared" si="27"/>
        <v>0.40673664307580021</v>
      </c>
      <c r="Y38" s="51">
        <f t="shared" si="27"/>
        <v>2.8531695488854605</v>
      </c>
      <c r="Z38" s="51">
        <f t="shared" si="27"/>
        <v>4.3301270189221928</v>
      </c>
      <c r="AA38" s="51">
        <f t="shared" si="27"/>
        <v>1.4553818357243151</v>
      </c>
      <c r="AB38" s="62">
        <f>$AC$8</f>
        <v>0</v>
      </c>
      <c r="AC38" s="57" t="s">
        <v>147</v>
      </c>
      <c r="AD38" s="49">
        <f>MDETERM(X36:AB40)</f>
        <v>-0.46066009214043091</v>
      </c>
    </row>
    <row r="39" spans="1:31" ht="12.75" customHeight="1" x14ac:dyDescent="0.2">
      <c r="A39" s="49">
        <f t="shared" si="12"/>
        <v>-2.6878070480712677</v>
      </c>
      <c r="B39" s="45">
        <f t="shared" si="17"/>
        <v>-154</v>
      </c>
      <c r="C39" s="47">
        <f t="shared" si="13"/>
        <v>0</v>
      </c>
      <c r="D39" s="47">
        <f t="shared" si="14"/>
        <v>0</v>
      </c>
      <c r="E39" s="47">
        <f t="shared" si="14"/>
        <v>0</v>
      </c>
      <c r="F39" s="47">
        <f t="shared" si="14"/>
        <v>0</v>
      </c>
      <c r="G39" s="47">
        <f t="shared" si="14"/>
        <v>0</v>
      </c>
      <c r="H39" s="47">
        <f t="shared" si="14"/>
        <v>0</v>
      </c>
      <c r="I39" s="47">
        <f t="shared" si="15"/>
        <v>0</v>
      </c>
      <c r="J39" s="47"/>
      <c r="K39" s="47">
        <f t="shared" si="16"/>
        <v>0</v>
      </c>
      <c r="L39" s="47">
        <f t="shared" si="7"/>
        <v>0</v>
      </c>
      <c r="M39" s="47">
        <f t="shared" si="8"/>
        <v>-430.41144357523109</v>
      </c>
      <c r="N39" s="51">
        <f t="shared" si="26"/>
        <v>0.80901699437494745</v>
      </c>
      <c r="O39" s="51">
        <f t="shared" si="26"/>
        <v>-0.30901699437494734</v>
      </c>
      <c r="P39" s="51">
        <f t="shared" si="26"/>
        <v>-1</v>
      </c>
      <c r="Q39" s="51">
        <f t="shared" si="26"/>
        <v>-0.30901699437494756</v>
      </c>
      <c r="R39" s="62">
        <f>$S$9</f>
        <v>0.6</v>
      </c>
      <c r="S39" s="60" t="s">
        <v>148</v>
      </c>
      <c r="T39" s="49">
        <f>T38/$T$8</f>
        <v>0.19633572846635253</v>
      </c>
      <c r="U39" s="47">
        <f t="shared" si="9"/>
        <v>0</v>
      </c>
      <c r="V39" s="47">
        <f t="shared" si="10"/>
        <v>0</v>
      </c>
      <c r="W39" s="47">
        <f t="shared" si="11"/>
        <v>-521.77225664413038</v>
      </c>
      <c r="X39" s="51">
        <f t="shared" si="27"/>
        <v>0.7771459614569709</v>
      </c>
      <c r="Y39" s="51">
        <f t="shared" si="27"/>
        <v>-0.45399049973954669</v>
      </c>
      <c r="Z39" s="51">
        <f t="shared" si="27"/>
        <v>-0.96592582628906842</v>
      </c>
      <c r="AA39" s="51">
        <f t="shared" si="27"/>
        <v>5.2335956242943057E-2</v>
      </c>
      <c r="AB39" s="62">
        <f>$AC$9</f>
        <v>0.6</v>
      </c>
      <c r="AC39" s="60" t="s">
        <v>148</v>
      </c>
      <c r="AD39" s="45">
        <f>AD38/$AD$8</f>
        <v>0.38435058131488037</v>
      </c>
    </row>
    <row r="40" spans="1:31" ht="12.75" customHeight="1" x14ac:dyDescent="0.2">
      <c r="A40" s="49">
        <f t="shared" si="12"/>
        <v>-2.6703537555513241</v>
      </c>
      <c r="B40" s="45">
        <f t="shared" si="17"/>
        <v>-153</v>
      </c>
      <c r="C40" s="47">
        <f t="shared" si="13"/>
        <v>0</v>
      </c>
      <c r="D40" s="47">
        <f t="shared" si="14"/>
        <v>0</v>
      </c>
      <c r="E40" s="47">
        <f t="shared" si="14"/>
        <v>0</v>
      </c>
      <c r="F40" s="47">
        <f t="shared" si="14"/>
        <v>0</v>
      </c>
      <c r="G40" s="47">
        <f t="shared" si="14"/>
        <v>0</v>
      </c>
      <c r="H40" s="47">
        <f t="shared" si="14"/>
        <v>0</v>
      </c>
      <c r="I40" s="47">
        <f t="shared" si="15"/>
        <v>0</v>
      </c>
      <c r="J40" s="47"/>
      <c r="K40" s="47">
        <f t="shared" si="16"/>
        <v>0</v>
      </c>
      <c r="L40" s="47">
        <f t="shared" si="7"/>
        <v>0</v>
      </c>
      <c r="M40" s="47">
        <f t="shared" si="8"/>
        <v>-422.00281869764433</v>
      </c>
      <c r="N40" s="51">
        <f t="shared" si="26"/>
        <v>0.70710678118654757</v>
      </c>
      <c r="O40" s="51">
        <f t="shared" si="26"/>
        <v>-0.70710678118654746</v>
      </c>
      <c r="P40" s="51">
        <f t="shared" si="26"/>
        <v>-0.70710678118654768</v>
      </c>
      <c r="Q40" s="51">
        <f t="shared" si="26"/>
        <v>0.70710678118654735</v>
      </c>
      <c r="R40" s="62">
        <f>$S$10</f>
        <v>0.4</v>
      </c>
      <c r="U40" s="47">
        <f t="shared" si="9"/>
        <v>0</v>
      </c>
      <c r="V40" s="47">
        <f t="shared" si="10"/>
        <v>0</v>
      </c>
      <c r="W40" s="47">
        <f t="shared" si="11"/>
        <v>-517.36164322914533</v>
      </c>
      <c r="X40" s="51">
        <f t="shared" si="27"/>
        <v>0.70710678118654757</v>
      </c>
      <c r="Y40" s="51">
        <f t="shared" si="27"/>
        <v>-0.70710678118654746</v>
      </c>
      <c r="Z40" s="51">
        <f t="shared" si="27"/>
        <v>-0.70710678118654768</v>
      </c>
      <c r="AA40" s="51">
        <f t="shared" si="27"/>
        <v>0.70710678118654735</v>
      </c>
      <c r="AB40" s="62">
        <f>$AC$10</f>
        <v>0.4</v>
      </c>
    </row>
    <row r="41" spans="1:31" ht="12.75" customHeight="1" x14ac:dyDescent="0.2">
      <c r="A41" s="49">
        <f t="shared" si="12"/>
        <v>-2.6529004630313806</v>
      </c>
      <c r="B41" s="45">
        <f t="shared" si="17"/>
        <v>-152</v>
      </c>
      <c r="C41" s="47">
        <f t="shared" si="13"/>
        <v>0</v>
      </c>
      <c r="D41" s="47">
        <f t="shared" si="14"/>
        <v>0</v>
      </c>
      <c r="E41" s="47">
        <f t="shared" si="14"/>
        <v>0</v>
      </c>
      <c r="F41" s="47">
        <f t="shared" si="14"/>
        <v>0</v>
      </c>
      <c r="G41" s="47">
        <f t="shared" si="14"/>
        <v>0</v>
      </c>
      <c r="H41" s="47">
        <f t="shared" si="14"/>
        <v>0</v>
      </c>
      <c r="I41" s="47">
        <f t="shared" si="15"/>
        <v>0</v>
      </c>
      <c r="J41" s="47"/>
      <c r="K41" s="47">
        <f t="shared" si="16"/>
        <v>0</v>
      </c>
      <c r="L41" s="47">
        <f t="shared" si="7"/>
        <v>0</v>
      </c>
      <c r="M41" s="47">
        <f t="shared" si="8"/>
        <v>-412.48075786703208</v>
      </c>
      <c r="S41" s="57" t="s">
        <v>159</v>
      </c>
      <c r="T41" s="49">
        <f>T15+T21+T27+T33+T39</f>
        <v>1.0000000000000009</v>
      </c>
      <c r="U41" s="47">
        <f t="shared" si="9"/>
        <v>0</v>
      </c>
      <c r="V41" s="47">
        <f t="shared" si="10"/>
        <v>0</v>
      </c>
      <c r="W41" s="47">
        <f t="shared" si="11"/>
        <v>-510.79552553307752</v>
      </c>
      <c r="AC41" s="57" t="s">
        <v>159</v>
      </c>
      <c r="AD41" s="49">
        <f>AD15+AD21+AD27+AD33+AD39</f>
        <v>1.0000000000000056</v>
      </c>
    </row>
    <row r="42" spans="1:31" ht="12.75" customHeight="1" x14ac:dyDescent="0.2">
      <c r="A42" s="49">
        <f t="shared" si="12"/>
        <v>-2.6354471705114375</v>
      </c>
      <c r="B42" s="45">
        <f t="shared" si="17"/>
        <v>-151</v>
      </c>
      <c r="C42" s="47">
        <f t="shared" si="13"/>
        <v>0</v>
      </c>
      <c r="D42" s="47">
        <f t="shared" si="14"/>
        <v>0</v>
      </c>
      <c r="E42" s="47">
        <f t="shared" si="14"/>
        <v>0</v>
      </c>
      <c r="F42" s="47">
        <f t="shared" si="14"/>
        <v>0</v>
      </c>
      <c r="G42" s="47">
        <f t="shared" si="14"/>
        <v>0</v>
      </c>
      <c r="H42" s="47">
        <f t="shared" si="14"/>
        <v>0</v>
      </c>
      <c r="I42" s="47">
        <f t="shared" si="15"/>
        <v>0</v>
      </c>
      <c r="J42" s="47"/>
      <c r="K42" s="47">
        <f t="shared" si="16"/>
        <v>0</v>
      </c>
      <c r="L42" s="47">
        <f t="shared" si="7"/>
        <v>0</v>
      </c>
      <c r="M42" s="47">
        <f t="shared" si="8"/>
        <v>-401.81326349574556</v>
      </c>
      <c r="N42" s="53"/>
      <c r="U42" s="47">
        <f t="shared" si="9"/>
        <v>0</v>
      </c>
      <c r="V42" s="47">
        <f t="shared" si="10"/>
        <v>0</v>
      </c>
      <c r="W42" s="47">
        <f t="shared" si="11"/>
        <v>-501.90998825296617</v>
      </c>
    </row>
    <row r="43" spans="1:31" ht="12.75" customHeight="1" x14ac:dyDescent="0.2">
      <c r="A43" s="49">
        <f t="shared" si="12"/>
        <v>-2.6179938779914944</v>
      </c>
      <c r="B43" s="45">
        <f t="shared" si="17"/>
        <v>-150</v>
      </c>
      <c r="C43" s="47">
        <f t="shared" si="13"/>
        <v>0</v>
      </c>
      <c r="D43" s="47">
        <f t="shared" si="14"/>
        <v>0</v>
      </c>
      <c r="E43" s="47">
        <f t="shared" si="14"/>
        <v>0</v>
      </c>
      <c r="F43" s="47">
        <f t="shared" si="14"/>
        <v>0</v>
      </c>
      <c r="G43" s="47">
        <f t="shared" si="14"/>
        <v>0</v>
      </c>
      <c r="H43" s="47">
        <f t="shared" si="14"/>
        <v>0</v>
      </c>
      <c r="I43" s="47">
        <f t="shared" si="15"/>
        <v>0</v>
      </c>
      <c r="J43" s="47"/>
      <c r="K43" s="47">
        <f t="shared" si="16"/>
        <v>0</v>
      </c>
      <c r="L43" s="47">
        <f t="shared" si="7"/>
        <v>0</v>
      </c>
      <c r="M43" s="47">
        <f t="shared" si="8"/>
        <v>-389.99999999999977</v>
      </c>
      <c r="N43" s="51"/>
      <c r="O43" s="51"/>
      <c r="P43" s="51"/>
      <c r="Q43" s="51"/>
      <c r="R43" s="51"/>
      <c r="S43" s="60"/>
      <c r="T43" s="45"/>
      <c r="U43" s="47">
        <f t="shared" si="9"/>
        <v>0</v>
      </c>
      <c r="V43" s="47">
        <f t="shared" si="10"/>
        <v>0</v>
      </c>
      <c r="W43" s="47">
        <f t="shared" si="11"/>
        <v>-490.59745701609575</v>
      </c>
    </row>
    <row r="44" spans="1:31" ht="12.75" customHeight="1" x14ac:dyDescent="0.2">
      <c r="A44" s="49">
        <f t="shared" si="12"/>
        <v>-2.6005405854715509</v>
      </c>
      <c r="B44" s="45">
        <f t="shared" si="17"/>
        <v>-149</v>
      </c>
      <c r="C44" s="47">
        <f t="shared" si="13"/>
        <v>0</v>
      </c>
      <c r="D44" s="47">
        <f t="shared" si="14"/>
        <v>0</v>
      </c>
      <c r="E44" s="47">
        <f t="shared" si="14"/>
        <v>0</v>
      </c>
      <c r="F44" s="47">
        <f t="shared" si="14"/>
        <v>0</v>
      </c>
      <c r="G44" s="47">
        <f t="shared" si="14"/>
        <v>0</v>
      </c>
      <c r="H44" s="47">
        <f t="shared" si="14"/>
        <v>0</v>
      </c>
      <c r="I44" s="47">
        <f t="shared" si="15"/>
        <v>0</v>
      </c>
      <c r="J44" s="47"/>
      <c r="K44" s="47">
        <f t="shared" si="16"/>
        <v>0</v>
      </c>
      <c r="L44" s="47">
        <f t="shared" si="7"/>
        <v>0</v>
      </c>
      <c r="M44" s="47">
        <f t="shared" si="8"/>
        <v>-377.07674455102006</v>
      </c>
      <c r="N44" s="51"/>
      <c r="O44" s="51"/>
      <c r="P44" s="51"/>
      <c r="Q44" s="51"/>
      <c r="R44" s="51"/>
      <c r="T44" s="49"/>
      <c r="U44" s="47">
        <f t="shared" si="9"/>
        <v>0</v>
      </c>
      <c r="V44" s="47">
        <f t="shared" si="10"/>
        <v>0</v>
      </c>
      <c r="W44" s="47">
        <f t="shared" si="11"/>
        <v>-476.81657442350109</v>
      </c>
    </row>
    <row r="45" spans="1:31" ht="12.75" customHeight="1" x14ac:dyDescent="0.2">
      <c r="A45" s="49">
        <f t="shared" si="12"/>
        <v>-2.5830872929516078</v>
      </c>
      <c r="B45" s="45">
        <f t="shared" si="17"/>
        <v>-148</v>
      </c>
      <c r="C45" s="47">
        <f t="shared" si="13"/>
        <v>0</v>
      </c>
      <c r="D45" s="47">
        <f t="shared" si="14"/>
        <v>0</v>
      </c>
      <c r="E45" s="47">
        <f t="shared" si="14"/>
        <v>0</v>
      </c>
      <c r="F45" s="47">
        <f t="shared" si="14"/>
        <v>0</v>
      </c>
      <c r="G45" s="47">
        <f t="shared" si="14"/>
        <v>0</v>
      </c>
      <c r="H45" s="47">
        <f t="shared" si="14"/>
        <v>0</v>
      </c>
      <c r="I45" s="47">
        <f t="shared" si="15"/>
        <v>0</v>
      </c>
      <c r="J45" s="47"/>
      <c r="K45" s="47">
        <f t="shared" si="16"/>
        <v>0</v>
      </c>
      <c r="L45" s="47">
        <f t="shared" si="7"/>
        <v>0</v>
      </c>
      <c r="M45" s="47">
        <f t="shared" si="8"/>
        <v>-363.11920256407774</v>
      </c>
      <c r="N45" s="51"/>
      <c r="O45" s="51"/>
      <c r="P45" s="51"/>
      <c r="Q45" s="51"/>
      <c r="R45" s="51"/>
      <c r="S45" s="60"/>
      <c r="T45" s="49"/>
      <c r="U45" s="47">
        <f t="shared" si="9"/>
        <v>0</v>
      </c>
      <c r="V45" s="47">
        <f t="shared" si="10"/>
        <v>0</v>
      </c>
      <c r="W45" s="47">
        <f t="shared" si="11"/>
        <v>-460.60096599978516</v>
      </c>
    </row>
    <row r="46" spans="1:31" ht="12.75" customHeight="1" x14ac:dyDescent="0.2">
      <c r="A46" s="49">
        <f t="shared" si="12"/>
        <v>-2.5656340004316647</v>
      </c>
      <c r="B46" s="45">
        <f t="shared" si="17"/>
        <v>-147</v>
      </c>
      <c r="C46" s="47">
        <f t="shared" si="13"/>
        <v>0</v>
      </c>
      <c r="D46" s="47">
        <f t="shared" si="14"/>
        <v>0</v>
      </c>
      <c r="E46" s="47">
        <f t="shared" si="14"/>
        <v>0</v>
      </c>
      <c r="F46" s="47">
        <f t="shared" si="14"/>
        <v>0</v>
      </c>
      <c r="G46" s="47">
        <f t="shared" si="14"/>
        <v>0</v>
      </c>
      <c r="H46" s="47">
        <f t="shared" si="14"/>
        <v>0</v>
      </c>
      <c r="I46" s="47">
        <f t="shared" si="15"/>
        <v>0</v>
      </c>
      <c r="J46" s="47"/>
      <c r="K46" s="47">
        <f t="shared" si="16"/>
        <v>0</v>
      </c>
      <c r="L46" s="47">
        <f t="shared" si="7"/>
        <v>0</v>
      </c>
      <c r="M46" s="47">
        <f t="shared" si="8"/>
        <v>-348.24603198004621</v>
      </c>
      <c r="N46" s="51"/>
      <c r="O46" s="51"/>
      <c r="P46" s="51"/>
      <c r="Q46" s="51"/>
      <c r="R46" s="51"/>
      <c r="U46" s="47">
        <f t="shared" si="9"/>
        <v>0</v>
      </c>
      <c r="V46" s="47">
        <f t="shared" si="10"/>
        <v>0</v>
      </c>
      <c r="W46" s="47">
        <f t="shared" si="11"/>
        <v>-442.06657484119535</v>
      </c>
    </row>
    <row r="47" spans="1:31" ht="12.75" customHeight="1" x14ac:dyDescent="0.2">
      <c r="A47" s="49">
        <f t="shared" si="12"/>
        <v>-2.5481807079117211</v>
      </c>
      <c r="B47" s="45">
        <f t="shared" si="17"/>
        <v>-146</v>
      </c>
      <c r="C47" s="47">
        <f t="shared" si="13"/>
        <v>0</v>
      </c>
      <c r="D47" s="47">
        <f t="shared" si="14"/>
        <v>0</v>
      </c>
      <c r="E47" s="47">
        <f t="shared" si="14"/>
        <v>0</v>
      </c>
      <c r="F47" s="47">
        <f t="shared" si="14"/>
        <v>0</v>
      </c>
      <c r="G47" s="47">
        <f t="shared" si="14"/>
        <v>0</v>
      </c>
      <c r="H47" s="47">
        <f t="shared" si="14"/>
        <v>0</v>
      </c>
      <c r="I47" s="47">
        <f t="shared" si="15"/>
        <v>0</v>
      </c>
      <c r="J47" s="47"/>
      <c r="K47" s="47">
        <f t="shared" si="16"/>
        <v>0</v>
      </c>
      <c r="L47" s="47">
        <f t="shared" si="7"/>
        <v>0</v>
      </c>
      <c r="M47" s="47">
        <f t="shared" si="8"/>
        <v>-332.62093368614183</v>
      </c>
      <c r="N47" s="53"/>
      <c r="U47" s="47">
        <f t="shared" si="9"/>
        <v>0</v>
      </c>
      <c r="V47" s="47">
        <f t="shared" si="10"/>
        <v>0</v>
      </c>
      <c r="W47" s="47">
        <f t="shared" si="11"/>
        <v>-421.41726748406523</v>
      </c>
    </row>
    <row r="48" spans="1:31" ht="12.75" customHeight="1" x14ac:dyDescent="0.2">
      <c r="A48" s="49">
        <f t="shared" si="12"/>
        <v>-2.5307274153917776</v>
      </c>
      <c r="B48" s="45">
        <f t="shared" si="17"/>
        <v>-145</v>
      </c>
      <c r="C48" s="47">
        <f t="shared" si="13"/>
        <v>0</v>
      </c>
      <c r="D48" s="47">
        <f t="shared" si="14"/>
        <v>0</v>
      </c>
      <c r="E48" s="47">
        <f t="shared" si="14"/>
        <v>0</v>
      </c>
      <c r="F48" s="47">
        <f t="shared" si="14"/>
        <v>0</v>
      </c>
      <c r="G48" s="47">
        <f t="shared" si="14"/>
        <v>0</v>
      </c>
      <c r="H48" s="47">
        <f t="shared" si="14"/>
        <v>0</v>
      </c>
      <c r="I48" s="47">
        <f t="shared" si="15"/>
        <v>0</v>
      </c>
      <c r="J48" s="47"/>
      <c r="K48" s="47">
        <f t="shared" si="16"/>
        <v>0</v>
      </c>
      <c r="L48" s="47">
        <f t="shared" si="7"/>
        <v>0</v>
      </c>
      <c r="M48" s="47">
        <f t="shared" si="8"/>
        <v>-316.45368313266374</v>
      </c>
      <c r="N48" s="53"/>
      <c r="U48" s="47">
        <f t="shared" si="9"/>
        <v>0</v>
      </c>
      <c r="V48" s="47">
        <f t="shared" si="10"/>
        <v>0</v>
      </c>
      <c r="W48" s="47">
        <f t="shared" si="11"/>
        <v>-398.94844614262149</v>
      </c>
    </row>
    <row r="49" spans="1:23" ht="12.75" customHeight="1" x14ac:dyDescent="0.2">
      <c r="A49" s="49">
        <f t="shared" si="12"/>
        <v>-2.5132741228718345</v>
      </c>
      <c r="B49" s="45">
        <f t="shared" si="17"/>
        <v>-144</v>
      </c>
      <c r="C49" s="47">
        <f t="shared" si="13"/>
        <v>0</v>
      </c>
      <c r="D49" s="47">
        <f t="shared" si="14"/>
        <v>0</v>
      </c>
      <c r="E49" s="47">
        <f t="shared" si="14"/>
        <v>0</v>
      </c>
      <c r="F49" s="47">
        <f t="shared" si="14"/>
        <v>0</v>
      </c>
      <c r="G49" s="47">
        <f t="shared" si="14"/>
        <v>0</v>
      </c>
      <c r="H49" s="47">
        <f t="shared" si="14"/>
        <v>0</v>
      </c>
      <c r="I49" s="47">
        <f t="shared" si="15"/>
        <v>0</v>
      </c>
      <c r="J49" s="47"/>
      <c r="K49" s="47">
        <f t="shared" si="16"/>
        <v>0</v>
      </c>
      <c r="L49" s="47">
        <f t="shared" si="7"/>
        <v>0</v>
      </c>
      <c r="M49" s="47">
        <f t="shared" si="8"/>
        <v>-299.99999999999937</v>
      </c>
      <c r="N49" s="53"/>
      <c r="U49" s="47">
        <f t="shared" si="9"/>
        <v>0</v>
      </c>
      <c r="V49" s="47">
        <f t="shared" si="10"/>
        <v>0</v>
      </c>
      <c r="W49" s="47">
        <f t="shared" si="11"/>
        <v>-375.04844337587946</v>
      </c>
    </row>
    <row r="50" spans="1:23" ht="12.75" customHeight="1" x14ac:dyDescent="0.2">
      <c r="A50" s="49">
        <f t="shared" si="12"/>
        <v>-2.4958208303518914</v>
      </c>
      <c r="B50" s="45">
        <f t="shared" si="17"/>
        <v>-143</v>
      </c>
      <c r="C50" s="47">
        <f t="shared" si="13"/>
        <v>0</v>
      </c>
      <c r="D50" s="47">
        <f t="shared" si="14"/>
        <v>0</v>
      </c>
      <c r="E50" s="47">
        <f t="shared" si="14"/>
        <v>0</v>
      </c>
      <c r="F50" s="47">
        <f t="shared" si="14"/>
        <v>0</v>
      </c>
      <c r="G50" s="47">
        <f t="shared" si="14"/>
        <v>0</v>
      </c>
      <c r="H50" s="47">
        <f t="shared" si="14"/>
        <v>0</v>
      </c>
      <c r="I50" s="47">
        <f t="shared" si="15"/>
        <v>0</v>
      </c>
      <c r="J50" s="47"/>
      <c r="K50" s="47">
        <f t="shared" si="16"/>
        <v>0</v>
      </c>
      <c r="L50" s="47">
        <f t="shared" si="7"/>
        <v>0</v>
      </c>
      <c r="M50" s="47">
        <f t="shared" si="8"/>
        <v>-283.56017820942594</v>
      </c>
      <c r="N50" s="53"/>
      <c r="U50" s="47">
        <f t="shared" si="9"/>
        <v>0</v>
      </c>
      <c r="V50" s="47">
        <f t="shared" si="10"/>
        <v>0</v>
      </c>
      <c r="W50" s="47">
        <f t="shared" si="11"/>
        <v>-350.19752359648368</v>
      </c>
    </row>
    <row r="51" spans="1:23" ht="12.75" customHeight="1" x14ac:dyDescent="0.2">
      <c r="A51" s="49">
        <f t="shared" si="12"/>
        <v>-2.4783675378319479</v>
      </c>
      <c r="B51" s="45">
        <f t="shared" si="17"/>
        <v>-142</v>
      </c>
      <c r="C51" s="47">
        <f t="shared" si="13"/>
        <v>0</v>
      </c>
      <c r="D51" s="47">
        <f t="shared" si="14"/>
        <v>0</v>
      </c>
      <c r="E51" s="47">
        <f t="shared" si="14"/>
        <v>0</v>
      </c>
      <c r="F51" s="47">
        <f t="shared" si="14"/>
        <v>0</v>
      </c>
      <c r="G51" s="47">
        <f t="shared" si="14"/>
        <v>0</v>
      </c>
      <c r="H51" s="47">
        <f t="shared" si="14"/>
        <v>0</v>
      </c>
      <c r="I51" s="47">
        <f t="shared" si="15"/>
        <v>0</v>
      </c>
      <c r="J51" s="47"/>
      <c r="K51" s="47">
        <f t="shared" si="16"/>
        <v>0</v>
      </c>
      <c r="L51" s="47">
        <f t="shared" si="7"/>
        <v>0</v>
      </c>
      <c r="M51" s="47">
        <f t="shared" si="8"/>
        <v>-267.47642710103457</v>
      </c>
      <c r="N51" s="53"/>
      <c r="U51" s="47">
        <f t="shared" si="9"/>
        <v>0</v>
      </c>
      <c r="V51" s="47">
        <f t="shared" si="10"/>
        <v>0</v>
      </c>
      <c r="W51" s="47">
        <f t="shared" si="11"/>
        <v>-324.96437057683949</v>
      </c>
    </row>
    <row r="52" spans="1:23" ht="12.75" customHeight="1" x14ac:dyDescent="0.2">
      <c r="A52" s="49">
        <f t="shared" si="12"/>
        <v>-2.4609142453120043</v>
      </c>
      <c r="B52" s="45">
        <f t="shared" si="17"/>
        <v>-141</v>
      </c>
      <c r="C52" s="47">
        <f t="shared" si="13"/>
        <v>0</v>
      </c>
      <c r="D52" s="47">
        <f t="shared" si="14"/>
        <v>0</v>
      </c>
      <c r="E52" s="47">
        <f t="shared" si="14"/>
        <v>0</v>
      </c>
      <c r="F52" s="47">
        <f t="shared" si="14"/>
        <v>0</v>
      </c>
      <c r="G52" s="47">
        <f t="shared" si="14"/>
        <v>0</v>
      </c>
      <c r="H52" s="47">
        <f t="shared" si="14"/>
        <v>0</v>
      </c>
      <c r="I52" s="47">
        <f t="shared" si="15"/>
        <v>0</v>
      </c>
      <c r="J52" s="47"/>
      <c r="K52" s="47">
        <f t="shared" si="16"/>
        <v>0</v>
      </c>
      <c r="L52" s="47">
        <f t="shared" si="7"/>
        <v>0</v>
      </c>
      <c r="M52" s="47">
        <f t="shared" si="8"/>
        <v>-252.12890557833785</v>
      </c>
      <c r="N52" s="53"/>
      <c r="U52" s="47">
        <f t="shared" si="9"/>
        <v>0</v>
      </c>
      <c r="V52" s="47">
        <f t="shared" si="10"/>
        <v>0</v>
      </c>
      <c r="W52" s="47">
        <f t="shared" si="11"/>
        <v>-299.99999999999994</v>
      </c>
    </row>
    <row r="53" spans="1:23" ht="12.75" customHeight="1" x14ac:dyDescent="0.2">
      <c r="A53" s="49">
        <f t="shared" si="12"/>
        <v>-2.4434609527920612</v>
      </c>
      <c r="B53" s="45">
        <f t="shared" si="17"/>
        <v>-140</v>
      </c>
      <c r="C53" s="47">
        <f t="shared" si="13"/>
        <v>0</v>
      </c>
      <c r="D53" s="47">
        <f t="shared" si="14"/>
        <v>0</v>
      </c>
      <c r="E53" s="47">
        <f t="shared" si="14"/>
        <v>0</v>
      </c>
      <c r="F53" s="47">
        <f t="shared" si="14"/>
        <v>0</v>
      </c>
      <c r="G53" s="47">
        <f t="shared" si="14"/>
        <v>0</v>
      </c>
      <c r="H53" s="47">
        <f t="shared" si="14"/>
        <v>0</v>
      </c>
      <c r="I53" s="47">
        <f t="shared" si="15"/>
        <v>0</v>
      </c>
      <c r="J53" s="47"/>
      <c r="K53" s="47">
        <f t="shared" si="16"/>
        <v>0</v>
      </c>
      <c r="L53" s="47">
        <f t="shared" si="7"/>
        <v>0</v>
      </c>
      <c r="M53" s="47">
        <f t="shared" si="8"/>
        <v>-237.93046371894428</v>
      </c>
      <c r="N53" s="53"/>
      <c r="U53" s="47">
        <f t="shared" si="9"/>
        <v>0</v>
      </c>
      <c r="V53" s="47">
        <f t="shared" si="10"/>
        <v>0</v>
      </c>
      <c r="W53" s="47">
        <f t="shared" si="11"/>
        <v>-276.02909974526489</v>
      </c>
    </row>
    <row r="54" spans="1:23" ht="12.75" customHeight="1" x14ac:dyDescent="0.2">
      <c r="A54" s="49">
        <f t="shared" si="12"/>
        <v>-2.4260076602721181</v>
      </c>
      <c r="B54" s="45">
        <f t="shared" si="17"/>
        <v>-139</v>
      </c>
      <c r="C54" s="47">
        <f t="shared" si="13"/>
        <v>0</v>
      </c>
      <c r="D54" s="47">
        <f t="shared" si="14"/>
        <v>0</v>
      </c>
      <c r="E54" s="47">
        <f t="shared" si="14"/>
        <v>0</v>
      </c>
      <c r="F54" s="47">
        <f t="shared" si="14"/>
        <v>0</v>
      </c>
      <c r="G54" s="47">
        <f t="shared" si="14"/>
        <v>0</v>
      </c>
      <c r="H54" s="47">
        <f t="shared" si="14"/>
        <v>0</v>
      </c>
      <c r="I54" s="47">
        <f t="shared" si="15"/>
        <v>0</v>
      </c>
      <c r="J54" s="47"/>
      <c r="K54" s="47">
        <f t="shared" si="16"/>
        <v>0</v>
      </c>
      <c r="L54" s="47">
        <f t="shared" si="7"/>
        <v>0</v>
      </c>
      <c r="M54" s="47">
        <f t="shared" si="8"/>
        <v>-225.32013998987969</v>
      </c>
      <c r="N54" s="53"/>
      <c r="U54" s="47">
        <f t="shared" si="9"/>
        <v>0</v>
      </c>
      <c r="V54" s="47">
        <f t="shared" si="10"/>
        <v>0</v>
      </c>
      <c r="W54" s="47">
        <f t="shared" si="11"/>
        <v>-253.83886646639843</v>
      </c>
    </row>
    <row r="55" spans="1:23" ht="12.75" customHeight="1" x14ac:dyDescent="0.2">
      <c r="A55" s="49">
        <f t="shared" si="12"/>
        <v>-2.4085543677521746</v>
      </c>
      <c r="B55" s="45">
        <f t="shared" si="17"/>
        <v>-138</v>
      </c>
      <c r="C55" s="47">
        <f t="shared" si="13"/>
        <v>0</v>
      </c>
      <c r="D55" s="47">
        <f t="shared" si="14"/>
        <v>0</v>
      </c>
      <c r="E55" s="47">
        <f t="shared" si="14"/>
        <v>0</v>
      </c>
      <c r="F55" s="47">
        <f t="shared" si="14"/>
        <v>0</v>
      </c>
      <c r="G55" s="47">
        <f t="shared" si="14"/>
        <v>0</v>
      </c>
      <c r="H55" s="47">
        <f t="shared" si="14"/>
        <v>0</v>
      </c>
      <c r="I55" s="47">
        <f t="shared" si="15"/>
        <v>0</v>
      </c>
      <c r="J55" s="47"/>
      <c r="K55" s="47">
        <f t="shared" si="16"/>
        <v>0</v>
      </c>
      <c r="L55" s="47">
        <f t="shared" si="7"/>
        <v>0</v>
      </c>
      <c r="M55" s="47">
        <f t="shared" si="8"/>
        <v>-214.75549595795601</v>
      </c>
      <c r="N55" s="53"/>
      <c r="U55" s="47">
        <f t="shared" si="9"/>
        <v>0</v>
      </c>
      <c r="V55" s="47">
        <f t="shared" si="10"/>
        <v>0</v>
      </c>
      <c r="W55" s="47">
        <f t="shared" si="11"/>
        <v>-234.26547349975533</v>
      </c>
    </row>
    <row r="56" spans="1:23" ht="12.75" customHeight="1" x14ac:dyDescent="0.2">
      <c r="A56" s="49">
        <f t="shared" si="12"/>
        <v>-2.3911010752322315</v>
      </c>
      <c r="B56" s="45">
        <f t="shared" si="17"/>
        <v>-137</v>
      </c>
      <c r="C56" s="47">
        <f t="shared" si="13"/>
        <v>0</v>
      </c>
      <c r="D56" s="47">
        <f t="shared" si="14"/>
        <v>0</v>
      </c>
      <c r="E56" s="47">
        <f t="shared" si="14"/>
        <v>0</v>
      </c>
      <c r="F56" s="47">
        <f t="shared" si="14"/>
        <v>0</v>
      </c>
      <c r="G56" s="47">
        <f t="shared" si="14"/>
        <v>0</v>
      </c>
      <c r="H56" s="47">
        <f t="shared" si="14"/>
        <v>0</v>
      </c>
      <c r="I56" s="47">
        <f t="shared" si="15"/>
        <v>0</v>
      </c>
      <c r="J56" s="47"/>
      <c r="K56" s="47">
        <f t="shared" si="16"/>
        <v>0</v>
      </c>
      <c r="L56" s="47">
        <f t="shared" si="7"/>
        <v>0</v>
      </c>
      <c r="M56" s="47">
        <f t="shared" si="8"/>
        <v>-206.70390340040959</v>
      </c>
      <c r="N56" s="53"/>
      <c r="U56" s="47">
        <f t="shared" si="9"/>
        <v>0</v>
      </c>
      <c r="V56" s="47">
        <f t="shared" si="10"/>
        <v>0</v>
      </c>
      <c r="W56" s="47">
        <f t="shared" si="11"/>
        <v>-218.17837056577474</v>
      </c>
    </row>
    <row r="57" spans="1:23" ht="12.75" customHeight="1" x14ac:dyDescent="0.2">
      <c r="A57" s="49">
        <f t="shared" si="12"/>
        <v>-2.3736477827122884</v>
      </c>
      <c r="B57" s="45">
        <f t="shared" si="17"/>
        <v>-136</v>
      </c>
      <c r="C57" s="47">
        <f t="shared" si="13"/>
        <v>0</v>
      </c>
      <c r="D57" s="47">
        <f t="shared" si="14"/>
        <v>0</v>
      </c>
      <c r="E57" s="47">
        <f t="shared" si="14"/>
        <v>0</v>
      </c>
      <c r="F57" s="47">
        <f t="shared" si="14"/>
        <v>0</v>
      </c>
      <c r="G57" s="47">
        <f t="shared" si="14"/>
        <v>0</v>
      </c>
      <c r="H57" s="47">
        <f t="shared" si="14"/>
        <v>0</v>
      </c>
      <c r="I57" s="47">
        <f t="shared" si="15"/>
        <v>0</v>
      </c>
      <c r="J57" s="47"/>
      <c r="K57" s="47">
        <f t="shared" si="16"/>
        <v>0</v>
      </c>
      <c r="L57" s="47">
        <f t="shared" si="7"/>
        <v>0</v>
      </c>
      <c r="M57" s="47">
        <f t="shared" si="8"/>
        <v>-201.63293014795565</v>
      </c>
      <c r="N57" s="53"/>
      <c r="U57" s="47">
        <f t="shared" si="9"/>
        <v>0</v>
      </c>
      <c r="V57" s="47">
        <f t="shared" si="10"/>
        <v>0</v>
      </c>
      <c r="W57" s="47">
        <f t="shared" si="11"/>
        <v>-206.46267842717367</v>
      </c>
    </row>
    <row r="58" spans="1:23" ht="12.75" customHeight="1" x14ac:dyDescent="0.2">
      <c r="A58" s="49">
        <f t="shared" si="12"/>
        <v>-2.3561944901923448</v>
      </c>
      <c r="B58" s="45">
        <f t="shared" si="17"/>
        <v>-135</v>
      </c>
      <c r="C58" s="47">
        <f t="shared" si="13"/>
        <v>0</v>
      </c>
      <c r="D58" s="47">
        <f t="shared" si="14"/>
        <v>0</v>
      </c>
      <c r="E58" s="47">
        <f t="shared" si="14"/>
        <v>0</v>
      </c>
      <c r="F58" s="47">
        <f t="shared" si="14"/>
        <v>0</v>
      </c>
      <c r="G58" s="47">
        <f t="shared" si="14"/>
        <v>0</v>
      </c>
      <c r="H58" s="47">
        <f t="shared" si="14"/>
        <v>0</v>
      </c>
      <c r="I58" s="47">
        <f t="shared" si="15"/>
        <v>0</v>
      </c>
      <c r="J58" s="47"/>
      <c r="K58" s="47">
        <f t="shared" si="16"/>
        <v>0</v>
      </c>
      <c r="L58" s="47">
        <f t="shared" si="7"/>
        <v>0</v>
      </c>
      <c r="M58" s="47">
        <f t="shared" si="8"/>
        <v>-199.99999999999977</v>
      </c>
      <c r="N58" s="53"/>
      <c r="U58" s="47">
        <f t="shared" si="9"/>
        <v>0</v>
      </c>
      <c r="V58" s="47">
        <f t="shared" si="10"/>
        <v>0</v>
      </c>
      <c r="W58" s="47">
        <f t="shared" si="11"/>
        <v>-200.00000000000136</v>
      </c>
    </row>
    <row r="59" spans="1:23" ht="12.75" customHeight="1" x14ac:dyDescent="0.2">
      <c r="A59" s="49">
        <f t="shared" si="12"/>
        <v>-2.3387411976724013</v>
      </c>
      <c r="B59" s="45">
        <f t="shared" si="17"/>
        <v>-134</v>
      </c>
      <c r="C59" s="47">
        <f t="shared" si="13"/>
        <v>0</v>
      </c>
      <c r="D59" s="47">
        <f t="shared" si="14"/>
        <v>0</v>
      </c>
      <c r="E59" s="47">
        <f t="shared" si="14"/>
        <v>0</v>
      </c>
      <c r="F59" s="47">
        <f t="shared" si="14"/>
        <v>0</v>
      </c>
      <c r="G59" s="47">
        <f t="shared" si="14"/>
        <v>0</v>
      </c>
      <c r="H59" s="47">
        <f t="shared" si="14"/>
        <v>0</v>
      </c>
      <c r="I59" s="47">
        <f t="shared" si="15"/>
        <v>0</v>
      </c>
      <c r="J59" s="47"/>
      <c r="K59" s="47">
        <f t="shared" si="16"/>
        <v>0</v>
      </c>
      <c r="L59" s="47">
        <f t="shared" si="7"/>
        <v>0</v>
      </c>
      <c r="M59" s="47">
        <f t="shared" si="8"/>
        <v>-202.24152784958039</v>
      </c>
      <c r="N59" s="53"/>
      <c r="U59" s="47">
        <f t="shared" si="9"/>
        <v>0</v>
      </c>
      <c r="V59" s="47">
        <f t="shared" si="10"/>
        <v>0</v>
      </c>
      <c r="W59" s="47">
        <f t="shared" si="11"/>
        <v>-199.64802181330555</v>
      </c>
    </row>
    <row r="60" spans="1:23" ht="12.75" customHeight="1" x14ac:dyDescent="0.2">
      <c r="A60" s="49">
        <f t="shared" si="12"/>
        <v>-2.3212879051524582</v>
      </c>
      <c r="B60" s="45">
        <f t="shared" si="17"/>
        <v>-133</v>
      </c>
      <c r="C60" s="47">
        <f t="shared" si="13"/>
        <v>0</v>
      </c>
      <c r="D60" s="47">
        <f t="shared" si="14"/>
        <v>0</v>
      </c>
      <c r="E60" s="47">
        <f t="shared" si="14"/>
        <v>0</v>
      </c>
      <c r="F60" s="47">
        <f t="shared" si="14"/>
        <v>0</v>
      </c>
      <c r="G60" s="47">
        <f t="shared" si="14"/>
        <v>0</v>
      </c>
      <c r="H60" s="47">
        <f t="shared" si="14"/>
        <v>0</v>
      </c>
      <c r="I60" s="47">
        <f t="shared" si="15"/>
        <v>0</v>
      </c>
      <c r="J60" s="47"/>
      <c r="K60" s="47">
        <f t="shared" si="16"/>
        <v>0</v>
      </c>
      <c r="L60" s="47">
        <f t="shared" si="7"/>
        <v>0</v>
      </c>
      <c r="M60" s="47">
        <f t="shared" si="8"/>
        <v>-208.7617530144166</v>
      </c>
      <c r="N60" s="53"/>
      <c r="U60" s="47">
        <f t="shared" si="9"/>
        <v>0</v>
      </c>
      <c r="V60" s="47">
        <f t="shared" si="10"/>
        <v>0</v>
      </c>
      <c r="W60" s="47">
        <f t="shared" si="11"/>
        <v>-206.21932472763464</v>
      </c>
    </row>
    <row r="61" spans="1:23" ht="12.75" customHeight="1" x14ac:dyDescent="0.2">
      <c r="A61" s="49">
        <f t="shared" si="12"/>
        <v>-2.3038346126325151</v>
      </c>
      <c r="B61" s="45">
        <f t="shared" si="17"/>
        <v>-132</v>
      </c>
      <c r="C61" s="47">
        <f t="shared" si="13"/>
        <v>0</v>
      </c>
      <c r="D61" s="47">
        <f t="shared" si="14"/>
        <v>0</v>
      </c>
      <c r="E61" s="47">
        <f t="shared" si="14"/>
        <v>0</v>
      </c>
      <c r="F61" s="47">
        <f t="shared" si="14"/>
        <v>0</v>
      </c>
      <c r="G61" s="47">
        <f t="shared" si="14"/>
        <v>0</v>
      </c>
      <c r="H61" s="47">
        <f t="shared" si="14"/>
        <v>0</v>
      </c>
      <c r="I61" s="47">
        <f t="shared" si="15"/>
        <v>0</v>
      </c>
      <c r="J61" s="47"/>
      <c r="K61" s="47">
        <f t="shared" si="16"/>
        <v>0</v>
      </c>
      <c r="L61" s="47">
        <f t="shared" si="7"/>
        <v>0</v>
      </c>
      <c r="M61" s="47">
        <f t="shared" si="8"/>
        <v>-219.92151104127882</v>
      </c>
      <c r="N61" s="53"/>
      <c r="U61" s="47">
        <f t="shared" si="9"/>
        <v>0</v>
      </c>
      <c r="V61" s="47">
        <f t="shared" si="10"/>
        <v>0</v>
      </c>
      <c r="W61" s="47">
        <f t="shared" si="11"/>
        <v>-220.45985915237102</v>
      </c>
    </row>
    <row r="62" spans="1:23" ht="12.75" customHeight="1" x14ac:dyDescent="0.2">
      <c r="A62" s="49">
        <f t="shared" si="12"/>
        <v>-2.286381320112572</v>
      </c>
      <c r="B62" s="45">
        <f t="shared" si="17"/>
        <v>-131</v>
      </c>
      <c r="C62" s="47">
        <f t="shared" si="13"/>
        <v>0</v>
      </c>
      <c r="D62" s="47">
        <f t="shared" si="14"/>
        <v>0</v>
      </c>
      <c r="E62" s="47">
        <f t="shared" si="14"/>
        <v>0</v>
      </c>
      <c r="F62" s="47">
        <f t="shared" si="14"/>
        <v>0</v>
      </c>
      <c r="G62" s="47">
        <f t="shared" si="14"/>
        <v>0</v>
      </c>
      <c r="H62" s="47">
        <f t="shared" si="14"/>
        <v>0</v>
      </c>
      <c r="I62" s="47">
        <f t="shared" si="15"/>
        <v>0</v>
      </c>
      <c r="J62" s="47"/>
      <c r="K62" s="47">
        <f t="shared" si="16"/>
        <v>0</v>
      </c>
      <c r="L62" s="47">
        <f t="shared" si="7"/>
        <v>0</v>
      </c>
      <c r="M62" s="47">
        <f t="shared" si="8"/>
        <v>-236.02719638294056</v>
      </c>
      <c r="N62" s="53"/>
      <c r="U62" s="47">
        <f t="shared" si="9"/>
        <v>0</v>
      </c>
      <c r="V62" s="47">
        <f t="shared" si="10"/>
        <v>0</v>
      </c>
      <c r="W62" s="47">
        <f t="shared" si="11"/>
        <v>-243.02756653449083</v>
      </c>
    </row>
    <row r="63" spans="1:23" ht="12.75" customHeight="1" x14ac:dyDescent="0.2">
      <c r="A63" s="49">
        <f t="shared" si="12"/>
        <v>-2.2689280275926285</v>
      </c>
      <c r="B63" s="45">
        <f t="shared" si="17"/>
        <v>-130</v>
      </c>
      <c r="C63" s="47">
        <f t="shared" si="13"/>
        <v>0</v>
      </c>
      <c r="D63" s="47">
        <f t="shared" si="14"/>
        <v>0</v>
      </c>
      <c r="E63" s="47">
        <f t="shared" si="14"/>
        <v>0</v>
      </c>
      <c r="F63" s="47">
        <f t="shared" si="14"/>
        <v>0</v>
      </c>
      <c r="G63" s="47">
        <f t="shared" si="14"/>
        <v>0</v>
      </c>
      <c r="H63" s="47">
        <f t="shared" si="14"/>
        <v>0</v>
      </c>
      <c r="I63" s="47">
        <f t="shared" si="15"/>
        <v>0</v>
      </c>
      <c r="J63" s="47"/>
      <c r="K63" s="47">
        <f t="shared" si="16"/>
        <v>0</v>
      </c>
      <c r="L63" s="47">
        <f t="shared" si="7"/>
        <v>0</v>
      </c>
      <c r="M63" s="47">
        <f t="shared" si="8"/>
        <v>-257.32017490213792</v>
      </c>
      <c r="N63" s="53"/>
      <c r="U63" s="47">
        <f t="shared" si="9"/>
        <v>0</v>
      </c>
      <c r="V63" s="47">
        <f t="shared" si="10"/>
        <v>0</v>
      </c>
      <c r="W63" s="47">
        <f t="shared" si="11"/>
        <v>-274.47164473120318</v>
      </c>
    </row>
    <row r="64" spans="1:23" ht="12.75" customHeight="1" x14ac:dyDescent="0.2">
      <c r="A64" s="49">
        <f t="shared" si="12"/>
        <v>-2.2514747350726849</v>
      </c>
      <c r="B64" s="45">
        <f t="shared" si="17"/>
        <v>-129</v>
      </c>
      <c r="C64" s="47">
        <f t="shared" si="13"/>
        <v>0</v>
      </c>
      <c r="D64" s="47">
        <f t="shared" si="14"/>
        <v>0</v>
      </c>
      <c r="E64" s="47">
        <f t="shared" si="14"/>
        <v>0</v>
      </c>
      <c r="F64" s="47">
        <f t="shared" si="14"/>
        <v>0</v>
      </c>
      <c r="G64" s="47">
        <f t="shared" si="14"/>
        <v>0</v>
      </c>
      <c r="H64" s="47">
        <f t="shared" si="14"/>
        <v>0</v>
      </c>
      <c r="I64" s="47">
        <f t="shared" si="15"/>
        <v>0</v>
      </c>
      <c r="J64" s="47"/>
      <c r="K64" s="47">
        <f t="shared" si="16"/>
        <v>0</v>
      </c>
      <c r="L64" s="47">
        <f t="shared" si="7"/>
        <v>0</v>
      </c>
      <c r="M64" s="47">
        <f t="shared" si="8"/>
        <v>-283.96690582338869</v>
      </c>
      <c r="N64" s="53"/>
      <c r="U64" s="47">
        <f t="shared" si="9"/>
        <v>0</v>
      </c>
      <c r="V64" s="47">
        <f t="shared" si="10"/>
        <v>0</v>
      </c>
      <c r="W64" s="47">
        <f t="shared" si="11"/>
        <v>-315.21295937346247</v>
      </c>
    </row>
    <row r="65" spans="1:23" ht="12.75" customHeight="1" x14ac:dyDescent="0.2">
      <c r="A65" s="49">
        <f t="shared" si="12"/>
        <v>-2.2340214425527418</v>
      </c>
      <c r="B65" s="45">
        <f t="shared" si="17"/>
        <v>-128</v>
      </c>
      <c r="C65" s="47">
        <f t="shared" si="13"/>
        <v>0</v>
      </c>
      <c r="D65" s="47">
        <f t="shared" si="14"/>
        <v>0</v>
      </c>
      <c r="E65" s="47">
        <f t="shared" si="14"/>
        <v>0</v>
      </c>
      <c r="F65" s="47">
        <f t="shared" si="14"/>
        <v>0</v>
      </c>
      <c r="G65" s="47">
        <f t="shared" si="14"/>
        <v>0</v>
      </c>
      <c r="H65" s="47">
        <f t="shared" si="14"/>
        <v>0</v>
      </c>
      <c r="I65" s="47">
        <f t="shared" si="15"/>
        <v>0</v>
      </c>
      <c r="J65" s="47"/>
      <c r="K65" s="47">
        <f t="shared" si="16"/>
        <v>0</v>
      </c>
      <c r="L65" s="47">
        <f t="shared" si="7"/>
        <v>0</v>
      </c>
      <c r="M65" s="47">
        <f t="shared" si="8"/>
        <v>-316.05002735464723</v>
      </c>
      <c r="N65" s="53"/>
      <c r="U65" s="47">
        <f t="shared" si="9"/>
        <v>0</v>
      </c>
      <c r="V65" s="47">
        <f t="shared" si="10"/>
        <v>0</v>
      </c>
      <c r="W65" s="47">
        <f t="shared" si="11"/>
        <v>-365.52609608624721</v>
      </c>
    </row>
    <row r="66" spans="1:23" ht="12.75" customHeight="1" x14ac:dyDescent="0.2">
      <c r="A66" s="49">
        <f t="shared" si="12"/>
        <v>-2.2165681500327987</v>
      </c>
      <c r="B66" s="45">
        <f t="shared" si="17"/>
        <v>-127</v>
      </c>
      <c r="C66" s="47">
        <f t="shared" si="13"/>
        <v>0</v>
      </c>
      <c r="D66" s="47">
        <f t="shared" si="14"/>
        <v>0</v>
      </c>
      <c r="E66" s="47">
        <f t="shared" si="14"/>
        <v>0</v>
      </c>
      <c r="F66" s="47">
        <f t="shared" si="14"/>
        <v>0</v>
      </c>
      <c r="G66" s="47">
        <f t="shared" si="14"/>
        <v>0</v>
      </c>
      <c r="H66" s="47">
        <f t="shared" si="14"/>
        <v>0</v>
      </c>
      <c r="I66" s="47">
        <f t="shared" si="15"/>
        <v>0</v>
      </c>
      <c r="J66" s="47"/>
      <c r="K66" s="47">
        <f t="shared" si="16"/>
        <v>0</v>
      </c>
      <c r="L66" s="47">
        <f t="shared" si="7"/>
        <v>0</v>
      </c>
      <c r="M66" s="47">
        <f t="shared" si="8"/>
        <v>-353.56064870249884</v>
      </c>
      <c r="N66" s="53"/>
      <c r="U66" s="47">
        <f t="shared" si="9"/>
        <v>0</v>
      </c>
      <c r="V66" s="47">
        <f t="shared" si="10"/>
        <v>0</v>
      </c>
      <c r="W66" s="47">
        <f t="shared" si="11"/>
        <v>-425.52352934055421</v>
      </c>
    </row>
    <row r="67" spans="1:23" ht="12.75" customHeight="1" x14ac:dyDescent="0.2">
      <c r="A67" s="49">
        <f t="shared" si="12"/>
        <v>-2.1991148575128552</v>
      </c>
      <c r="B67" s="45">
        <f t="shared" si="17"/>
        <v>-126</v>
      </c>
      <c r="C67" s="47">
        <f t="shared" si="13"/>
        <v>0</v>
      </c>
      <c r="D67" s="47">
        <f t="shared" si="14"/>
        <v>0</v>
      </c>
      <c r="E67" s="47">
        <f t="shared" si="14"/>
        <v>0</v>
      </c>
      <c r="F67" s="47">
        <f t="shared" si="14"/>
        <v>0</v>
      </c>
      <c r="G67" s="47">
        <f t="shared" si="14"/>
        <v>0</v>
      </c>
      <c r="H67" s="47">
        <f t="shared" si="14"/>
        <v>0</v>
      </c>
      <c r="I67" s="47">
        <f t="shared" si="15"/>
        <v>0</v>
      </c>
      <c r="J67" s="47"/>
      <c r="K67" s="47">
        <f t="shared" si="16"/>
        <v>0</v>
      </c>
      <c r="L67" s="47">
        <f t="shared" si="7"/>
        <v>0</v>
      </c>
      <c r="M67" s="47">
        <f t="shared" si="8"/>
        <v>-396.39207371808124</v>
      </c>
      <c r="N67" s="53"/>
      <c r="U67" s="47">
        <f t="shared" si="9"/>
        <v>0</v>
      </c>
      <c r="V67" s="47">
        <f t="shared" si="10"/>
        <v>0</v>
      </c>
      <c r="W67" s="47">
        <f t="shared" si="11"/>
        <v>-495.14235293995552</v>
      </c>
    </row>
    <row r="68" spans="1:23" ht="12.75" customHeight="1" x14ac:dyDescent="0.2">
      <c r="A68" s="49">
        <f t="shared" si="12"/>
        <v>-2.1816615649929116</v>
      </c>
      <c r="B68" s="45">
        <f t="shared" si="17"/>
        <v>-125</v>
      </c>
      <c r="C68" s="47">
        <f t="shared" si="13"/>
        <v>0</v>
      </c>
      <c r="D68" s="47">
        <f t="shared" si="14"/>
        <v>0</v>
      </c>
      <c r="E68" s="47">
        <f t="shared" si="14"/>
        <v>0</v>
      </c>
      <c r="F68" s="47">
        <f t="shared" si="14"/>
        <v>0</v>
      </c>
      <c r="G68" s="47">
        <f t="shared" si="14"/>
        <v>0</v>
      </c>
      <c r="H68" s="47">
        <f t="shared" si="14"/>
        <v>0</v>
      </c>
      <c r="I68" s="47">
        <f t="shared" si="15"/>
        <v>0</v>
      </c>
      <c r="J68" s="47"/>
      <c r="K68" s="47">
        <f t="shared" si="16"/>
        <v>0</v>
      </c>
      <c r="L68" s="47">
        <f t="shared" si="7"/>
        <v>0</v>
      </c>
      <c r="M68" s="47">
        <f t="shared" si="8"/>
        <v>-444.33515819267637</v>
      </c>
      <c r="N68" s="53"/>
      <c r="U68" s="47">
        <f t="shared" si="9"/>
        <v>0</v>
      </c>
      <c r="V68" s="47">
        <f t="shared" si="10"/>
        <v>0</v>
      </c>
      <c r="W68" s="47">
        <f t="shared" si="11"/>
        <v>-574.1339751434075</v>
      </c>
    </row>
    <row r="69" spans="1:23" ht="12.75" customHeight="1" x14ac:dyDescent="0.2">
      <c r="A69" s="49">
        <f t="shared" si="12"/>
        <v>-2.1642082724729685</v>
      </c>
      <c r="B69" s="45">
        <f t="shared" si="17"/>
        <v>-124</v>
      </c>
      <c r="C69" s="47">
        <f t="shared" si="13"/>
        <v>0</v>
      </c>
      <c r="D69" s="47">
        <f t="shared" si="14"/>
        <v>0</v>
      </c>
      <c r="E69" s="47">
        <f t="shared" si="14"/>
        <v>0</v>
      </c>
      <c r="F69" s="47">
        <f t="shared" si="14"/>
        <v>0</v>
      </c>
      <c r="G69" s="47">
        <f t="shared" si="14"/>
        <v>0</v>
      </c>
      <c r="H69" s="47">
        <f t="shared" si="14"/>
        <v>0</v>
      </c>
      <c r="I69" s="47">
        <f t="shared" si="15"/>
        <v>0</v>
      </c>
      <c r="J69" s="47"/>
      <c r="K69" s="47">
        <f t="shared" si="16"/>
        <v>0</v>
      </c>
      <c r="L69" s="47">
        <f t="shared" si="7"/>
        <v>0</v>
      </c>
      <c r="M69" s="47">
        <f t="shared" si="8"/>
        <v>-497.07547426976583</v>
      </c>
      <c r="N69" s="53"/>
      <c r="U69" s="47">
        <f t="shared" si="9"/>
        <v>0</v>
      </c>
      <c r="V69" s="47">
        <f t="shared" si="10"/>
        <v>0</v>
      </c>
      <c r="W69" s="47">
        <f t="shared" si="11"/>
        <v>-662.05712892427073</v>
      </c>
    </row>
    <row r="70" spans="1:23" ht="12.75" customHeight="1" x14ac:dyDescent="0.2">
      <c r="A70" s="49">
        <f t="shared" si="12"/>
        <v>-2.1467549799530254</v>
      </c>
      <c r="B70" s="45">
        <f t="shared" si="17"/>
        <v>-123</v>
      </c>
      <c r="C70" s="47">
        <f t="shared" si="13"/>
        <v>0</v>
      </c>
      <c r="D70" s="47">
        <f t="shared" si="14"/>
        <v>0</v>
      </c>
      <c r="E70" s="47">
        <f t="shared" si="14"/>
        <v>0</v>
      </c>
      <c r="F70" s="47">
        <f t="shared" si="14"/>
        <v>0</v>
      </c>
      <c r="G70" s="47">
        <f t="shared" si="14"/>
        <v>0</v>
      </c>
      <c r="H70" s="47">
        <f t="shared" si="14"/>
        <v>0</v>
      </c>
      <c r="I70" s="47">
        <f t="shared" si="15"/>
        <v>0</v>
      </c>
      <c r="J70" s="47"/>
      <c r="K70" s="47">
        <f t="shared" si="16"/>
        <v>0</v>
      </c>
      <c r="L70" s="47">
        <f t="shared" si="7"/>
        <v>0</v>
      </c>
      <c r="M70" s="47">
        <f t="shared" si="8"/>
        <v>-554.19242208621006</v>
      </c>
      <c r="N70" s="53"/>
      <c r="U70" s="47">
        <f t="shared" si="9"/>
        <v>0</v>
      </c>
      <c r="V70" s="47">
        <f t="shared" si="10"/>
        <v>0</v>
      </c>
      <c r="W70" s="47">
        <f t="shared" si="11"/>
        <v>-758.27448585476725</v>
      </c>
    </row>
    <row r="71" spans="1:23" ht="12.75" customHeight="1" x14ac:dyDescent="0.2">
      <c r="A71" s="49">
        <f t="shared" si="12"/>
        <v>-2.1293016874330819</v>
      </c>
      <c r="B71" s="45">
        <f t="shared" si="17"/>
        <v>-122</v>
      </c>
      <c r="C71" s="47">
        <f t="shared" si="13"/>
        <v>0</v>
      </c>
      <c r="D71" s="47">
        <f t="shared" si="14"/>
        <v>0</v>
      </c>
      <c r="E71" s="47">
        <f t="shared" si="14"/>
        <v>0</v>
      </c>
      <c r="F71" s="47">
        <f t="shared" si="14"/>
        <v>0</v>
      </c>
      <c r="G71" s="47">
        <f t="shared" si="14"/>
        <v>0</v>
      </c>
      <c r="H71" s="47">
        <f t="shared" si="14"/>
        <v>0</v>
      </c>
      <c r="I71" s="47">
        <f t="shared" si="15"/>
        <v>0</v>
      </c>
      <c r="J71" s="47"/>
      <c r="K71" s="47">
        <f t="shared" si="16"/>
        <v>0</v>
      </c>
      <c r="L71" s="47">
        <f t="shared" si="7"/>
        <v>0</v>
      </c>
      <c r="M71" s="47">
        <f t="shared" si="8"/>
        <v>-615.16039125468308</v>
      </c>
      <c r="N71" s="53"/>
      <c r="U71" s="47">
        <f t="shared" si="9"/>
        <v>0</v>
      </c>
      <c r="V71" s="47">
        <f t="shared" si="10"/>
        <v>0</v>
      </c>
      <c r="W71" s="47">
        <f t="shared" si="11"/>
        <v>-861.95309182003996</v>
      </c>
    </row>
    <row r="72" spans="1:23" ht="12.75" customHeight="1" x14ac:dyDescent="0.2">
      <c r="A72" s="49">
        <f t="shared" si="12"/>
        <v>-2.1118483949131388</v>
      </c>
      <c r="B72" s="45">
        <f t="shared" si="17"/>
        <v>-121</v>
      </c>
      <c r="C72" s="47">
        <f t="shared" si="13"/>
        <v>0</v>
      </c>
      <c r="D72" s="47">
        <f t="shared" si="14"/>
        <v>0</v>
      </c>
      <c r="E72" s="47">
        <f t="shared" si="14"/>
        <v>0</v>
      </c>
      <c r="F72" s="47">
        <f t="shared" si="14"/>
        <v>0</v>
      </c>
      <c r="G72" s="47">
        <f t="shared" si="14"/>
        <v>0</v>
      </c>
      <c r="H72" s="47">
        <f t="shared" si="14"/>
        <v>0</v>
      </c>
      <c r="I72" s="47">
        <f t="shared" si="15"/>
        <v>0</v>
      </c>
      <c r="J72" s="47"/>
      <c r="K72" s="47">
        <f t="shared" si="16"/>
        <v>0</v>
      </c>
      <c r="L72" s="47">
        <f t="shared" si="7"/>
        <v>0</v>
      </c>
      <c r="M72" s="47">
        <f t="shared" si="8"/>
        <v>-679.35203391799519</v>
      </c>
      <c r="N72" s="53"/>
      <c r="U72" s="47">
        <f t="shared" si="9"/>
        <v>0</v>
      </c>
      <c r="V72" s="47">
        <f t="shared" si="10"/>
        <v>0</v>
      </c>
      <c r="W72" s="47">
        <f t="shared" si="11"/>
        <v>-972.06876565845994</v>
      </c>
    </row>
    <row r="73" spans="1:23" ht="12.75" customHeight="1" x14ac:dyDescent="0.2">
      <c r="A73" s="49">
        <f t="shared" si="12"/>
        <v>-2.0943951023931953</v>
      </c>
      <c r="B73" s="45">
        <f t="shared" si="17"/>
        <v>-120</v>
      </c>
      <c r="C73" s="47">
        <f t="shared" si="13"/>
        <v>0</v>
      </c>
      <c r="D73" s="47">
        <f t="shared" si="14"/>
        <v>0</v>
      </c>
      <c r="E73" s="47">
        <f t="shared" si="14"/>
        <v>0</v>
      </c>
      <c r="F73" s="47">
        <f t="shared" si="14"/>
        <v>0</v>
      </c>
      <c r="G73" s="47">
        <f t="shared" si="14"/>
        <v>0</v>
      </c>
      <c r="H73" s="47">
        <f t="shared" si="14"/>
        <v>0</v>
      </c>
      <c r="I73" s="47">
        <f t="shared" si="15"/>
        <v>0</v>
      </c>
      <c r="J73" s="47"/>
      <c r="K73" s="47">
        <f t="shared" si="16"/>
        <v>0</v>
      </c>
      <c r="L73" s="47">
        <f t="shared" si="7"/>
        <v>0</v>
      </c>
      <c r="M73" s="47">
        <f t="shared" si="8"/>
        <v>-746.04366770222725</v>
      </c>
      <c r="N73" s="53"/>
      <c r="U73" s="47">
        <f t="shared" si="9"/>
        <v>0</v>
      </c>
      <c r="V73" s="47">
        <f t="shared" si="10"/>
        <v>0</v>
      </c>
      <c r="W73" s="47">
        <f t="shared" si="11"/>
        <v>-1087.4145195317813</v>
      </c>
    </row>
    <row r="74" spans="1:23" ht="12.75" customHeight="1" x14ac:dyDescent="0.2">
      <c r="A74" s="49">
        <f t="shared" si="12"/>
        <v>-2.0769418098732522</v>
      </c>
      <c r="B74" s="45">
        <f t="shared" si="17"/>
        <v>-119</v>
      </c>
      <c r="C74" s="47">
        <f t="shared" si="13"/>
        <v>0</v>
      </c>
      <c r="D74" s="47">
        <f t="shared" si="14"/>
        <v>0</v>
      </c>
      <c r="E74" s="47">
        <f t="shared" si="14"/>
        <v>0</v>
      </c>
      <c r="F74" s="47">
        <f t="shared" si="14"/>
        <v>0</v>
      </c>
      <c r="G74" s="47">
        <f t="shared" si="14"/>
        <v>0</v>
      </c>
      <c r="H74" s="47">
        <f t="shared" si="14"/>
        <v>0</v>
      </c>
      <c r="I74" s="47">
        <f t="shared" si="15"/>
        <v>0</v>
      </c>
      <c r="J74" s="47"/>
      <c r="K74" s="47">
        <f t="shared" si="16"/>
        <v>0</v>
      </c>
      <c r="L74" s="47">
        <f t="shared" si="7"/>
        <v>0</v>
      </c>
      <c r="M74" s="47">
        <f t="shared" si="8"/>
        <v>-814.42278190289858</v>
      </c>
      <c r="N74" s="53"/>
      <c r="U74" s="47">
        <f t="shared" si="9"/>
        <v>0</v>
      </c>
      <c r="V74" s="47">
        <f t="shared" si="10"/>
        <v>0</v>
      </c>
      <c r="W74" s="47">
        <f t="shared" si="11"/>
        <v>-1206.612974136496</v>
      </c>
    </row>
    <row r="75" spans="1:23" ht="12.75" customHeight="1" x14ac:dyDescent="0.2">
      <c r="A75" s="49">
        <f t="shared" si="12"/>
        <v>-2.0594885173533086</v>
      </c>
      <c r="B75" s="45">
        <f t="shared" si="17"/>
        <v>-118</v>
      </c>
      <c r="C75" s="47">
        <f t="shared" si="13"/>
        <v>0</v>
      </c>
      <c r="D75" s="47">
        <f t="shared" si="14"/>
        <v>0</v>
      </c>
      <c r="E75" s="47">
        <f t="shared" si="14"/>
        <v>0</v>
      </c>
      <c r="F75" s="47">
        <f t="shared" si="14"/>
        <v>0</v>
      </c>
      <c r="G75" s="47">
        <f t="shared" si="14"/>
        <v>0</v>
      </c>
      <c r="H75" s="47">
        <f t="shared" si="14"/>
        <v>0</v>
      </c>
      <c r="I75" s="47">
        <f t="shared" si="15"/>
        <v>0</v>
      </c>
      <c r="J75" s="47"/>
      <c r="K75" s="47">
        <f t="shared" si="16"/>
        <v>0</v>
      </c>
      <c r="L75" s="47">
        <f t="shared" si="7"/>
        <v>0</v>
      </c>
      <c r="M75" s="47">
        <f t="shared" si="8"/>
        <v>-883.59757464375446</v>
      </c>
      <c r="N75" s="53"/>
      <c r="U75" s="47">
        <f t="shared" si="9"/>
        <v>0</v>
      </c>
      <c r="V75" s="47">
        <f t="shared" si="10"/>
        <v>0</v>
      </c>
      <c r="W75" s="47">
        <f t="shared" si="11"/>
        <v>-1328.1326546714702</v>
      </c>
    </row>
    <row r="76" spans="1:23" ht="12.75" customHeight="1" x14ac:dyDescent="0.2">
      <c r="A76" s="49">
        <f t="shared" si="12"/>
        <v>-2.0420352248333655</v>
      </c>
      <c r="B76" s="45">
        <f t="shared" si="17"/>
        <v>-117</v>
      </c>
      <c r="C76" s="47">
        <f t="shared" si="13"/>
        <v>0</v>
      </c>
      <c r="D76" s="47">
        <f t="shared" si="14"/>
        <v>0</v>
      </c>
      <c r="E76" s="47">
        <f t="shared" si="14"/>
        <v>0</v>
      </c>
      <c r="F76" s="47">
        <f t="shared" si="14"/>
        <v>0</v>
      </c>
      <c r="G76" s="47">
        <f t="shared" si="14"/>
        <v>0</v>
      </c>
      <c r="H76" s="47">
        <f t="shared" si="14"/>
        <v>0</v>
      </c>
      <c r="I76" s="47">
        <f t="shared" si="15"/>
        <v>0</v>
      </c>
      <c r="J76" s="47"/>
      <c r="K76" s="47">
        <f t="shared" si="16"/>
        <v>0</v>
      </c>
      <c r="L76" s="47">
        <f t="shared" si="7"/>
        <v>0</v>
      </c>
      <c r="M76" s="47">
        <f t="shared" si="8"/>
        <v>-952.60840356877316</v>
      </c>
      <c r="N76" s="53"/>
      <c r="U76" s="47">
        <f t="shared" si="9"/>
        <v>0</v>
      </c>
      <c r="V76" s="47">
        <f t="shared" si="10"/>
        <v>0</v>
      </c>
      <c r="W76" s="47">
        <f t="shared" si="11"/>
        <v>-1450.3079667365503</v>
      </c>
    </row>
    <row r="77" spans="1:23" ht="12.75" customHeight="1" x14ac:dyDescent="0.2">
      <c r="A77" s="49">
        <f t="shared" si="12"/>
        <v>-2.0245819323134224</v>
      </c>
      <c r="B77" s="45">
        <f t="shared" si="17"/>
        <v>-116</v>
      </c>
      <c r="C77" s="47">
        <f t="shared" ref="C77:C140" si="28">IF($B77&lt;-$B$9,K77,IF($B77&gt;$B$9,L77,M77))</f>
        <v>0</v>
      </c>
      <c r="D77" s="47">
        <f t="shared" ref="D77:H127" si="29">$C77+($I77-$C77)*D$11/90</f>
        <v>0</v>
      </c>
      <c r="E77" s="47">
        <f t="shared" si="29"/>
        <v>0</v>
      </c>
      <c r="F77" s="47">
        <f t="shared" si="29"/>
        <v>0</v>
      </c>
      <c r="G77" s="47">
        <f t="shared" si="29"/>
        <v>0</v>
      </c>
      <c r="H77" s="47">
        <f t="shared" si="29"/>
        <v>0</v>
      </c>
      <c r="I77" s="47">
        <f t="shared" si="15"/>
        <v>0</v>
      </c>
      <c r="J77" s="47"/>
      <c r="K77" s="47">
        <f t="shared" si="16"/>
        <v>0</v>
      </c>
      <c r="L77" s="47">
        <f t="shared" ref="L77:L140" si="30">IF($B77&lt;$B$9,0,IF($B77&lt;90,($D$9*(1-($B77-$B$9)/$B$9)^$K$11),0))</f>
        <v>0</v>
      </c>
      <c r="M77" s="47">
        <f t="shared" ref="M77:M140" si="31">$D$5*($T$15*COS($A77)+$T$21*COS(3*$A77)+$T$27*COS(5*$A77)+$T$33*COS(7*$A77)+$T$39*COS(9*$A77))</f>
        <v>-1020.4409888907618</v>
      </c>
      <c r="N77" s="53"/>
      <c r="U77" s="47">
        <f t="shared" ref="U77:U140" si="32">IF($B77&lt;-90,0,IF($B77&lt;-$H$9,($J$9*((90+$B77)/$H$9)^$U$11),0))</f>
        <v>0</v>
      </c>
      <c r="V77" s="47">
        <f t="shared" ref="V77:V140" si="33">IF($B77&lt;$H$9,0,IF($B77&lt;90,($D$9*(1-($B77-$H$9)/$H$9)^$U$11),0))</f>
        <v>0</v>
      </c>
      <c r="W77" s="47">
        <f t="shared" ref="W77:W140" si="34">$J$5*($AD$15*COS($A77)+$AD$21*COS(3*$A77)+$AD$27*COS(5*$A77)+$AD$33*COS(7*$A77)+$AD$39*COS(9*$A77))</f>
        <v>-1571.3625670333633</v>
      </c>
    </row>
    <row r="78" spans="1:23" ht="12.75" customHeight="1" x14ac:dyDescent="0.2">
      <c r="A78" s="49">
        <f t="shared" ref="A78:A141" si="35">B78*PI()/180</f>
        <v>-2.0071286397934789</v>
      </c>
      <c r="B78" s="45">
        <f t="shared" si="17"/>
        <v>-115</v>
      </c>
      <c r="C78" s="47">
        <f t="shared" si="28"/>
        <v>0</v>
      </c>
      <c r="D78" s="47">
        <f t="shared" si="29"/>
        <v>0</v>
      </c>
      <c r="E78" s="47">
        <f t="shared" si="29"/>
        <v>0</v>
      </c>
      <c r="F78" s="47">
        <f t="shared" si="29"/>
        <v>0</v>
      </c>
      <c r="G78" s="47">
        <f t="shared" si="29"/>
        <v>0</v>
      </c>
      <c r="H78" s="47">
        <f t="shared" si="29"/>
        <v>0</v>
      </c>
      <c r="I78" s="47">
        <f t="shared" ref="I78:I141" si="36">IF($B78&lt;-$H$9,U78,IF($B78&gt;$H$9,V78,W78))</f>
        <v>0</v>
      </c>
      <c r="J78" s="47"/>
      <c r="K78" s="47">
        <f t="shared" ref="K78:K141" si="37">IF($B78&lt;-90,0,IF($B78&lt;-$B$9,($D$9*((90+$B78)/$B$9)^$K$11),0))</f>
        <v>0</v>
      </c>
      <c r="L78" s="47">
        <f t="shared" si="30"/>
        <v>0</v>
      </c>
      <c r="M78" s="47">
        <f t="shared" si="31"/>
        <v>-1086.041166333486</v>
      </c>
      <c r="N78" s="53"/>
      <c r="U78" s="47">
        <f t="shared" si="32"/>
        <v>0</v>
      </c>
      <c r="V78" s="47">
        <f t="shared" si="33"/>
        <v>0</v>
      </c>
      <c r="W78" s="47">
        <f t="shared" si="34"/>
        <v>-1689.4357638264858</v>
      </c>
    </row>
    <row r="79" spans="1:23" ht="12.75" customHeight="1" x14ac:dyDescent="0.2">
      <c r="A79" s="49">
        <f t="shared" si="35"/>
        <v>-1.9896753472735356</v>
      </c>
      <c r="B79" s="45">
        <f t="shared" ref="B79:B143" si="38">B78+1</f>
        <v>-114</v>
      </c>
      <c r="C79" s="47">
        <f t="shared" si="28"/>
        <v>0</v>
      </c>
      <c r="D79" s="47">
        <f t="shared" si="29"/>
        <v>0</v>
      </c>
      <c r="E79" s="47">
        <f t="shared" si="29"/>
        <v>0</v>
      </c>
      <c r="F79" s="47">
        <f t="shared" si="29"/>
        <v>0</v>
      </c>
      <c r="G79" s="47">
        <f t="shared" si="29"/>
        <v>0</v>
      </c>
      <c r="H79" s="47">
        <f t="shared" si="29"/>
        <v>0</v>
      </c>
      <c r="I79" s="47">
        <f t="shared" si="36"/>
        <v>0</v>
      </c>
      <c r="J79" s="47"/>
      <c r="K79" s="47">
        <f t="shared" si="37"/>
        <v>0</v>
      </c>
      <c r="L79" s="47">
        <f t="shared" si="30"/>
        <v>0</v>
      </c>
      <c r="M79" s="47">
        <f t="shared" si="31"/>
        <v>-1148.330949638693</v>
      </c>
      <c r="N79" s="53"/>
      <c r="U79" s="47">
        <f t="shared" si="32"/>
        <v>0</v>
      </c>
      <c r="V79" s="47">
        <f t="shared" si="33"/>
        <v>0</v>
      </c>
      <c r="W79" s="47">
        <f t="shared" si="34"/>
        <v>-1802.6115084829185</v>
      </c>
    </row>
    <row r="80" spans="1:23" ht="12.75" customHeight="1" x14ac:dyDescent="0.2">
      <c r="A80" s="49">
        <f t="shared" si="35"/>
        <v>-1.9722220547535922</v>
      </c>
      <c r="B80" s="45">
        <f t="shared" si="38"/>
        <v>-113</v>
      </c>
      <c r="C80" s="47">
        <f t="shared" si="28"/>
        <v>0</v>
      </c>
      <c r="D80" s="47">
        <f t="shared" si="29"/>
        <v>0</v>
      </c>
      <c r="E80" s="47">
        <f t="shared" si="29"/>
        <v>0</v>
      </c>
      <c r="F80" s="47">
        <f t="shared" si="29"/>
        <v>0</v>
      </c>
      <c r="G80" s="47">
        <f t="shared" si="29"/>
        <v>0</v>
      </c>
      <c r="H80" s="47">
        <f t="shared" si="29"/>
        <v>0</v>
      </c>
      <c r="I80" s="47">
        <f t="shared" si="36"/>
        <v>0</v>
      </c>
      <c r="J80" s="47"/>
      <c r="K80" s="47">
        <f t="shared" si="37"/>
        <v>0</v>
      </c>
      <c r="L80" s="47">
        <f t="shared" si="30"/>
        <v>0</v>
      </c>
      <c r="M80" s="47">
        <f t="shared" si="31"/>
        <v>-1206.2256287710547</v>
      </c>
      <c r="N80" s="53"/>
      <c r="U80" s="47">
        <f t="shared" si="32"/>
        <v>0</v>
      </c>
      <c r="V80" s="47">
        <f t="shared" si="33"/>
        <v>0</v>
      </c>
      <c r="W80" s="47">
        <f t="shared" si="34"/>
        <v>-1908.9494738046362</v>
      </c>
    </row>
    <row r="81" spans="1:23" ht="12.75" customHeight="1" x14ac:dyDescent="0.2">
      <c r="A81" s="49">
        <f t="shared" si="35"/>
        <v>-1.9547687622336491</v>
      </c>
      <c r="B81" s="45">
        <f t="shared" si="38"/>
        <v>-112</v>
      </c>
      <c r="C81" s="47">
        <f t="shared" si="28"/>
        <v>0</v>
      </c>
      <c r="D81" s="47">
        <f t="shared" si="29"/>
        <v>0</v>
      </c>
      <c r="E81" s="47">
        <f t="shared" si="29"/>
        <v>0</v>
      </c>
      <c r="F81" s="47">
        <f t="shared" si="29"/>
        <v>0</v>
      </c>
      <c r="G81" s="47">
        <f t="shared" si="29"/>
        <v>0</v>
      </c>
      <c r="H81" s="47">
        <f t="shared" si="29"/>
        <v>0</v>
      </c>
      <c r="I81" s="47">
        <f t="shared" si="36"/>
        <v>0</v>
      </c>
      <c r="J81" s="47"/>
      <c r="K81" s="47">
        <f t="shared" si="37"/>
        <v>0</v>
      </c>
      <c r="L81" s="47">
        <f t="shared" si="30"/>
        <v>0</v>
      </c>
      <c r="M81" s="47">
        <f t="shared" si="31"/>
        <v>-1258.6516015650188</v>
      </c>
      <c r="N81" s="53"/>
      <c r="U81" s="47">
        <f t="shared" si="32"/>
        <v>0</v>
      </c>
      <c r="V81" s="47">
        <f t="shared" si="33"/>
        <v>0</v>
      </c>
      <c r="W81" s="47">
        <f t="shared" si="34"/>
        <v>-2006.5176589078612</v>
      </c>
    </row>
    <row r="82" spans="1:23" ht="12.75" customHeight="1" x14ac:dyDescent="0.2">
      <c r="A82" s="49">
        <f t="shared" si="35"/>
        <v>-1.9373154697137058</v>
      </c>
      <c r="B82" s="45">
        <f t="shared" si="38"/>
        <v>-111</v>
      </c>
      <c r="C82" s="47">
        <f t="shared" si="28"/>
        <v>0</v>
      </c>
      <c r="D82" s="47">
        <f t="shared" si="29"/>
        <v>0</v>
      </c>
      <c r="E82" s="47">
        <f t="shared" si="29"/>
        <v>0</v>
      </c>
      <c r="F82" s="47">
        <f t="shared" si="29"/>
        <v>0</v>
      </c>
      <c r="G82" s="47">
        <f t="shared" si="29"/>
        <v>0</v>
      </c>
      <c r="H82" s="47">
        <f t="shared" si="29"/>
        <v>0</v>
      </c>
      <c r="I82" s="47">
        <f t="shared" si="36"/>
        <v>0</v>
      </c>
      <c r="J82" s="47"/>
      <c r="K82" s="47">
        <f t="shared" si="37"/>
        <v>0</v>
      </c>
      <c r="L82" s="47">
        <f t="shared" si="30"/>
        <v>0</v>
      </c>
      <c r="M82" s="47">
        <f t="shared" si="31"/>
        <v>-1304.5646140351437</v>
      </c>
      <c r="N82" s="53"/>
      <c r="U82" s="47">
        <f t="shared" si="32"/>
        <v>0</v>
      </c>
      <c r="V82" s="47">
        <f t="shared" si="33"/>
        <v>0</v>
      </c>
      <c r="W82" s="47">
        <f t="shared" si="34"/>
        <v>-2093.4259154899187</v>
      </c>
    </row>
    <row r="83" spans="1:23" ht="12.75" customHeight="1" x14ac:dyDescent="0.2">
      <c r="A83" s="49">
        <f t="shared" si="35"/>
        <v>-1.9198621771937625</v>
      </c>
      <c r="B83" s="45">
        <f t="shared" si="38"/>
        <v>-110</v>
      </c>
      <c r="C83" s="47">
        <f t="shared" si="28"/>
        <v>0</v>
      </c>
      <c r="D83" s="47">
        <f t="shared" si="29"/>
        <v>0</v>
      </c>
      <c r="E83" s="47">
        <f t="shared" si="29"/>
        <v>0</v>
      </c>
      <c r="F83" s="47">
        <f t="shared" si="29"/>
        <v>0</v>
      </c>
      <c r="G83" s="47">
        <f t="shared" si="29"/>
        <v>0</v>
      </c>
      <c r="H83" s="47">
        <f t="shared" si="29"/>
        <v>0</v>
      </c>
      <c r="I83" s="47">
        <f t="shared" si="36"/>
        <v>0</v>
      </c>
      <c r="J83" s="47"/>
      <c r="K83" s="47">
        <f t="shared" si="37"/>
        <v>0</v>
      </c>
      <c r="L83" s="47">
        <f t="shared" si="30"/>
        <v>0</v>
      </c>
      <c r="M83" s="47">
        <f t="shared" si="31"/>
        <v>-1342.9680685102965</v>
      </c>
      <c r="N83" s="53"/>
      <c r="S83" s="52"/>
      <c r="U83" s="47">
        <f t="shared" si="32"/>
        <v>0</v>
      </c>
      <c r="V83" s="47">
        <f t="shared" si="33"/>
        <v>0</v>
      </c>
      <c r="W83" s="47">
        <f t="shared" si="34"/>
        <v>-2167.8597576325337</v>
      </c>
    </row>
    <row r="84" spans="1:23" ht="12.75" customHeight="1" x14ac:dyDescent="0.2">
      <c r="A84" s="49">
        <f t="shared" si="35"/>
        <v>-1.902408884673819</v>
      </c>
      <c r="B84" s="45">
        <f t="shared" si="38"/>
        <v>-109</v>
      </c>
      <c r="C84" s="47">
        <f t="shared" si="28"/>
        <v>0</v>
      </c>
      <c r="D84" s="47">
        <f t="shared" si="29"/>
        <v>0</v>
      </c>
      <c r="E84" s="47">
        <f t="shared" si="29"/>
        <v>0</v>
      </c>
      <c r="F84" s="47">
        <f t="shared" si="29"/>
        <v>0</v>
      </c>
      <c r="G84" s="47">
        <f t="shared" si="29"/>
        <v>0</v>
      </c>
      <c r="H84" s="47">
        <f t="shared" si="29"/>
        <v>0</v>
      </c>
      <c r="I84" s="47">
        <f t="shared" si="36"/>
        <v>0</v>
      </c>
      <c r="J84" s="47"/>
      <c r="K84" s="47">
        <f t="shared" si="37"/>
        <v>0</v>
      </c>
      <c r="L84" s="47">
        <f t="shared" si="30"/>
        <v>0</v>
      </c>
      <c r="M84" s="47">
        <f t="shared" si="31"/>
        <v>-1372.9310496094238</v>
      </c>
      <c r="N84" s="53"/>
      <c r="U84" s="47">
        <f t="shared" si="32"/>
        <v>0</v>
      </c>
      <c r="V84" s="47">
        <f t="shared" si="33"/>
        <v>0</v>
      </c>
      <c r="W84" s="47">
        <f t="shared" si="34"/>
        <v>-2228.1137977288063</v>
      </c>
    </row>
    <row r="85" spans="1:23" ht="12.75" customHeight="1" x14ac:dyDescent="0.2">
      <c r="A85" s="49">
        <f t="shared" si="35"/>
        <v>-1.8849555921538759</v>
      </c>
      <c r="B85" s="45">
        <f t="shared" si="38"/>
        <v>-108</v>
      </c>
      <c r="C85" s="47">
        <f t="shared" si="28"/>
        <v>0</v>
      </c>
      <c r="D85" s="47">
        <f t="shared" si="29"/>
        <v>0</v>
      </c>
      <c r="E85" s="47">
        <f t="shared" si="29"/>
        <v>0</v>
      </c>
      <c r="F85" s="47">
        <f t="shared" si="29"/>
        <v>0</v>
      </c>
      <c r="G85" s="47">
        <f t="shared" si="29"/>
        <v>0</v>
      </c>
      <c r="H85" s="47">
        <f t="shared" si="29"/>
        <v>0</v>
      </c>
      <c r="I85" s="47">
        <f t="shared" si="36"/>
        <v>0</v>
      </c>
      <c r="J85" s="47"/>
      <c r="K85" s="47">
        <f t="shared" si="37"/>
        <v>0</v>
      </c>
      <c r="L85" s="47">
        <f t="shared" si="30"/>
        <v>0</v>
      </c>
      <c r="M85" s="47">
        <f t="shared" si="31"/>
        <v>-1393.6057161600447</v>
      </c>
      <c r="N85" s="53"/>
      <c r="U85" s="47">
        <f t="shared" si="32"/>
        <v>0</v>
      </c>
      <c r="V85" s="47">
        <f t="shared" si="33"/>
        <v>0</v>
      </c>
      <c r="W85" s="47">
        <f t="shared" si="34"/>
        <v>-2272.6241453125044</v>
      </c>
    </row>
    <row r="86" spans="1:23" ht="12.75" customHeight="1" x14ac:dyDescent="0.2">
      <c r="A86" s="49">
        <f t="shared" si="35"/>
        <v>-1.8675022996339325</v>
      </c>
      <c r="B86" s="45">
        <f t="shared" si="38"/>
        <v>-107</v>
      </c>
      <c r="C86" s="47">
        <f t="shared" si="28"/>
        <v>0</v>
      </c>
      <c r="D86" s="47">
        <f t="shared" si="29"/>
        <v>0</v>
      </c>
      <c r="E86" s="47">
        <f t="shared" si="29"/>
        <v>0</v>
      </c>
      <c r="F86" s="47">
        <f t="shared" si="29"/>
        <v>0</v>
      </c>
      <c r="G86" s="47">
        <f t="shared" si="29"/>
        <v>0</v>
      </c>
      <c r="H86" s="47">
        <f t="shared" si="29"/>
        <v>0</v>
      </c>
      <c r="I86" s="47">
        <f t="shared" si="36"/>
        <v>0</v>
      </c>
      <c r="J86" s="47"/>
      <c r="K86" s="47">
        <f t="shared" si="37"/>
        <v>0</v>
      </c>
      <c r="L86" s="47">
        <f t="shared" si="30"/>
        <v>0</v>
      </c>
      <c r="M86" s="47">
        <f t="shared" si="31"/>
        <v>-1404.2437126198033</v>
      </c>
      <c r="N86" s="53"/>
      <c r="U86" s="47">
        <f t="shared" si="32"/>
        <v>0</v>
      </c>
      <c r="V86" s="47">
        <f t="shared" si="33"/>
        <v>0</v>
      </c>
      <c r="W86" s="47">
        <f t="shared" si="34"/>
        <v>-2299.9991138318715</v>
      </c>
    </row>
    <row r="87" spans="1:23" ht="12.75" customHeight="1" x14ac:dyDescent="0.2">
      <c r="A87" s="49">
        <f t="shared" si="35"/>
        <v>-1.8500490071139892</v>
      </c>
      <c r="B87" s="45">
        <f t="shared" si="38"/>
        <v>-106</v>
      </c>
      <c r="C87" s="47">
        <f t="shared" si="28"/>
        <v>0</v>
      </c>
      <c r="D87" s="47">
        <f t="shared" si="29"/>
        <v>0</v>
      </c>
      <c r="E87" s="47">
        <f t="shared" si="29"/>
        <v>0</v>
      </c>
      <c r="F87" s="47">
        <f t="shared" si="29"/>
        <v>0</v>
      </c>
      <c r="G87" s="47">
        <f t="shared" si="29"/>
        <v>0</v>
      </c>
      <c r="H87" s="47">
        <f t="shared" si="29"/>
        <v>0</v>
      </c>
      <c r="I87" s="47">
        <f t="shared" si="36"/>
        <v>0</v>
      </c>
      <c r="J87" s="47"/>
      <c r="K87" s="47">
        <f t="shared" si="37"/>
        <v>0</v>
      </c>
      <c r="L87" s="47">
        <f t="shared" si="30"/>
        <v>0</v>
      </c>
      <c r="M87" s="47">
        <f t="shared" si="31"/>
        <v>-1404.2112663826877</v>
      </c>
      <c r="N87" s="53"/>
      <c r="U87" s="47">
        <f t="shared" si="32"/>
        <v>0</v>
      </c>
      <c r="V87" s="47">
        <f t="shared" si="33"/>
        <v>0</v>
      </c>
      <c r="W87" s="47">
        <f t="shared" si="34"/>
        <v>-2309.047602750562</v>
      </c>
    </row>
    <row r="88" spans="1:23" ht="12.75" customHeight="1" x14ac:dyDescent="0.2">
      <c r="A88" s="49">
        <f t="shared" si="35"/>
        <v>-1.8325957145940461</v>
      </c>
      <c r="B88" s="45">
        <f t="shared" si="38"/>
        <v>-105</v>
      </c>
      <c r="C88" s="47">
        <f t="shared" si="28"/>
        <v>0</v>
      </c>
      <c r="D88" s="47">
        <f t="shared" si="29"/>
        <v>0</v>
      </c>
      <c r="E88" s="47">
        <f t="shared" si="29"/>
        <v>0</v>
      </c>
      <c r="F88" s="47">
        <f t="shared" si="29"/>
        <v>0</v>
      </c>
      <c r="G88" s="47">
        <f t="shared" si="29"/>
        <v>0</v>
      </c>
      <c r="H88" s="47">
        <f t="shared" si="29"/>
        <v>0</v>
      </c>
      <c r="I88" s="47">
        <f t="shared" si="36"/>
        <v>0</v>
      </c>
      <c r="J88" s="47"/>
      <c r="K88" s="47">
        <f t="shared" si="37"/>
        <v>0</v>
      </c>
      <c r="L88" s="47">
        <f t="shared" si="30"/>
        <v>0</v>
      </c>
      <c r="M88" s="47">
        <f t="shared" si="31"/>
        <v>-1393.0026573570578</v>
      </c>
      <c r="N88" s="53"/>
      <c r="U88" s="47">
        <f t="shared" si="32"/>
        <v>0</v>
      </c>
      <c r="V88" s="47">
        <f t="shared" si="33"/>
        <v>0</v>
      </c>
      <c r="W88" s="47">
        <f t="shared" si="34"/>
        <v>-2298.8045584638967</v>
      </c>
    </row>
    <row r="89" spans="1:23" ht="12.75" customHeight="1" x14ac:dyDescent="0.2">
      <c r="A89" s="49">
        <f t="shared" si="35"/>
        <v>-1.8151424220741028</v>
      </c>
      <c r="B89" s="45">
        <f t="shared" si="38"/>
        <v>-104</v>
      </c>
      <c r="C89" s="47">
        <f t="shared" si="28"/>
        <v>0</v>
      </c>
      <c r="D89" s="47">
        <f t="shared" si="29"/>
        <v>0</v>
      </c>
      <c r="E89" s="47">
        <f t="shared" si="29"/>
        <v>0</v>
      </c>
      <c r="F89" s="47">
        <f t="shared" si="29"/>
        <v>0</v>
      </c>
      <c r="G89" s="47">
        <f t="shared" si="29"/>
        <v>0</v>
      </c>
      <c r="H89" s="47">
        <f t="shared" si="29"/>
        <v>0</v>
      </c>
      <c r="I89" s="47">
        <f t="shared" si="36"/>
        <v>0</v>
      </c>
      <c r="J89" s="47"/>
      <c r="K89" s="47">
        <f t="shared" si="37"/>
        <v>0</v>
      </c>
      <c r="L89" s="47">
        <f t="shared" si="30"/>
        <v>0</v>
      </c>
      <c r="M89" s="47">
        <f t="shared" si="31"/>
        <v>-1370.2517730525899</v>
      </c>
      <c r="N89" s="53"/>
      <c r="U89" s="47">
        <f t="shared" si="32"/>
        <v>0</v>
      </c>
      <c r="V89" s="47">
        <f t="shared" si="33"/>
        <v>0</v>
      </c>
      <c r="W89" s="47">
        <f t="shared" si="34"/>
        <v>-2268.5529667650549</v>
      </c>
    </row>
    <row r="90" spans="1:23" ht="12.75" customHeight="1" x14ac:dyDescent="0.2">
      <c r="A90" s="49">
        <f t="shared" si="35"/>
        <v>-1.7976891295541593</v>
      </c>
      <c r="B90" s="45">
        <f t="shared" si="38"/>
        <v>-103</v>
      </c>
      <c r="C90" s="47">
        <f t="shared" si="28"/>
        <v>0</v>
      </c>
      <c r="D90" s="47">
        <f t="shared" si="29"/>
        <v>0</v>
      </c>
      <c r="E90" s="47">
        <f t="shared" si="29"/>
        <v>0</v>
      </c>
      <c r="F90" s="47">
        <f t="shared" si="29"/>
        <v>0</v>
      </c>
      <c r="G90" s="47">
        <f t="shared" si="29"/>
        <v>0</v>
      </c>
      <c r="H90" s="47">
        <f t="shared" si="29"/>
        <v>0</v>
      </c>
      <c r="I90" s="47">
        <f t="shared" si="36"/>
        <v>0</v>
      </c>
      <c r="J90" s="47"/>
      <c r="K90" s="47">
        <f t="shared" si="37"/>
        <v>0</v>
      </c>
      <c r="L90" s="47">
        <f t="shared" si="30"/>
        <v>0</v>
      </c>
      <c r="M90" s="47">
        <f t="shared" si="31"/>
        <v>-1335.7414956125117</v>
      </c>
      <c r="N90" s="53"/>
      <c r="U90" s="47">
        <f t="shared" si="32"/>
        <v>0</v>
      </c>
      <c r="V90" s="47">
        <f t="shared" si="33"/>
        <v>0</v>
      </c>
      <c r="W90" s="47">
        <f t="shared" si="34"/>
        <v>-2217.8418910582654</v>
      </c>
    </row>
    <row r="91" spans="1:23" ht="12.75" customHeight="1" x14ac:dyDescent="0.2">
      <c r="A91" s="49">
        <f t="shared" si="35"/>
        <v>-1.780235837034216</v>
      </c>
      <c r="B91" s="45">
        <f t="shared" si="38"/>
        <v>-102</v>
      </c>
      <c r="C91" s="47">
        <f t="shared" si="28"/>
        <v>0</v>
      </c>
      <c r="D91" s="47">
        <f t="shared" si="29"/>
        <v>0</v>
      </c>
      <c r="E91" s="47">
        <f t="shared" si="29"/>
        <v>0</v>
      </c>
      <c r="F91" s="47">
        <f t="shared" si="29"/>
        <v>0</v>
      </c>
      <c r="G91" s="47">
        <f t="shared" si="29"/>
        <v>0</v>
      </c>
      <c r="H91" s="47">
        <f t="shared" si="29"/>
        <v>0</v>
      </c>
      <c r="I91" s="47">
        <f t="shared" si="36"/>
        <v>0</v>
      </c>
      <c r="J91" s="47"/>
      <c r="K91" s="47">
        <f t="shared" si="37"/>
        <v>0</v>
      </c>
      <c r="L91" s="47">
        <f t="shared" si="30"/>
        <v>0</v>
      </c>
      <c r="M91" s="47">
        <f t="shared" si="31"/>
        <v>-1289.4107061352445</v>
      </c>
      <c r="N91" s="53"/>
      <c r="U91" s="47">
        <f t="shared" si="32"/>
        <v>0</v>
      </c>
      <c r="V91" s="47">
        <f t="shared" si="33"/>
        <v>0</v>
      </c>
      <c r="W91" s="47">
        <f t="shared" si="34"/>
        <v>-2146.5001429880699</v>
      </c>
    </row>
    <row r="92" spans="1:23" ht="12.75" customHeight="1" x14ac:dyDescent="0.2">
      <c r="A92" s="49">
        <f t="shared" si="35"/>
        <v>-1.7627825445142729</v>
      </c>
      <c r="B92" s="45">
        <f t="shared" si="38"/>
        <v>-101</v>
      </c>
      <c r="C92" s="47">
        <f t="shared" si="28"/>
        <v>0</v>
      </c>
      <c r="D92" s="47">
        <f t="shared" si="29"/>
        <v>0</v>
      </c>
      <c r="E92" s="47">
        <f t="shared" si="29"/>
        <v>0</v>
      </c>
      <c r="F92" s="47">
        <f t="shared" si="29"/>
        <v>0</v>
      </c>
      <c r="G92" s="47">
        <f t="shared" si="29"/>
        <v>0</v>
      </c>
      <c r="H92" s="47">
        <f t="shared" si="29"/>
        <v>0</v>
      </c>
      <c r="I92" s="47">
        <f t="shared" si="36"/>
        <v>0</v>
      </c>
      <c r="J92" s="47"/>
      <c r="K92" s="47">
        <f t="shared" si="37"/>
        <v>0</v>
      </c>
      <c r="L92" s="47">
        <f t="shared" si="30"/>
        <v>0</v>
      </c>
      <c r="M92" s="47">
        <f t="shared" si="31"/>
        <v>-1231.3587354728629</v>
      </c>
      <c r="N92" s="53"/>
      <c r="U92" s="47">
        <f t="shared" si="32"/>
        <v>0</v>
      </c>
      <c r="V92" s="47">
        <f t="shared" si="33"/>
        <v>0</v>
      </c>
      <c r="W92" s="47">
        <f t="shared" si="34"/>
        <v>-2054.6452541725248</v>
      </c>
    </row>
    <row r="93" spans="1:23" ht="12.75" customHeight="1" x14ac:dyDescent="0.2">
      <c r="A93" s="49">
        <f t="shared" si="35"/>
        <v>-1.7453292519943295</v>
      </c>
      <c r="B93" s="45">
        <f t="shared" si="38"/>
        <v>-100</v>
      </c>
      <c r="C93" s="47">
        <f t="shared" si="28"/>
        <v>0</v>
      </c>
      <c r="D93" s="47">
        <f t="shared" si="29"/>
        <v>0</v>
      </c>
      <c r="E93" s="47">
        <f t="shared" si="29"/>
        <v>0</v>
      </c>
      <c r="F93" s="47">
        <f t="shared" si="29"/>
        <v>0</v>
      </c>
      <c r="G93" s="47">
        <f t="shared" si="29"/>
        <v>0</v>
      </c>
      <c r="H93" s="47">
        <f t="shared" si="29"/>
        <v>0</v>
      </c>
      <c r="I93" s="47">
        <f t="shared" si="36"/>
        <v>0</v>
      </c>
      <c r="J93" s="47"/>
      <c r="K93" s="47">
        <f t="shared" si="37"/>
        <v>0</v>
      </c>
      <c r="L93" s="47">
        <f t="shared" si="30"/>
        <v>0</v>
      </c>
      <c r="M93" s="47">
        <f t="shared" si="31"/>
        <v>-1161.847138584093</v>
      </c>
      <c r="N93" s="53"/>
      <c r="U93" s="47">
        <f t="shared" si="32"/>
        <v>0</v>
      </c>
      <c r="V93" s="47">
        <f t="shared" si="33"/>
        <v>0</v>
      </c>
      <c r="W93" s="47">
        <f t="shared" si="34"/>
        <v>-1942.6875076064648</v>
      </c>
    </row>
    <row r="94" spans="1:23" ht="12.75" customHeight="1" x14ac:dyDescent="0.2">
      <c r="A94" s="49">
        <f t="shared" si="35"/>
        <v>-1.7278759594743864</v>
      </c>
      <c r="B94" s="45">
        <f t="shared" si="38"/>
        <v>-99</v>
      </c>
      <c r="C94" s="47">
        <f t="shared" si="28"/>
        <v>0</v>
      </c>
      <c r="D94" s="47">
        <f t="shared" si="29"/>
        <v>0</v>
      </c>
      <c r="E94" s="47">
        <f t="shared" si="29"/>
        <v>0</v>
      </c>
      <c r="F94" s="47">
        <f t="shared" si="29"/>
        <v>0</v>
      </c>
      <c r="G94" s="47">
        <f t="shared" si="29"/>
        <v>0</v>
      </c>
      <c r="H94" s="47">
        <f t="shared" si="29"/>
        <v>0</v>
      </c>
      <c r="I94" s="47">
        <f t="shared" si="36"/>
        <v>0</v>
      </c>
      <c r="J94" s="47"/>
      <c r="K94" s="47">
        <f t="shared" si="37"/>
        <v>0</v>
      </c>
      <c r="L94" s="47">
        <f t="shared" si="30"/>
        <v>0</v>
      </c>
      <c r="M94" s="47">
        <f t="shared" si="31"/>
        <v>-1081.2987204717278</v>
      </c>
      <c r="N94" s="53"/>
      <c r="U94" s="47">
        <f t="shared" si="32"/>
        <v>0</v>
      </c>
      <c r="V94" s="47">
        <f t="shared" si="33"/>
        <v>0</v>
      </c>
      <c r="W94" s="47">
        <f t="shared" si="34"/>
        <v>-1811.3288831635577</v>
      </c>
    </row>
    <row r="95" spans="1:23" ht="12.75" customHeight="1" x14ac:dyDescent="0.2">
      <c r="A95" s="49">
        <f t="shared" si="35"/>
        <v>-1.7104226669544429</v>
      </c>
      <c r="B95" s="45">
        <f t="shared" si="38"/>
        <v>-98</v>
      </c>
      <c r="C95" s="47">
        <f t="shared" si="28"/>
        <v>0</v>
      </c>
      <c r="D95" s="47">
        <f t="shared" si="29"/>
        <v>0</v>
      </c>
      <c r="E95" s="47">
        <f t="shared" si="29"/>
        <v>0</v>
      </c>
      <c r="F95" s="47">
        <f t="shared" si="29"/>
        <v>0</v>
      </c>
      <c r="G95" s="47">
        <f t="shared" si="29"/>
        <v>0</v>
      </c>
      <c r="H95" s="47">
        <f t="shared" si="29"/>
        <v>0</v>
      </c>
      <c r="I95" s="47">
        <f t="shared" si="36"/>
        <v>0</v>
      </c>
      <c r="J95" s="47"/>
      <c r="K95" s="47">
        <f t="shared" si="37"/>
        <v>0</v>
      </c>
      <c r="L95" s="47">
        <f t="shared" si="30"/>
        <v>0</v>
      </c>
      <c r="M95" s="47">
        <f t="shared" si="31"/>
        <v>-990.29379468864192</v>
      </c>
      <c r="N95" s="53"/>
      <c r="U95" s="47">
        <f t="shared" si="32"/>
        <v>0</v>
      </c>
      <c r="V95" s="47">
        <f t="shared" si="33"/>
        <v>0</v>
      </c>
      <c r="W95" s="47">
        <f t="shared" si="34"/>
        <v>-1661.5568714516237</v>
      </c>
    </row>
    <row r="96" spans="1:23" ht="12.75" customHeight="1" x14ac:dyDescent="0.2">
      <c r="A96" s="49">
        <f t="shared" si="35"/>
        <v>-1.6929693744344996</v>
      </c>
      <c r="B96" s="45">
        <f t="shared" si="38"/>
        <v>-97</v>
      </c>
      <c r="C96" s="47">
        <f t="shared" si="28"/>
        <v>0</v>
      </c>
      <c r="D96" s="47">
        <f t="shared" si="29"/>
        <v>0</v>
      </c>
      <c r="E96" s="47">
        <f t="shared" si="29"/>
        <v>0</v>
      </c>
      <c r="F96" s="47">
        <f t="shared" si="29"/>
        <v>0</v>
      </c>
      <c r="G96" s="47">
        <f t="shared" si="29"/>
        <v>0</v>
      </c>
      <c r="H96" s="47">
        <f t="shared" si="29"/>
        <v>0</v>
      </c>
      <c r="I96" s="47">
        <f t="shared" si="36"/>
        <v>0</v>
      </c>
      <c r="J96" s="47"/>
      <c r="K96" s="47">
        <f t="shared" si="37"/>
        <v>0</v>
      </c>
      <c r="L96" s="47">
        <f t="shared" si="30"/>
        <v>0</v>
      </c>
      <c r="M96" s="47">
        <f t="shared" si="31"/>
        <v>-889.56370924161013</v>
      </c>
      <c r="N96" s="53"/>
      <c r="U96" s="47">
        <f t="shared" si="32"/>
        <v>0</v>
      </c>
      <c r="V96" s="47">
        <f t="shared" si="33"/>
        <v>0</v>
      </c>
      <c r="W96" s="47">
        <f t="shared" si="34"/>
        <v>-1494.6332119421731</v>
      </c>
    </row>
    <row r="97" spans="1:23" ht="12.75" customHeight="1" x14ac:dyDescent="0.2">
      <c r="A97" s="49">
        <f t="shared" si="35"/>
        <v>-1.6755160819145563</v>
      </c>
      <c r="B97" s="45">
        <f t="shared" si="38"/>
        <v>-96</v>
      </c>
      <c r="C97" s="47">
        <f t="shared" si="28"/>
        <v>0</v>
      </c>
      <c r="D97" s="47">
        <f t="shared" si="29"/>
        <v>0</v>
      </c>
      <c r="E97" s="47">
        <f t="shared" si="29"/>
        <v>0</v>
      </c>
      <c r="F97" s="47">
        <f t="shared" si="29"/>
        <v>0</v>
      </c>
      <c r="G97" s="47">
        <f t="shared" si="29"/>
        <v>0</v>
      </c>
      <c r="H97" s="47">
        <f t="shared" si="29"/>
        <v>0</v>
      </c>
      <c r="I97" s="47">
        <f t="shared" si="36"/>
        <v>0</v>
      </c>
      <c r="J97" s="47"/>
      <c r="K97" s="47">
        <f t="shared" si="37"/>
        <v>0</v>
      </c>
      <c r="L97" s="47">
        <f t="shared" si="30"/>
        <v>0</v>
      </c>
      <c r="M97" s="47">
        <f t="shared" si="31"/>
        <v>-779.98172831983402</v>
      </c>
      <c r="N97" s="53"/>
      <c r="U97" s="47">
        <f t="shared" si="32"/>
        <v>0</v>
      </c>
      <c r="V97" s="47">
        <f t="shared" si="33"/>
        <v>0</v>
      </c>
      <c r="W97" s="47">
        <f t="shared" si="34"/>
        <v>-1312.0777126261471</v>
      </c>
    </row>
    <row r="98" spans="1:23" ht="12.75" customHeight="1" x14ac:dyDescent="0.2">
      <c r="A98" s="49">
        <f t="shared" si="35"/>
        <v>-1.6580627893946132</v>
      </c>
      <c r="B98" s="45">
        <f t="shared" si="38"/>
        <v>-95</v>
      </c>
      <c r="C98" s="47">
        <f t="shared" si="28"/>
        <v>0</v>
      </c>
      <c r="D98" s="47">
        <f t="shared" si="29"/>
        <v>0</v>
      </c>
      <c r="E98" s="47">
        <f t="shared" si="29"/>
        <v>0</v>
      </c>
      <c r="F98" s="47">
        <f t="shared" si="29"/>
        <v>0</v>
      </c>
      <c r="G98" s="47">
        <f t="shared" si="29"/>
        <v>0</v>
      </c>
      <c r="H98" s="47">
        <f t="shared" si="29"/>
        <v>0</v>
      </c>
      <c r="I98" s="47">
        <f t="shared" si="36"/>
        <v>0</v>
      </c>
      <c r="J98" s="47"/>
      <c r="K98" s="47">
        <f t="shared" si="37"/>
        <v>0</v>
      </c>
      <c r="L98" s="47">
        <f t="shared" si="30"/>
        <v>0</v>
      </c>
      <c r="M98" s="47">
        <f t="shared" si="31"/>
        <v>-662.55141048614917</v>
      </c>
      <c r="N98" s="53"/>
      <c r="U98" s="47">
        <f t="shared" si="32"/>
        <v>0</v>
      </c>
      <c r="V98" s="47">
        <f t="shared" si="33"/>
        <v>0</v>
      </c>
      <c r="W98" s="47">
        <f t="shared" si="34"/>
        <v>-1115.6474072631702</v>
      </c>
    </row>
    <row r="99" spans="1:23" ht="12.75" customHeight="1" x14ac:dyDescent="0.2">
      <c r="A99" s="49">
        <f t="shared" si="35"/>
        <v>-1.6406094968746698</v>
      </c>
      <c r="B99" s="45">
        <f t="shared" si="38"/>
        <v>-94</v>
      </c>
      <c r="C99" s="47">
        <f t="shared" si="28"/>
        <v>0</v>
      </c>
      <c r="D99" s="47">
        <f t="shared" si="29"/>
        <v>0</v>
      </c>
      <c r="E99" s="47">
        <f t="shared" si="29"/>
        <v>0</v>
      </c>
      <c r="F99" s="47">
        <f t="shared" si="29"/>
        <v>0</v>
      </c>
      <c r="G99" s="47">
        <f t="shared" si="29"/>
        <v>0</v>
      </c>
      <c r="H99" s="47">
        <f t="shared" si="29"/>
        <v>0</v>
      </c>
      <c r="I99" s="47">
        <f t="shared" si="36"/>
        <v>0</v>
      </c>
      <c r="J99" s="47"/>
      <c r="K99" s="47">
        <f t="shared" si="37"/>
        <v>0</v>
      </c>
      <c r="L99" s="47">
        <f t="shared" si="30"/>
        <v>0</v>
      </c>
      <c r="M99" s="47">
        <f t="shared" si="31"/>
        <v>-538.39267367791058</v>
      </c>
      <c r="N99" s="53"/>
      <c r="U99" s="47">
        <f t="shared" si="32"/>
        <v>0</v>
      </c>
      <c r="V99" s="47">
        <f t="shared" si="33"/>
        <v>0</v>
      </c>
      <c r="W99" s="47">
        <f t="shared" si="34"/>
        <v>-907.31140045478901</v>
      </c>
    </row>
    <row r="100" spans="1:23" ht="12.75" customHeight="1" x14ac:dyDescent="0.2">
      <c r="A100" s="49">
        <f t="shared" si="35"/>
        <v>-1.6231562043547263</v>
      </c>
      <c r="B100" s="45">
        <f t="shared" si="38"/>
        <v>-93</v>
      </c>
      <c r="C100" s="47">
        <f t="shared" si="28"/>
        <v>0</v>
      </c>
      <c r="D100" s="47">
        <f t="shared" si="29"/>
        <v>0</v>
      </c>
      <c r="E100" s="47">
        <f t="shared" si="29"/>
        <v>0</v>
      </c>
      <c r="F100" s="47">
        <f t="shared" si="29"/>
        <v>0</v>
      </c>
      <c r="G100" s="47">
        <f t="shared" si="29"/>
        <v>0</v>
      </c>
      <c r="H100" s="47">
        <f t="shared" si="29"/>
        <v>0</v>
      </c>
      <c r="I100" s="47">
        <f t="shared" si="36"/>
        <v>0</v>
      </c>
      <c r="J100" s="47"/>
      <c r="K100" s="47">
        <f t="shared" si="37"/>
        <v>0</v>
      </c>
      <c r="L100" s="47">
        <f t="shared" si="30"/>
        <v>0</v>
      </c>
      <c r="M100" s="47">
        <f t="shared" si="31"/>
        <v>-408.7257835059076</v>
      </c>
      <c r="N100" s="53"/>
      <c r="U100" s="47">
        <f t="shared" si="32"/>
        <v>0</v>
      </c>
      <c r="V100" s="47">
        <f t="shared" si="33"/>
        <v>0</v>
      </c>
      <c r="W100" s="47">
        <f t="shared" si="34"/>
        <v>-689.22183824103217</v>
      </c>
    </row>
    <row r="101" spans="1:23" ht="12.75" customHeight="1" x14ac:dyDescent="0.2">
      <c r="A101" s="49">
        <f t="shared" si="35"/>
        <v>-1.605702911834783</v>
      </c>
      <c r="B101" s="45">
        <f t="shared" si="38"/>
        <v>-92</v>
      </c>
      <c r="C101" s="47">
        <f t="shared" si="28"/>
        <v>0</v>
      </c>
      <c r="D101" s="47">
        <f t="shared" si="29"/>
        <v>0</v>
      </c>
      <c r="E101" s="47">
        <f t="shared" si="29"/>
        <v>0</v>
      </c>
      <c r="F101" s="47">
        <f t="shared" si="29"/>
        <v>0</v>
      </c>
      <c r="G101" s="47">
        <f t="shared" si="29"/>
        <v>0</v>
      </c>
      <c r="H101" s="47">
        <f t="shared" si="29"/>
        <v>0</v>
      </c>
      <c r="I101" s="47">
        <f t="shared" si="36"/>
        <v>0</v>
      </c>
      <c r="J101" s="47"/>
      <c r="K101" s="47">
        <f t="shared" si="37"/>
        <v>0</v>
      </c>
      <c r="L101" s="47">
        <f t="shared" si="30"/>
        <v>0</v>
      </c>
      <c r="M101" s="47">
        <f t="shared" si="31"/>
        <v>-274.85354292039801</v>
      </c>
      <c r="N101" s="53"/>
      <c r="U101" s="47">
        <f t="shared" si="32"/>
        <v>0</v>
      </c>
      <c r="V101" s="47">
        <f t="shared" si="33"/>
        <v>0</v>
      </c>
      <c r="W101" s="47">
        <f t="shared" si="34"/>
        <v>-463.6815207902365</v>
      </c>
    </row>
    <row r="102" spans="1:23" ht="12.75" customHeight="1" x14ac:dyDescent="0.2">
      <c r="A102" s="49">
        <f t="shared" si="35"/>
        <v>-1.5882496193148399</v>
      </c>
      <c r="B102" s="45">
        <f t="shared" si="38"/>
        <v>-91</v>
      </c>
      <c r="C102" s="47">
        <f t="shared" si="28"/>
        <v>0</v>
      </c>
      <c r="D102" s="47">
        <f t="shared" si="29"/>
        <v>0</v>
      </c>
      <c r="E102" s="47">
        <f t="shared" si="29"/>
        <v>0</v>
      </c>
      <c r="F102" s="47">
        <f t="shared" si="29"/>
        <v>0</v>
      </c>
      <c r="G102" s="47">
        <f t="shared" si="29"/>
        <v>0</v>
      </c>
      <c r="H102" s="47">
        <f t="shared" si="29"/>
        <v>0</v>
      </c>
      <c r="I102" s="47">
        <f t="shared" si="36"/>
        <v>0</v>
      </c>
      <c r="J102" s="47"/>
      <c r="K102" s="47">
        <f t="shared" si="37"/>
        <v>0</v>
      </c>
      <c r="L102" s="47">
        <f t="shared" si="30"/>
        <v>0</v>
      </c>
      <c r="M102" s="47">
        <f t="shared" si="31"/>
        <v>-138.14199743692097</v>
      </c>
      <c r="N102" s="53"/>
      <c r="U102" s="47">
        <f t="shared" si="32"/>
        <v>0</v>
      </c>
      <c r="V102" s="47">
        <f t="shared" si="33"/>
        <v>0</v>
      </c>
      <c r="W102" s="47">
        <f t="shared" si="34"/>
        <v>-233.1087423046184</v>
      </c>
    </row>
    <row r="103" spans="1:23" ht="12.75" customHeight="1" x14ac:dyDescent="0.2">
      <c r="A103" s="49">
        <f t="shared" si="35"/>
        <v>-1.5707963267948966</v>
      </c>
      <c r="B103" s="45">
        <f t="shared" si="38"/>
        <v>-90</v>
      </c>
      <c r="C103" s="47">
        <f t="shared" si="28"/>
        <v>0</v>
      </c>
      <c r="D103" s="47">
        <f t="shared" si="29"/>
        <v>0</v>
      </c>
      <c r="E103" s="47">
        <f t="shared" si="29"/>
        <v>0</v>
      </c>
      <c r="F103" s="47">
        <f t="shared" si="29"/>
        <v>0</v>
      </c>
      <c r="G103" s="47">
        <f t="shared" si="29"/>
        <v>0</v>
      </c>
      <c r="H103" s="47">
        <f t="shared" si="29"/>
        <v>0</v>
      </c>
      <c r="I103" s="47">
        <f t="shared" si="36"/>
        <v>0</v>
      </c>
      <c r="J103" s="47"/>
      <c r="K103" s="47">
        <f t="shared" si="37"/>
        <v>0</v>
      </c>
      <c r="L103" s="47">
        <f t="shared" si="30"/>
        <v>0</v>
      </c>
      <c r="M103" s="47">
        <f t="shared" si="31"/>
        <v>4.8568894958963948E-13</v>
      </c>
      <c r="N103" s="53"/>
      <c r="U103" s="47">
        <f t="shared" si="32"/>
        <v>0</v>
      </c>
      <c r="V103" s="47">
        <f t="shared" si="33"/>
        <v>0</v>
      </c>
      <c r="W103" s="47">
        <f t="shared" si="34"/>
        <v>8.1965123579563903E-13</v>
      </c>
    </row>
    <row r="104" spans="1:23" ht="12.75" customHeight="1" x14ac:dyDescent="0.2">
      <c r="A104" s="49">
        <f t="shared" si="35"/>
        <v>-1.5533430342749535</v>
      </c>
      <c r="B104" s="45">
        <f t="shared" si="38"/>
        <v>-89</v>
      </c>
      <c r="C104" s="47">
        <f t="shared" si="28"/>
        <v>1.1894053440214411E-11</v>
      </c>
      <c r="D104" s="47">
        <f t="shared" si="29"/>
        <v>1.1894053440214411E-11</v>
      </c>
      <c r="E104" s="47">
        <f t="shared" si="29"/>
        <v>1.1894053440214411E-11</v>
      </c>
      <c r="F104" s="47">
        <f t="shared" si="29"/>
        <v>1.1894053440214411E-11</v>
      </c>
      <c r="G104" s="47">
        <f t="shared" si="29"/>
        <v>1.1894053440214411E-11</v>
      </c>
      <c r="H104" s="47">
        <f t="shared" si="29"/>
        <v>1.1894053440214411E-11</v>
      </c>
      <c r="I104" s="47">
        <f t="shared" si="36"/>
        <v>1.1894053440214411E-11</v>
      </c>
      <c r="J104" s="47"/>
      <c r="K104" s="47">
        <f t="shared" si="37"/>
        <v>1.1894053440214411E-11</v>
      </c>
      <c r="L104" s="47">
        <f t="shared" si="30"/>
        <v>0</v>
      </c>
      <c r="M104" s="47">
        <f t="shared" si="31"/>
        <v>138.14199743692012</v>
      </c>
      <c r="N104" s="53"/>
      <c r="U104" s="47">
        <f t="shared" si="32"/>
        <v>1.1894053440214411E-11</v>
      </c>
      <c r="V104" s="47">
        <f t="shared" si="33"/>
        <v>0</v>
      </c>
      <c r="W104" s="47">
        <f t="shared" si="34"/>
        <v>233.10874230461698</v>
      </c>
    </row>
    <row r="105" spans="1:23" ht="12.75" customHeight="1" x14ac:dyDescent="0.2">
      <c r="A105" s="49">
        <f t="shared" si="35"/>
        <v>-1.5358897417550099</v>
      </c>
      <c r="B105" s="45">
        <f t="shared" si="38"/>
        <v>-88</v>
      </c>
      <c r="C105" s="47">
        <f t="shared" si="28"/>
        <v>3.0448776806948891E-9</v>
      </c>
      <c r="D105" s="47">
        <f t="shared" si="29"/>
        <v>3.0448776806948891E-9</v>
      </c>
      <c r="E105" s="47">
        <f t="shared" si="29"/>
        <v>3.0448776806948891E-9</v>
      </c>
      <c r="F105" s="47">
        <f t="shared" si="29"/>
        <v>3.0448776806948891E-9</v>
      </c>
      <c r="G105" s="47">
        <f t="shared" si="29"/>
        <v>3.0448776806948891E-9</v>
      </c>
      <c r="H105" s="47">
        <f t="shared" si="29"/>
        <v>3.0448776806948891E-9</v>
      </c>
      <c r="I105" s="47">
        <f t="shared" si="36"/>
        <v>3.0448776806948891E-9</v>
      </c>
      <c r="J105" s="47"/>
      <c r="K105" s="47">
        <f t="shared" si="37"/>
        <v>3.0448776806948891E-9</v>
      </c>
      <c r="L105" s="47">
        <f t="shared" si="30"/>
        <v>0</v>
      </c>
      <c r="M105" s="47">
        <f t="shared" si="31"/>
        <v>274.85354292040023</v>
      </c>
      <c r="N105" s="53"/>
      <c r="U105" s="47">
        <f t="shared" si="32"/>
        <v>3.0448776806948891E-9</v>
      </c>
      <c r="V105" s="47">
        <f t="shared" si="33"/>
        <v>0</v>
      </c>
      <c r="W105" s="47">
        <f t="shared" si="34"/>
        <v>463.68152079024031</v>
      </c>
    </row>
    <row r="106" spans="1:23" ht="12.75" customHeight="1" x14ac:dyDescent="0.2">
      <c r="A106" s="49">
        <f t="shared" si="35"/>
        <v>-1.5184364492350666</v>
      </c>
      <c r="B106" s="45">
        <f t="shared" si="38"/>
        <v>-87</v>
      </c>
      <c r="C106" s="47">
        <f t="shared" si="28"/>
        <v>7.8036884621246762E-8</v>
      </c>
      <c r="D106" s="47">
        <f t="shared" si="29"/>
        <v>7.8036884621246762E-8</v>
      </c>
      <c r="E106" s="47">
        <f t="shared" si="29"/>
        <v>7.8036884621246762E-8</v>
      </c>
      <c r="F106" s="47">
        <f t="shared" si="29"/>
        <v>7.8036884621246762E-8</v>
      </c>
      <c r="G106" s="47">
        <f t="shared" si="29"/>
        <v>7.8036884621246762E-8</v>
      </c>
      <c r="H106" s="47">
        <f t="shared" si="29"/>
        <v>7.8036884621246762E-8</v>
      </c>
      <c r="I106" s="47">
        <f t="shared" si="36"/>
        <v>7.8036884621246762E-8</v>
      </c>
      <c r="J106" s="47"/>
      <c r="K106" s="47">
        <f t="shared" si="37"/>
        <v>7.8036884621246762E-8</v>
      </c>
      <c r="L106" s="47">
        <f t="shared" si="30"/>
        <v>0</v>
      </c>
      <c r="M106" s="47">
        <f t="shared" si="31"/>
        <v>408.72578350591021</v>
      </c>
      <c r="N106" s="53"/>
      <c r="U106" s="47">
        <f t="shared" si="32"/>
        <v>7.8036884621246762E-8</v>
      </c>
      <c r="V106" s="47">
        <f t="shared" si="33"/>
        <v>0</v>
      </c>
      <c r="W106" s="47">
        <f t="shared" si="34"/>
        <v>689.22183824103672</v>
      </c>
    </row>
    <row r="107" spans="1:23" ht="12.75" customHeight="1" x14ac:dyDescent="0.2">
      <c r="A107" s="49">
        <f t="shared" si="35"/>
        <v>-1.5009831567151233</v>
      </c>
      <c r="B107" s="45">
        <f t="shared" si="38"/>
        <v>-86</v>
      </c>
      <c r="C107" s="47">
        <f t="shared" si="28"/>
        <v>7.7948868625789162E-7</v>
      </c>
      <c r="D107" s="47">
        <f t="shared" si="29"/>
        <v>7.7948868625789162E-7</v>
      </c>
      <c r="E107" s="47">
        <f t="shared" si="29"/>
        <v>7.7948868625789162E-7</v>
      </c>
      <c r="F107" s="47">
        <f t="shared" si="29"/>
        <v>7.7948868625789162E-7</v>
      </c>
      <c r="G107" s="47">
        <f t="shared" si="29"/>
        <v>7.7948868625789162E-7</v>
      </c>
      <c r="H107" s="47">
        <f t="shared" si="29"/>
        <v>7.7948868625789162E-7</v>
      </c>
      <c r="I107" s="47">
        <f t="shared" si="36"/>
        <v>7.7948868625789162E-7</v>
      </c>
      <c r="J107" s="47"/>
      <c r="K107" s="47">
        <f t="shared" si="37"/>
        <v>7.7948868625789162E-7</v>
      </c>
      <c r="L107" s="47">
        <f t="shared" si="30"/>
        <v>0</v>
      </c>
      <c r="M107" s="47">
        <f t="shared" si="31"/>
        <v>538.39267367791115</v>
      </c>
      <c r="N107" s="53"/>
      <c r="U107" s="47">
        <f t="shared" si="32"/>
        <v>7.7948868625789162E-7</v>
      </c>
      <c r="V107" s="47">
        <f t="shared" si="33"/>
        <v>0</v>
      </c>
      <c r="W107" s="47">
        <f t="shared" si="34"/>
        <v>907.3114004547898</v>
      </c>
    </row>
    <row r="108" spans="1:23" ht="12.75" customHeight="1" x14ac:dyDescent="0.2">
      <c r="A108" s="49">
        <f t="shared" si="35"/>
        <v>-1.4835298641951802</v>
      </c>
      <c r="B108" s="45">
        <f t="shared" si="38"/>
        <v>-85</v>
      </c>
      <c r="C108" s="47">
        <f t="shared" si="28"/>
        <v>4.6461146250837532E-6</v>
      </c>
      <c r="D108" s="47">
        <f t="shared" si="29"/>
        <v>4.6461146250837532E-6</v>
      </c>
      <c r="E108" s="47">
        <f t="shared" si="29"/>
        <v>4.6461146250837532E-6</v>
      </c>
      <c r="F108" s="47">
        <f t="shared" si="29"/>
        <v>4.6461146250837532E-6</v>
      </c>
      <c r="G108" s="47">
        <f t="shared" si="29"/>
        <v>4.6461146250837532E-6</v>
      </c>
      <c r="H108" s="47">
        <f t="shared" si="29"/>
        <v>4.6461146250837532E-6</v>
      </c>
      <c r="I108" s="47">
        <f t="shared" si="36"/>
        <v>4.6461146250837532E-6</v>
      </c>
      <c r="J108" s="47"/>
      <c r="K108" s="47">
        <f t="shared" si="37"/>
        <v>4.6461146250837532E-6</v>
      </c>
      <c r="L108" s="47">
        <f t="shared" si="30"/>
        <v>0</v>
      </c>
      <c r="M108" s="47">
        <f t="shared" si="31"/>
        <v>662.55141048614792</v>
      </c>
      <c r="N108" s="53"/>
      <c r="U108" s="47">
        <f t="shared" si="32"/>
        <v>4.6461146250837532E-6</v>
      </c>
      <c r="V108" s="47">
        <f t="shared" si="33"/>
        <v>0</v>
      </c>
      <c r="W108" s="47">
        <f t="shared" si="34"/>
        <v>1115.6474072631684</v>
      </c>
    </row>
    <row r="109" spans="1:23" ht="12.75" customHeight="1" x14ac:dyDescent="0.2">
      <c r="A109" s="49">
        <f t="shared" si="35"/>
        <v>-1.4660765716752369</v>
      </c>
      <c r="B109" s="45">
        <f t="shared" si="38"/>
        <v>-84</v>
      </c>
      <c r="C109" s="47">
        <f t="shared" si="28"/>
        <v>1.9977442463039171E-5</v>
      </c>
      <c r="D109" s="47">
        <f t="shared" si="29"/>
        <v>1.9977442463039171E-5</v>
      </c>
      <c r="E109" s="47">
        <f t="shared" si="29"/>
        <v>1.9977442463039171E-5</v>
      </c>
      <c r="F109" s="47">
        <f t="shared" si="29"/>
        <v>1.9977442463039171E-5</v>
      </c>
      <c r="G109" s="47">
        <f t="shared" si="29"/>
        <v>1.9977442463039171E-5</v>
      </c>
      <c r="H109" s="47">
        <f t="shared" si="29"/>
        <v>1.9977442463039171E-5</v>
      </c>
      <c r="I109" s="47">
        <f t="shared" si="36"/>
        <v>1.9977442463039171E-5</v>
      </c>
      <c r="J109" s="47"/>
      <c r="K109" s="47">
        <f t="shared" si="37"/>
        <v>1.9977442463039171E-5</v>
      </c>
      <c r="L109" s="47">
        <f t="shared" si="30"/>
        <v>0</v>
      </c>
      <c r="M109" s="47">
        <f t="shared" si="31"/>
        <v>779.9817283198347</v>
      </c>
      <c r="N109" s="53"/>
      <c r="U109" s="47">
        <f t="shared" si="32"/>
        <v>1.9977442463039171E-5</v>
      </c>
      <c r="V109" s="47">
        <f t="shared" si="33"/>
        <v>0</v>
      </c>
      <c r="W109" s="47">
        <f t="shared" si="34"/>
        <v>1312.0777126261487</v>
      </c>
    </row>
    <row r="110" spans="1:23" ht="12.75" customHeight="1" x14ac:dyDescent="0.2">
      <c r="A110" s="49">
        <f t="shared" si="35"/>
        <v>-1.4486232791552935</v>
      </c>
      <c r="B110" s="45">
        <f t="shared" si="38"/>
        <v>-83</v>
      </c>
      <c r="C110" s="47">
        <f t="shared" si="28"/>
        <v>6.8566851166201493E-5</v>
      </c>
      <c r="D110" s="47">
        <f t="shared" si="29"/>
        <v>6.8566851166201493E-5</v>
      </c>
      <c r="E110" s="47">
        <f t="shared" si="29"/>
        <v>6.8566851166201493E-5</v>
      </c>
      <c r="F110" s="47">
        <f t="shared" si="29"/>
        <v>6.8566851166201493E-5</v>
      </c>
      <c r="G110" s="47">
        <f t="shared" si="29"/>
        <v>6.8566851166201493E-5</v>
      </c>
      <c r="H110" s="47">
        <f t="shared" si="29"/>
        <v>6.8566851166201493E-5</v>
      </c>
      <c r="I110" s="47">
        <f t="shared" si="36"/>
        <v>6.8566851166201493E-5</v>
      </c>
      <c r="J110" s="47"/>
      <c r="K110" s="47">
        <f t="shared" si="37"/>
        <v>6.8566851166201493E-5</v>
      </c>
      <c r="L110" s="47">
        <f t="shared" si="30"/>
        <v>0</v>
      </c>
      <c r="M110" s="47">
        <f t="shared" si="31"/>
        <v>889.56370924161081</v>
      </c>
      <c r="N110" s="53"/>
      <c r="U110" s="47">
        <f t="shared" si="32"/>
        <v>6.8566851166201493E-5</v>
      </c>
      <c r="V110" s="47">
        <f t="shared" si="33"/>
        <v>0</v>
      </c>
      <c r="W110" s="47">
        <f t="shared" si="34"/>
        <v>1494.6332119421743</v>
      </c>
    </row>
    <row r="111" spans="1:23" ht="12.75" customHeight="1" x14ac:dyDescent="0.2">
      <c r="A111" s="49">
        <f t="shared" si="35"/>
        <v>-1.43116998663535</v>
      </c>
      <c r="B111" s="45">
        <f t="shared" si="38"/>
        <v>-82</v>
      </c>
      <c r="C111" s="47">
        <f t="shared" si="28"/>
        <v>1.9954910368202025E-4</v>
      </c>
      <c r="D111" s="47">
        <f t="shared" si="29"/>
        <v>1.9954910368202025E-4</v>
      </c>
      <c r="E111" s="47">
        <f t="shared" si="29"/>
        <v>1.9954910368202025E-4</v>
      </c>
      <c r="F111" s="47">
        <f t="shared" si="29"/>
        <v>1.9954910368202025E-4</v>
      </c>
      <c r="G111" s="47">
        <f t="shared" si="29"/>
        <v>1.9954910368202025E-4</v>
      </c>
      <c r="H111" s="47">
        <f t="shared" si="29"/>
        <v>1.9954910368202025E-4</v>
      </c>
      <c r="I111" s="47">
        <f t="shared" si="36"/>
        <v>1.9954910368202025E-4</v>
      </c>
      <c r="J111" s="47"/>
      <c r="K111" s="47">
        <f t="shared" si="37"/>
        <v>1.9954910368202025E-4</v>
      </c>
      <c r="L111" s="47">
        <f t="shared" si="30"/>
        <v>0</v>
      </c>
      <c r="M111" s="47">
        <f t="shared" si="31"/>
        <v>990.29379468864408</v>
      </c>
      <c r="N111" s="53"/>
      <c r="U111" s="47">
        <f t="shared" si="32"/>
        <v>1.9954910368202025E-4</v>
      </c>
      <c r="V111" s="47">
        <f t="shared" si="33"/>
        <v>0</v>
      </c>
      <c r="W111" s="47">
        <f t="shared" si="34"/>
        <v>1661.5568714516276</v>
      </c>
    </row>
    <row r="112" spans="1:23" ht="12.75" customHeight="1" x14ac:dyDescent="0.2">
      <c r="A112" s="49">
        <f t="shared" si="35"/>
        <v>-1.4137166941154069</v>
      </c>
      <c r="B112" s="45">
        <f t="shared" si="38"/>
        <v>-81</v>
      </c>
      <c r="C112" s="47">
        <f t="shared" si="28"/>
        <v>5.1200000000000041E-4</v>
      </c>
      <c r="D112" s="47">
        <f t="shared" si="29"/>
        <v>5.1200000000000041E-4</v>
      </c>
      <c r="E112" s="47">
        <f t="shared" si="29"/>
        <v>5.1200000000000041E-4</v>
      </c>
      <c r="F112" s="47">
        <f t="shared" si="29"/>
        <v>5.1200000000000041E-4</v>
      </c>
      <c r="G112" s="47">
        <f t="shared" si="29"/>
        <v>5.1200000000000041E-4</v>
      </c>
      <c r="H112" s="47">
        <f t="shared" si="29"/>
        <v>5.1200000000000041E-4</v>
      </c>
      <c r="I112" s="47">
        <f t="shared" si="36"/>
        <v>5.1200000000000041E-4</v>
      </c>
      <c r="J112" s="47"/>
      <c r="K112" s="47">
        <f t="shared" si="37"/>
        <v>5.1200000000000041E-4</v>
      </c>
      <c r="L112" s="47">
        <f t="shared" si="30"/>
        <v>0</v>
      </c>
      <c r="M112" s="47">
        <f t="shared" si="31"/>
        <v>1081.2987204717278</v>
      </c>
      <c r="N112" s="53"/>
      <c r="U112" s="47">
        <f t="shared" si="32"/>
        <v>5.1200000000000041E-4</v>
      </c>
      <c r="V112" s="47">
        <f t="shared" si="33"/>
        <v>0</v>
      </c>
      <c r="W112" s="47">
        <f t="shared" si="34"/>
        <v>1811.3288831635573</v>
      </c>
    </row>
    <row r="113" spans="1:23" ht="12.75" customHeight="1" x14ac:dyDescent="0.2">
      <c r="A113" s="49">
        <f t="shared" si="35"/>
        <v>-1.3962634015954636</v>
      </c>
      <c r="B113" s="45">
        <f t="shared" si="38"/>
        <v>-80</v>
      </c>
      <c r="C113" s="47">
        <f t="shared" si="28"/>
        <v>1.1894053440214408E-3</v>
      </c>
      <c r="D113" s="47">
        <f t="shared" si="29"/>
        <v>1.1894053440214408E-3</v>
      </c>
      <c r="E113" s="47">
        <f t="shared" si="29"/>
        <v>1.1894053440214408E-3</v>
      </c>
      <c r="F113" s="47">
        <f t="shared" si="29"/>
        <v>1.1894053440214408E-3</v>
      </c>
      <c r="G113" s="47">
        <f t="shared" si="29"/>
        <v>1.1894053440214408E-3</v>
      </c>
      <c r="H113" s="47">
        <f t="shared" si="29"/>
        <v>1.1894053440214408E-3</v>
      </c>
      <c r="I113" s="47">
        <f t="shared" si="36"/>
        <v>1.1894053440214408E-3</v>
      </c>
      <c r="J113" s="47"/>
      <c r="K113" s="47">
        <f t="shared" si="37"/>
        <v>1.1894053440214408E-3</v>
      </c>
      <c r="L113" s="47">
        <f t="shared" si="30"/>
        <v>0</v>
      </c>
      <c r="M113" s="47">
        <f t="shared" si="31"/>
        <v>1161.8471385840933</v>
      </c>
      <c r="N113" s="53"/>
      <c r="U113" s="47">
        <f t="shared" si="32"/>
        <v>1.1894053440214408E-3</v>
      </c>
      <c r="V113" s="47">
        <f t="shared" si="33"/>
        <v>0</v>
      </c>
      <c r="W113" s="47">
        <f t="shared" si="34"/>
        <v>1942.6875076064648</v>
      </c>
    </row>
    <row r="114" spans="1:23" ht="12.75" customHeight="1" x14ac:dyDescent="0.2">
      <c r="A114" s="49">
        <f t="shared" si="35"/>
        <v>-1.3788101090755203</v>
      </c>
      <c r="B114" s="45">
        <f t="shared" si="38"/>
        <v>-79</v>
      </c>
      <c r="C114" s="47">
        <f t="shared" si="28"/>
        <v>2.5495959859985619E-3</v>
      </c>
      <c r="D114" s="47">
        <f t="shared" si="29"/>
        <v>2.5495959859985619E-3</v>
      </c>
      <c r="E114" s="47">
        <f t="shared" si="29"/>
        <v>2.5495959859985619E-3</v>
      </c>
      <c r="F114" s="47">
        <f t="shared" si="29"/>
        <v>2.5495959859985619E-3</v>
      </c>
      <c r="G114" s="47">
        <f t="shared" si="29"/>
        <v>2.5495959859985619E-3</v>
      </c>
      <c r="H114" s="47">
        <f t="shared" si="29"/>
        <v>2.5495959859985619E-3</v>
      </c>
      <c r="I114" s="47">
        <f t="shared" si="36"/>
        <v>2.5495959859985619E-3</v>
      </c>
      <c r="J114" s="47"/>
      <c r="K114" s="47">
        <f t="shared" si="37"/>
        <v>2.5495959859985619E-3</v>
      </c>
      <c r="L114" s="47">
        <f t="shared" si="30"/>
        <v>0</v>
      </c>
      <c r="M114" s="47">
        <f t="shared" si="31"/>
        <v>1231.3587354728634</v>
      </c>
      <c r="N114" s="53"/>
      <c r="U114" s="47">
        <f t="shared" si="32"/>
        <v>2.5495959859985619E-3</v>
      </c>
      <c r="V114" s="47">
        <f t="shared" si="33"/>
        <v>0</v>
      </c>
      <c r="W114" s="47">
        <f t="shared" si="34"/>
        <v>2054.6452541725253</v>
      </c>
    </row>
    <row r="115" spans="1:23" ht="12.75" customHeight="1" x14ac:dyDescent="0.2">
      <c r="A115" s="49">
        <f t="shared" si="35"/>
        <v>-1.3613568165555769</v>
      </c>
      <c r="B115" s="45">
        <f t="shared" si="38"/>
        <v>-78</v>
      </c>
      <c r="C115" s="47">
        <f t="shared" si="28"/>
        <v>5.1142252705380278E-3</v>
      </c>
      <c r="D115" s="47">
        <f t="shared" si="29"/>
        <v>5.1142252705380278E-3</v>
      </c>
      <c r="E115" s="47">
        <f t="shared" si="29"/>
        <v>5.1142252705380278E-3</v>
      </c>
      <c r="F115" s="47">
        <f t="shared" si="29"/>
        <v>5.1142252705380278E-3</v>
      </c>
      <c r="G115" s="47">
        <f t="shared" si="29"/>
        <v>5.1142252705380278E-3</v>
      </c>
      <c r="H115" s="47">
        <f t="shared" si="29"/>
        <v>5.1142252705380278E-3</v>
      </c>
      <c r="I115" s="47">
        <f t="shared" si="36"/>
        <v>5.1142252705380278E-3</v>
      </c>
      <c r="J115" s="47"/>
      <c r="K115" s="47">
        <f t="shared" si="37"/>
        <v>5.1142252705380278E-3</v>
      </c>
      <c r="L115" s="47">
        <f t="shared" si="30"/>
        <v>0</v>
      </c>
      <c r="M115" s="47">
        <f t="shared" si="31"/>
        <v>1289.4107061352456</v>
      </c>
      <c r="N115" s="53"/>
      <c r="U115" s="47">
        <f t="shared" si="32"/>
        <v>5.1142252705380278E-3</v>
      </c>
      <c r="V115" s="47">
        <f t="shared" si="33"/>
        <v>0</v>
      </c>
      <c r="W115" s="47">
        <f t="shared" si="34"/>
        <v>2146.5001429880708</v>
      </c>
    </row>
    <row r="116" spans="1:23" ht="12.75" customHeight="1" x14ac:dyDescent="0.2">
      <c r="A116" s="49">
        <f t="shared" si="35"/>
        <v>-1.3439035240356338</v>
      </c>
      <c r="B116" s="45">
        <f t="shared" si="38"/>
        <v>-77</v>
      </c>
      <c r="C116" s="47">
        <f t="shared" si="28"/>
        <v>9.7023447883986258E-3</v>
      </c>
      <c r="D116" s="47">
        <f t="shared" si="29"/>
        <v>9.7023447883986258E-3</v>
      </c>
      <c r="E116" s="47">
        <f t="shared" si="29"/>
        <v>9.7023447883986258E-3</v>
      </c>
      <c r="F116" s="47">
        <f t="shared" si="29"/>
        <v>9.7023447883986258E-3</v>
      </c>
      <c r="G116" s="47">
        <f t="shared" si="29"/>
        <v>9.7023447883986258E-3</v>
      </c>
      <c r="H116" s="47">
        <f t="shared" si="29"/>
        <v>9.7023447883986258E-3</v>
      </c>
      <c r="I116" s="47">
        <f t="shared" si="36"/>
        <v>9.7023447883986258E-3</v>
      </c>
      <c r="J116" s="47"/>
      <c r="K116" s="47">
        <f t="shared" si="37"/>
        <v>9.7023447883986258E-3</v>
      </c>
      <c r="L116" s="47">
        <f t="shared" si="30"/>
        <v>0</v>
      </c>
      <c r="M116" s="47">
        <f t="shared" si="31"/>
        <v>1335.7414956125124</v>
      </c>
      <c r="N116" s="53"/>
      <c r="U116" s="47">
        <f t="shared" si="32"/>
        <v>9.7023447883986258E-3</v>
      </c>
      <c r="V116" s="47">
        <f t="shared" si="33"/>
        <v>0</v>
      </c>
      <c r="W116" s="47">
        <f t="shared" si="34"/>
        <v>2217.8418910582659</v>
      </c>
    </row>
    <row r="117" spans="1:23" ht="12.75" customHeight="1" x14ac:dyDescent="0.2">
      <c r="A117" s="49">
        <f t="shared" si="35"/>
        <v>-1.3264502315156903</v>
      </c>
      <c r="B117" s="45">
        <f t="shared" si="38"/>
        <v>-76</v>
      </c>
      <c r="C117" s="47">
        <f t="shared" si="28"/>
        <v>1.7553113898547582E-2</v>
      </c>
      <c r="D117" s="47">
        <f t="shared" si="29"/>
        <v>1.7553113898547582E-2</v>
      </c>
      <c r="E117" s="47">
        <f t="shared" si="29"/>
        <v>1.7553113898547582E-2</v>
      </c>
      <c r="F117" s="47">
        <f t="shared" si="29"/>
        <v>1.7553113898547582E-2</v>
      </c>
      <c r="G117" s="47">
        <f t="shared" si="29"/>
        <v>1.7553113898547582E-2</v>
      </c>
      <c r="H117" s="47">
        <f t="shared" si="29"/>
        <v>1.7553113898547582E-2</v>
      </c>
      <c r="I117" s="47">
        <f t="shared" si="36"/>
        <v>1.7553113898547582E-2</v>
      </c>
      <c r="J117" s="47"/>
      <c r="K117" s="47">
        <f t="shared" si="37"/>
        <v>1.7553113898547582E-2</v>
      </c>
      <c r="L117" s="47">
        <f t="shared" si="30"/>
        <v>0</v>
      </c>
      <c r="M117" s="47">
        <f t="shared" si="31"/>
        <v>1370.2517730525899</v>
      </c>
      <c r="N117" s="53"/>
      <c r="U117" s="47">
        <f t="shared" si="32"/>
        <v>1.7553113898547582E-2</v>
      </c>
      <c r="V117" s="47">
        <f t="shared" si="33"/>
        <v>0</v>
      </c>
      <c r="W117" s="47">
        <f t="shared" si="34"/>
        <v>2268.5529667650549</v>
      </c>
    </row>
    <row r="118" spans="1:23" ht="12.75" customHeight="1" x14ac:dyDescent="0.2">
      <c r="A118" s="49">
        <f t="shared" si="35"/>
        <v>-1.3089969389957472</v>
      </c>
      <c r="B118" s="45">
        <f t="shared" si="38"/>
        <v>-75</v>
      </c>
      <c r="C118" s="47">
        <f t="shared" si="28"/>
        <v>3.0483158055174511E-2</v>
      </c>
      <c r="D118" s="47">
        <f t="shared" si="29"/>
        <v>3.0483158055174511E-2</v>
      </c>
      <c r="E118" s="47">
        <f t="shared" si="29"/>
        <v>3.0483158055174511E-2</v>
      </c>
      <c r="F118" s="47">
        <f t="shared" si="29"/>
        <v>3.0483158055174511E-2</v>
      </c>
      <c r="G118" s="47">
        <f t="shared" si="29"/>
        <v>3.0483158055174511E-2</v>
      </c>
      <c r="H118" s="47">
        <f t="shared" si="29"/>
        <v>3.0483158055174511E-2</v>
      </c>
      <c r="I118" s="47">
        <f t="shared" si="36"/>
        <v>3.0483158055174511E-2</v>
      </c>
      <c r="J118" s="47"/>
      <c r="K118" s="47">
        <f t="shared" si="37"/>
        <v>3.0483158055174511E-2</v>
      </c>
      <c r="L118" s="47">
        <f t="shared" si="30"/>
        <v>0</v>
      </c>
      <c r="M118" s="47">
        <f t="shared" si="31"/>
        <v>1393.0026573570576</v>
      </c>
      <c r="N118" s="53"/>
      <c r="U118" s="47">
        <f t="shared" si="32"/>
        <v>3.0483158055174511E-2</v>
      </c>
      <c r="V118" s="47">
        <f t="shared" si="33"/>
        <v>0</v>
      </c>
      <c r="W118" s="47">
        <f t="shared" si="34"/>
        <v>2298.8045584638962</v>
      </c>
    </row>
    <row r="119" spans="1:23" ht="12.75" customHeight="1" x14ac:dyDescent="0.2">
      <c r="A119" s="49">
        <f t="shared" si="35"/>
        <v>-1.2915436464758039</v>
      </c>
      <c r="B119" s="45">
        <f t="shared" si="38"/>
        <v>-74</v>
      </c>
      <c r="C119" s="47">
        <f t="shared" si="28"/>
        <v>5.1084570542597185E-2</v>
      </c>
      <c r="D119" s="47">
        <f t="shared" si="29"/>
        <v>5.1084570542597185E-2</v>
      </c>
      <c r="E119" s="47">
        <f t="shared" si="29"/>
        <v>5.1084570542597185E-2</v>
      </c>
      <c r="F119" s="47">
        <f t="shared" si="29"/>
        <v>5.1084570542597185E-2</v>
      </c>
      <c r="G119" s="47">
        <f t="shared" si="29"/>
        <v>5.1084570542597185E-2</v>
      </c>
      <c r="H119" s="47">
        <f t="shared" si="29"/>
        <v>5.1084570542597185E-2</v>
      </c>
      <c r="I119" s="47">
        <f t="shared" si="36"/>
        <v>5.1084570542597185E-2</v>
      </c>
      <c r="J119" s="47"/>
      <c r="K119" s="47">
        <f t="shared" si="37"/>
        <v>5.1084570542597185E-2</v>
      </c>
      <c r="L119" s="47">
        <f t="shared" si="30"/>
        <v>0</v>
      </c>
      <c r="M119" s="47">
        <f t="shared" si="31"/>
        <v>1404.2112663826877</v>
      </c>
      <c r="N119" s="53"/>
      <c r="U119" s="47">
        <f t="shared" si="32"/>
        <v>5.1084570542597185E-2</v>
      </c>
      <c r="V119" s="47">
        <f t="shared" si="33"/>
        <v>0</v>
      </c>
      <c r="W119" s="47">
        <f t="shared" si="34"/>
        <v>2309.047602750562</v>
      </c>
    </row>
    <row r="120" spans="1:23" ht="12.75" customHeight="1" x14ac:dyDescent="0.2">
      <c r="A120" s="49">
        <f t="shared" si="35"/>
        <v>-1.2740903539558606</v>
      </c>
      <c r="B120" s="45">
        <f t="shared" si="38"/>
        <v>-73</v>
      </c>
      <c r="C120" s="47">
        <f t="shared" si="28"/>
        <v>8.2970031789227322E-2</v>
      </c>
      <c r="D120" s="47">
        <f t="shared" si="29"/>
        <v>8.2970031789227322E-2</v>
      </c>
      <c r="E120" s="47">
        <f t="shared" si="29"/>
        <v>8.2970031789227322E-2</v>
      </c>
      <c r="F120" s="47">
        <f t="shared" si="29"/>
        <v>8.2970031789227322E-2</v>
      </c>
      <c r="G120" s="47">
        <f t="shared" si="29"/>
        <v>8.2970031789227322E-2</v>
      </c>
      <c r="H120" s="47">
        <f t="shared" si="29"/>
        <v>8.2970031789227322E-2</v>
      </c>
      <c r="I120" s="47">
        <f t="shared" si="36"/>
        <v>8.2970031789227322E-2</v>
      </c>
      <c r="J120" s="47"/>
      <c r="K120" s="47">
        <f t="shared" si="37"/>
        <v>8.2970031789227322E-2</v>
      </c>
      <c r="L120" s="47">
        <f t="shared" si="30"/>
        <v>0</v>
      </c>
      <c r="M120" s="47">
        <f t="shared" si="31"/>
        <v>1404.2437126198033</v>
      </c>
      <c r="N120" s="53"/>
      <c r="U120" s="47">
        <f t="shared" si="32"/>
        <v>8.2970031789227322E-2</v>
      </c>
      <c r="V120" s="47">
        <f t="shared" si="33"/>
        <v>0</v>
      </c>
      <c r="W120" s="47">
        <f t="shared" si="34"/>
        <v>2299.999113831871</v>
      </c>
    </row>
    <row r="121" spans="1:23" ht="12.75" customHeight="1" x14ac:dyDescent="0.2">
      <c r="A121" s="49">
        <f t="shared" si="35"/>
        <v>-1.2566370614359172</v>
      </c>
      <c r="B121" s="45">
        <f t="shared" si="38"/>
        <v>-72</v>
      </c>
      <c r="C121" s="47">
        <f t="shared" si="28"/>
        <v>0.13107200000000011</v>
      </c>
      <c r="D121" s="47">
        <f t="shared" si="29"/>
        <v>0.13107200000000011</v>
      </c>
      <c r="E121" s="47">
        <f t="shared" si="29"/>
        <v>0.13107200000000011</v>
      </c>
      <c r="F121" s="47">
        <f t="shared" si="29"/>
        <v>0.13107200000000011</v>
      </c>
      <c r="G121" s="47">
        <f t="shared" si="29"/>
        <v>0.13107200000000011</v>
      </c>
      <c r="H121" s="47">
        <f t="shared" si="29"/>
        <v>0.13107200000000011</v>
      </c>
      <c r="I121" s="47">
        <f t="shared" si="36"/>
        <v>0.13107200000000011</v>
      </c>
      <c r="J121" s="47"/>
      <c r="K121" s="47">
        <f t="shared" si="37"/>
        <v>0.13107200000000011</v>
      </c>
      <c r="L121" s="47">
        <f t="shared" si="30"/>
        <v>0</v>
      </c>
      <c r="M121" s="47">
        <f t="shared" si="31"/>
        <v>1393.6057161600449</v>
      </c>
      <c r="N121" s="53"/>
      <c r="U121" s="47">
        <f t="shared" si="32"/>
        <v>0.13107200000000011</v>
      </c>
      <c r="V121" s="47">
        <f t="shared" si="33"/>
        <v>0</v>
      </c>
      <c r="W121" s="47">
        <f t="shared" si="34"/>
        <v>2272.6241453125035</v>
      </c>
    </row>
    <row r="122" spans="1:23" ht="12.75" customHeight="1" x14ac:dyDescent="0.2">
      <c r="A122" s="49">
        <f t="shared" si="35"/>
        <v>-1.2391837689159739</v>
      </c>
      <c r="B122" s="45">
        <f t="shared" si="38"/>
        <v>-71</v>
      </c>
      <c r="C122" s="47">
        <f t="shared" si="28"/>
        <v>0.20200340641490441</v>
      </c>
      <c r="D122" s="47">
        <f t="shared" si="29"/>
        <v>0.20200340641490441</v>
      </c>
      <c r="E122" s="47">
        <f t="shared" si="29"/>
        <v>0.20200340641490441</v>
      </c>
      <c r="F122" s="47">
        <f t="shared" si="29"/>
        <v>0.20200340641490441</v>
      </c>
      <c r="G122" s="47">
        <f t="shared" si="29"/>
        <v>0.20200340641490441</v>
      </c>
      <c r="H122" s="47">
        <f t="shared" si="29"/>
        <v>0.20200340641490441</v>
      </c>
      <c r="I122" s="47">
        <f t="shared" si="36"/>
        <v>0.20200340641490441</v>
      </c>
      <c r="J122" s="47"/>
      <c r="K122" s="47">
        <f t="shared" si="37"/>
        <v>0.20200340641490441</v>
      </c>
      <c r="L122" s="47">
        <f t="shared" si="30"/>
        <v>0</v>
      </c>
      <c r="M122" s="47">
        <f t="shared" si="31"/>
        <v>1372.9310496094236</v>
      </c>
      <c r="N122" s="53"/>
      <c r="U122" s="47">
        <f t="shared" si="32"/>
        <v>0.20200340641490441</v>
      </c>
      <c r="V122" s="47">
        <f t="shared" si="33"/>
        <v>0</v>
      </c>
      <c r="W122" s="47">
        <f t="shared" si="34"/>
        <v>2228.1137977288058</v>
      </c>
    </row>
    <row r="123" spans="1:23" ht="12.75" customHeight="1" x14ac:dyDescent="0.2">
      <c r="A123" s="49">
        <f t="shared" si="35"/>
        <v>-1.2217304763960306</v>
      </c>
      <c r="B123" s="45">
        <f t="shared" si="38"/>
        <v>-70</v>
      </c>
      <c r="C123" s="47">
        <f t="shared" si="28"/>
        <v>0.30448776806948885</v>
      </c>
      <c r="D123" s="47">
        <f t="shared" si="29"/>
        <v>0.30448776806948885</v>
      </c>
      <c r="E123" s="47">
        <f t="shared" si="29"/>
        <v>0.30448776806948885</v>
      </c>
      <c r="F123" s="47">
        <f t="shared" si="29"/>
        <v>0.30448776806948885</v>
      </c>
      <c r="G123" s="47">
        <f t="shared" si="29"/>
        <v>0.30448776806948885</v>
      </c>
      <c r="H123" s="47">
        <f t="shared" si="29"/>
        <v>0.30448776806948885</v>
      </c>
      <c r="I123" s="47">
        <f t="shared" si="36"/>
        <v>0.30448776806948885</v>
      </c>
      <c r="J123" s="47"/>
      <c r="K123" s="47">
        <f t="shared" si="37"/>
        <v>0.30448776806948885</v>
      </c>
      <c r="L123" s="47">
        <f t="shared" si="30"/>
        <v>0</v>
      </c>
      <c r="M123" s="47">
        <f t="shared" si="31"/>
        <v>1342.9680685102962</v>
      </c>
      <c r="N123" s="53"/>
      <c r="U123" s="47">
        <f t="shared" si="32"/>
        <v>0.30448776806948885</v>
      </c>
      <c r="V123" s="47">
        <f t="shared" si="33"/>
        <v>0</v>
      </c>
      <c r="W123" s="47">
        <f t="shared" si="34"/>
        <v>2167.8597576325333</v>
      </c>
    </row>
    <row r="124" spans="1:23" ht="12.75" customHeight="1" x14ac:dyDescent="0.2">
      <c r="A124" s="49">
        <f t="shared" si="35"/>
        <v>-1.2042771838760873</v>
      </c>
      <c r="B124" s="45">
        <f t="shared" si="38"/>
        <v>-69</v>
      </c>
      <c r="C124" s="47">
        <f t="shared" si="28"/>
        <v>0.44986711050144818</v>
      </c>
      <c r="D124" s="47">
        <f t="shared" si="29"/>
        <v>0.44986711050144818</v>
      </c>
      <c r="E124" s="47">
        <f t="shared" si="29"/>
        <v>0.44986711050144818</v>
      </c>
      <c r="F124" s="47">
        <f t="shared" si="29"/>
        <v>0.44986711050144818</v>
      </c>
      <c r="G124" s="47">
        <f t="shared" si="29"/>
        <v>0.44986711050144818</v>
      </c>
      <c r="H124" s="47">
        <f t="shared" si="29"/>
        <v>0.44986711050144818</v>
      </c>
      <c r="I124" s="47">
        <f t="shared" si="36"/>
        <v>0.44986711050144818</v>
      </c>
      <c r="J124" s="47"/>
      <c r="K124" s="47">
        <f t="shared" si="37"/>
        <v>0.44986711050144818</v>
      </c>
      <c r="L124" s="47">
        <f t="shared" si="30"/>
        <v>0</v>
      </c>
      <c r="M124" s="47">
        <f t="shared" si="31"/>
        <v>1304.5646140351432</v>
      </c>
      <c r="N124" s="53"/>
      <c r="U124" s="47">
        <f t="shared" si="32"/>
        <v>0.44986711050144818</v>
      </c>
      <c r="V124" s="47">
        <f t="shared" si="33"/>
        <v>0</v>
      </c>
      <c r="W124" s="47">
        <f t="shared" si="34"/>
        <v>2093.4259154899178</v>
      </c>
    </row>
    <row r="125" spans="1:23" ht="12.75" customHeight="1" x14ac:dyDescent="0.2">
      <c r="A125" s="49">
        <f t="shared" si="35"/>
        <v>-1.1868238913561442</v>
      </c>
      <c r="B125" s="45">
        <f t="shared" si="38"/>
        <v>-68</v>
      </c>
      <c r="C125" s="47">
        <f t="shared" si="28"/>
        <v>0.65269657241563184</v>
      </c>
      <c r="D125" s="47">
        <f t="shared" si="29"/>
        <v>0.65269657241563184</v>
      </c>
      <c r="E125" s="47">
        <f t="shared" si="29"/>
        <v>0.65269657241563184</v>
      </c>
      <c r="F125" s="47">
        <f t="shared" si="29"/>
        <v>0.65269657241563184</v>
      </c>
      <c r="G125" s="47">
        <f t="shared" si="29"/>
        <v>0.65269657241563184</v>
      </c>
      <c r="H125" s="47">
        <f t="shared" si="29"/>
        <v>0.65269657241563184</v>
      </c>
      <c r="I125" s="47">
        <f t="shared" si="36"/>
        <v>0.65269657241563184</v>
      </c>
      <c r="J125" s="47"/>
      <c r="K125" s="47">
        <f t="shared" si="37"/>
        <v>0.65269657241563184</v>
      </c>
      <c r="L125" s="47">
        <f t="shared" si="30"/>
        <v>0</v>
      </c>
      <c r="M125" s="47">
        <f t="shared" si="31"/>
        <v>1258.6516015650191</v>
      </c>
      <c r="N125" s="53"/>
      <c r="U125" s="47">
        <f t="shared" si="32"/>
        <v>0.65269657241563184</v>
      </c>
      <c r="V125" s="47">
        <f t="shared" si="33"/>
        <v>0</v>
      </c>
      <c r="W125" s="47">
        <f t="shared" si="34"/>
        <v>2006.5176589078617</v>
      </c>
    </row>
    <row r="126" spans="1:23" ht="12.75" customHeight="1" x14ac:dyDescent="0.2">
      <c r="A126" s="49">
        <f t="shared" si="35"/>
        <v>-1.1693705988362006</v>
      </c>
      <c r="B126" s="45">
        <f t="shared" si="38"/>
        <v>-67</v>
      </c>
      <c r="C126" s="47">
        <f t="shared" si="28"/>
        <v>0.93143504388805753</v>
      </c>
      <c r="D126" s="47">
        <f t="shared" si="29"/>
        <v>0.93143504388805753</v>
      </c>
      <c r="E126" s="47">
        <f t="shared" si="29"/>
        <v>0.93143504388805753</v>
      </c>
      <c r="F126" s="47">
        <f t="shared" si="29"/>
        <v>0.93143504388805753</v>
      </c>
      <c r="G126" s="47">
        <f t="shared" si="29"/>
        <v>0.93143504388805753</v>
      </c>
      <c r="H126" s="47">
        <f t="shared" si="29"/>
        <v>0.93143504388805753</v>
      </c>
      <c r="I126" s="47">
        <f t="shared" si="36"/>
        <v>0.93143504388805753</v>
      </c>
      <c r="J126" s="47"/>
      <c r="K126" s="47">
        <f t="shared" si="37"/>
        <v>0.93143504388805753</v>
      </c>
      <c r="L126" s="47">
        <f t="shared" si="30"/>
        <v>0</v>
      </c>
      <c r="M126" s="47">
        <f t="shared" si="31"/>
        <v>1206.2256287710541</v>
      </c>
      <c r="N126" s="53"/>
      <c r="U126" s="47">
        <f t="shared" si="32"/>
        <v>0.93143504388805753</v>
      </c>
      <c r="V126" s="47">
        <f t="shared" si="33"/>
        <v>0</v>
      </c>
      <c r="W126" s="47">
        <f t="shared" si="34"/>
        <v>1908.9494738046346</v>
      </c>
    </row>
    <row r="127" spans="1:23" ht="12.75" customHeight="1" x14ac:dyDescent="0.2">
      <c r="A127" s="49">
        <f t="shared" si="35"/>
        <v>-1.1519173063162575</v>
      </c>
      <c r="B127" s="45">
        <f t="shared" si="38"/>
        <v>-66</v>
      </c>
      <c r="C127" s="47">
        <f t="shared" si="28"/>
        <v>1.3092416692577351</v>
      </c>
      <c r="D127" s="47">
        <f t="shared" si="29"/>
        <v>1.3092416692577351</v>
      </c>
      <c r="E127" s="47">
        <f t="shared" si="29"/>
        <v>1.3092416692577351</v>
      </c>
      <c r="F127" s="47">
        <f t="shared" si="29"/>
        <v>1.3092416692577351</v>
      </c>
      <c r="G127" s="47">
        <f t="shared" si="29"/>
        <v>1.3092416692577351</v>
      </c>
      <c r="H127" s="47">
        <f t="shared" si="29"/>
        <v>1.3092416692577351</v>
      </c>
      <c r="I127" s="47">
        <f t="shared" si="36"/>
        <v>1.3092416692577351</v>
      </c>
      <c r="J127" s="47"/>
      <c r="K127" s="47">
        <f t="shared" si="37"/>
        <v>1.3092416692577351</v>
      </c>
      <c r="L127" s="47">
        <f t="shared" si="30"/>
        <v>0</v>
      </c>
      <c r="M127" s="47">
        <f t="shared" si="31"/>
        <v>1148.3309496386926</v>
      </c>
      <c r="N127" s="53"/>
      <c r="U127" s="47">
        <f t="shared" si="32"/>
        <v>1.3092416692577351</v>
      </c>
      <c r="V127" s="47">
        <f t="shared" si="33"/>
        <v>0</v>
      </c>
      <c r="W127" s="47">
        <f t="shared" si="34"/>
        <v>1802.6115084829175</v>
      </c>
    </row>
    <row r="128" spans="1:23" ht="12.75" customHeight="1" x14ac:dyDescent="0.2">
      <c r="A128" s="49">
        <f t="shared" si="35"/>
        <v>-1.1344640137963142</v>
      </c>
      <c r="B128" s="45">
        <f t="shared" si="38"/>
        <v>-65</v>
      </c>
      <c r="C128" s="47">
        <f t="shared" si="28"/>
        <v>1.8148885254233427</v>
      </c>
      <c r="D128" s="47">
        <f t="shared" ref="D128:H178" si="39">$C128+($I128-$C128)*D$11/90</f>
        <v>1.8148885254233427</v>
      </c>
      <c r="E128" s="47">
        <f t="shared" si="39"/>
        <v>1.8148885254233427</v>
      </c>
      <c r="F128" s="47">
        <f t="shared" si="39"/>
        <v>1.8148885254233427</v>
      </c>
      <c r="G128" s="47">
        <f t="shared" si="39"/>
        <v>1.8148885254233427</v>
      </c>
      <c r="H128" s="47">
        <f t="shared" si="39"/>
        <v>1.8148885254233427</v>
      </c>
      <c r="I128" s="47">
        <f t="shared" si="36"/>
        <v>1.8148885254233427</v>
      </c>
      <c r="J128" s="47"/>
      <c r="K128" s="47">
        <f t="shared" si="37"/>
        <v>1.8148885254233427</v>
      </c>
      <c r="L128" s="47">
        <f t="shared" si="30"/>
        <v>0</v>
      </c>
      <c r="M128" s="47">
        <f t="shared" si="31"/>
        <v>1086.0411663334855</v>
      </c>
      <c r="N128" s="53"/>
      <c r="U128" s="47">
        <f t="shared" si="32"/>
        <v>1.8148885254233427</v>
      </c>
      <c r="V128" s="47">
        <f t="shared" si="33"/>
        <v>0</v>
      </c>
      <c r="W128" s="47">
        <f t="shared" si="34"/>
        <v>1689.4357638264851</v>
      </c>
    </row>
    <row r="129" spans="1:23" ht="12.75" customHeight="1" x14ac:dyDescent="0.2">
      <c r="A129" s="49">
        <f t="shared" si="35"/>
        <v>-1.1170107212763709</v>
      </c>
      <c r="B129" s="45">
        <f t="shared" si="38"/>
        <v>-64</v>
      </c>
      <c r="C129" s="47">
        <f t="shared" si="28"/>
        <v>2.4838002658300482</v>
      </c>
      <c r="D129" s="47">
        <f t="shared" si="39"/>
        <v>2.4838002658300482</v>
      </c>
      <c r="E129" s="47">
        <f t="shared" si="39"/>
        <v>2.4838002658300482</v>
      </c>
      <c r="F129" s="47">
        <f t="shared" si="39"/>
        <v>2.4838002658300482</v>
      </c>
      <c r="G129" s="47">
        <f t="shared" si="39"/>
        <v>2.4838002658300482</v>
      </c>
      <c r="H129" s="47">
        <f t="shared" si="39"/>
        <v>2.4838002658300482</v>
      </c>
      <c r="I129" s="47">
        <f t="shared" si="36"/>
        <v>2.4838002658300482</v>
      </c>
      <c r="J129" s="47"/>
      <c r="K129" s="47">
        <f t="shared" si="37"/>
        <v>2.4838002658300482</v>
      </c>
      <c r="L129" s="47">
        <f t="shared" si="30"/>
        <v>0</v>
      </c>
      <c r="M129" s="47">
        <f t="shared" si="31"/>
        <v>1020.4409888907624</v>
      </c>
      <c r="N129" s="53"/>
      <c r="U129" s="47">
        <f t="shared" si="32"/>
        <v>2.4838002658300482</v>
      </c>
      <c r="V129" s="47">
        <f t="shared" si="33"/>
        <v>0</v>
      </c>
      <c r="W129" s="47">
        <f t="shared" si="34"/>
        <v>1571.3625670333638</v>
      </c>
    </row>
    <row r="130" spans="1:23" ht="12.75" customHeight="1" x14ac:dyDescent="0.2">
      <c r="A130" s="49">
        <f t="shared" si="35"/>
        <v>-1.0995574287564276</v>
      </c>
      <c r="B130" s="45">
        <f t="shared" si="38"/>
        <v>-63</v>
      </c>
      <c r="C130" s="47">
        <f t="shared" si="28"/>
        <v>3.3592319999999996</v>
      </c>
      <c r="D130" s="47">
        <f t="shared" si="39"/>
        <v>3.3592319999999996</v>
      </c>
      <c r="E130" s="47">
        <f t="shared" si="39"/>
        <v>3.3592319999999996</v>
      </c>
      <c r="F130" s="47">
        <f t="shared" si="39"/>
        <v>3.3592319999999996</v>
      </c>
      <c r="G130" s="47">
        <f t="shared" si="39"/>
        <v>3.3592319999999996</v>
      </c>
      <c r="H130" s="47">
        <f t="shared" si="39"/>
        <v>3.3592319999999996</v>
      </c>
      <c r="I130" s="47">
        <f t="shared" si="36"/>
        <v>3.3592319999999996</v>
      </c>
      <c r="J130" s="47"/>
      <c r="K130" s="47">
        <f t="shared" si="37"/>
        <v>3.3592319999999996</v>
      </c>
      <c r="L130" s="47">
        <f t="shared" si="30"/>
        <v>0</v>
      </c>
      <c r="M130" s="47">
        <f t="shared" si="31"/>
        <v>952.6084035687727</v>
      </c>
      <c r="N130" s="53"/>
      <c r="U130" s="47">
        <f t="shared" si="32"/>
        <v>3.3592319999999996</v>
      </c>
      <c r="V130" s="47">
        <f t="shared" si="33"/>
        <v>0</v>
      </c>
      <c r="W130" s="47">
        <f t="shared" si="34"/>
        <v>1450.3079667365491</v>
      </c>
    </row>
    <row r="131" spans="1:23" ht="12.75" customHeight="1" x14ac:dyDescent="0.2">
      <c r="A131" s="49">
        <f t="shared" si="35"/>
        <v>-1.0821041362364843</v>
      </c>
      <c r="B131" s="45">
        <f t="shared" si="38"/>
        <v>-62</v>
      </c>
      <c r="C131" s="47">
        <f t="shared" si="28"/>
        <v>4.493597158028181</v>
      </c>
      <c r="D131" s="47">
        <f t="shared" si="39"/>
        <v>4.493597158028181</v>
      </c>
      <c r="E131" s="47">
        <f t="shared" si="39"/>
        <v>4.493597158028181</v>
      </c>
      <c r="F131" s="47">
        <f t="shared" si="39"/>
        <v>4.493597158028181</v>
      </c>
      <c r="G131" s="47">
        <f t="shared" si="39"/>
        <v>4.493597158028181</v>
      </c>
      <c r="H131" s="47">
        <f t="shared" si="39"/>
        <v>4.493597158028181</v>
      </c>
      <c r="I131" s="47">
        <f t="shared" si="36"/>
        <v>4.493597158028181</v>
      </c>
      <c r="J131" s="47"/>
      <c r="K131" s="47">
        <f t="shared" si="37"/>
        <v>4.493597158028181</v>
      </c>
      <c r="L131" s="47">
        <f t="shared" si="30"/>
        <v>0</v>
      </c>
      <c r="M131" s="47">
        <f t="shared" si="31"/>
        <v>883.59757464375298</v>
      </c>
      <c r="N131" s="53"/>
      <c r="U131" s="47">
        <f t="shared" si="32"/>
        <v>4.493597158028181</v>
      </c>
      <c r="V131" s="47">
        <f t="shared" si="33"/>
        <v>0</v>
      </c>
      <c r="W131" s="47">
        <f t="shared" si="34"/>
        <v>1328.1326546714679</v>
      </c>
    </row>
    <row r="132" spans="1:23" ht="12.75" customHeight="1" x14ac:dyDescent="0.2">
      <c r="A132" s="49">
        <f t="shared" si="35"/>
        <v>-1.064650843716541</v>
      </c>
      <c r="B132" s="45">
        <f t="shared" si="38"/>
        <v>-61</v>
      </c>
      <c r="C132" s="47">
        <f t="shared" si="28"/>
        <v>5.949957569033705</v>
      </c>
      <c r="D132" s="47">
        <f t="shared" si="39"/>
        <v>5.949957569033705</v>
      </c>
      <c r="E132" s="47">
        <f t="shared" si="39"/>
        <v>5.949957569033705</v>
      </c>
      <c r="F132" s="47">
        <f t="shared" si="39"/>
        <v>5.949957569033705</v>
      </c>
      <c r="G132" s="47">
        <f t="shared" si="39"/>
        <v>5.949957569033705</v>
      </c>
      <c r="H132" s="47">
        <f t="shared" si="39"/>
        <v>5.949957569033705</v>
      </c>
      <c r="I132" s="47">
        <f t="shared" si="36"/>
        <v>5.949957569033705</v>
      </c>
      <c r="J132" s="47"/>
      <c r="K132" s="47">
        <f t="shared" si="37"/>
        <v>5.949957569033705</v>
      </c>
      <c r="L132" s="47">
        <f t="shared" si="30"/>
        <v>0</v>
      </c>
      <c r="M132" s="47">
        <f t="shared" si="31"/>
        <v>814.42278190289812</v>
      </c>
      <c r="N132" s="53"/>
      <c r="U132" s="47">
        <f t="shared" si="32"/>
        <v>5.949957569033705</v>
      </c>
      <c r="V132" s="47">
        <f t="shared" si="33"/>
        <v>0</v>
      </c>
      <c r="W132" s="47">
        <f t="shared" si="34"/>
        <v>1206.6129741364948</v>
      </c>
    </row>
    <row r="133" spans="1:23" ht="12.75" customHeight="1" x14ac:dyDescent="0.2">
      <c r="A133" s="49">
        <f t="shared" si="35"/>
        <v>-1.0471975511965976</v>
      </c>
      <c r="B133" s="45">
        <f t="shared" si="38"/>
        <v>-60</v>
      </c>
      <c r="C133" s="47">
        <f t="shared" si="28"/>
        <v>7.8036884621246747</v>
      </c>
      <c r="D133" s="47">
        <f t="shared" si="39"/>
        <v>7.8036884621246747</v>
      </c>
      <c r="E133" s="47">
        <f t="shared" si="39"/>
        <v>7.8036884621246747</v>
      </c>
      <c r="F133" s="47">
        <f t="shared" si="39"/>
        <v>7.8036884621246747</v>
      </c>
      <c r="G133" s="47">
        <f t="shared" si="39"/>
        <v>7.8036884621246747</v>
      </c>
      <c r="H133" s="47">
        <f t="shared" si="39"/>
        <v>7.8036884621246747</v>
      </c>
      <c r="I133" s="47">
        <f t="shared" si="36"/>
        <v>7.8036884621246747</v>
      </c>
      <c r="J133" s="47"/>
      <c r="K133" s="47">
        <f t="shared" si="37"/>
        <v>7.8036884621246747</v>
      </c>
      <c r="L133" s="47">
        <f t="shared" si="30"/>
        <v>0</v>
      </c>
      <c r="M133" s="47">
        <f t="shared" si="31"/>
        <v>746.04366770222589</v>
      </c>
      <c r="N133" s="53"/>
      <c r="U133" s="47">
        <f t="shared" si="32"/>
        <v>7.8036884621246747</v>
      </c>
      <c r="V133" s="47">
        <f t="shared" si="33"/>
        <v>0</v>
      </c>
      <c r="W133" s="47">
        <f t="shared" si="34"/>
        <v>1087.4145195317788</v>
      </c>
    </row>
    <row r="134" spans="1:23" ht="12.75" customHeight="1" x14ac:dyDescent="0.2">
      <c r="A134" s="49">
        <f t="shared" si="35"/>
        <v>-1.0297442586766543</v>
      </c>
      <c r="B134" s="45">
        <f t="shared" si="38"/>
        <v>-59</v>
      </c>
      <c r="C134" s="47">
        <f t="shared" si="28"/>
        <v>10.144331578003163</v>
      </c>
      <c r="D134" s="47">
        <f t="shared" si="39"/>
        <v>10.144331578003163</v>
      </c>
      <c r="E134" s="47">
        <f t="shared" si="39"/>
        <v>10.144331578003163</v>
      </c>
      <c r="F134" s="47">
        <f t="shared" si="39"/>
        <v>10.144331578003163</v>
      </c>
      <c r="G134" s="47">
        <f t="shared" si="39"/>
        <v>10.144331578003163</v>
      </c>
      <c r="H134" s="47">
        <f t="shared" si="39"/>
        <v>10.144331578003163</v>
      </c>
      <c r="I134" s="47">
        <f t="shared" si="36"/>
        <v>10.144331578003163</v>
      </c>
      <c r="J134" s="47"/>
      <c r="K134" s="47">
        <f t="shared" si="37"/>
        <v>10.144331578003163</v>
      </c>
      <c r="L134" s="47">
        <f t="shared" si="30"/>
        <v>0</v>
      </c>
      <c r="M134" s="47">
        <f t="shared" si="31"/>
        <v>679.35203391799473</v>
      </c>
      <c r="N134" s="53"/>
      <c r="U134" s="47">
        <f t="shared" si="32"/>
        <v>10.144331578003163</v>
      </c>
      <c r="V134" s="47">
        <f t="shared" si="33"/>
        <v>0</v>
      </c>
      <c r="W134" s="47">
        <f t="shared" si="34"/>
        <v>972.06876565845903</v>
      </c>
    </row>
    <row r="135" spans="1:23" ht="12.75" customHeight="1" x14ac:dyDescent="0.2">
      <c r="A135" s="49">
        <f t="shared" si="35"/>
        <v>-1.0122909661567112</v>
      </c>
      <c r="B135" s="45">
        <f t="shared" si="38"/>
        <v>-58</v>
      </c>
      <c r="C135" s="47">
        <f t="shared" si="28"/>
        <v>13.077650058904879</v>
      </c>
      <c r="D135" s="47">
        <f t="shared" si="39"/>
        <v>13.077650058904879</v>
      </c>
      <c r="E135" s="47">
        <f t="shared" si="39"/>
        <v>13.077650058904879</v>
      </c>
      <c r="F135" s="47">
        <f t="shared" si="39"/>
        <v>13.077650058904879</v>
      </c>
      <c r="G135" s="47">
        <f t="shared" si="39"/>
        <v>13.077650058904879</v>
      </c>
      <c r="H135" s="47">
        <f t="shared" si="39"/>
        <v>13.077650058904879</v>
      </c>
      <c r="I135" s="47">
        <f t="shared" si="36"/>
        <v>13.077650058904879</v>
      </c>
      <c r="J135" s="47"/>
      <c r="K135" s="47">
        <f t="shared" si="37"/>
        <v>13.077650058904879</v>
      </c>
      <c r="L135" s="47">
        <f t="shared" si="30"/>
        <v>0</v>
      </c>
      <c r="M135" s="47">
        <f t="shared" si="31"/>
        <v>615.16039125468251</v>
      </c>
      <c r="N135" s="53"/>
      <c r="U135" s="47">
        <f t="shared" si="32"/>
        <v>13.077650058904879</v>
      </c>
      <c r="V135" s="47">
        <f t="shared" si="33"/>
        <v>0</v>
      </c>
      <c r="W135" s="47">
        <f t="shared" si="34"/>
        <v>861.95309182003905</v>
      </c>
    </row>
    <row r="136" spans="1:23" ht="12.75" customHeight="1" x14ac:dyDescent="0.2">
      <c r="A136" s="49">
        <f t="shared" si="35"/>
        <v>-0.99483767363676778</v>
      </c>
      <c r="B136" s="45">
        <f t="shared" si="38"/>
        <v>-57</v>
      </c>
      <c r="C136" s="47">
        <f t="shared" si="28"/>
        <v>16.72789926413655</v>
      </c>
      <c r="D136" s="47">
        <f t="shared" si="39"/>
        <v>16.72789926413655</v>
      </c>
      <c r="E136" s="47">
        <f t="shared" si="39"/>
        <v>16.72789926413655</v>
      </c>
      <c r="F136" s="47">
        <f t="shared" si="39"/>
        <v>16.72789926413655</v>
      </c>
      <c r="G136" s="47">
        <f t="shared" si="39"/>
        <v>16.72789926413655</v>
      </c>
      <c r="H136" s="47">
        <f t="shared" si="39"/>
        <v>16.72789926413655</v>
      </c>
      <c r="I136" s="47">
        <f t="shared" si="36"/>
        <v>16.72789926413655</v>
      </c>
      <c r="J136" s="47"/>
      <c r="K136" s="47">
        <f t="shared" si="37"/>
        <v>16.72789926413655</v>
      </c>
      <c r="L136" s="47">
        <f t="shared" si="30"/>
        <v>0</v>
      </c>
      <c r="M136" s="47">
        <f t="shared" si="31"/>
        <v>554.19242208620994</v>
      </c>
      <c r="N136" s="53"/>
      <c r="U136" s="47">
        <f t="shared" si="32"/>
        <v>16.72789926413655</v>
      </c>
      <c r="V136" s="47">
        <f t="shared" si="33"/>
        <v>0</v>
      </c>
      <c r="W136" s="47">
        <f t="shared" si="34"/>
        <v>758.27448585476668</v>
      </c>
    </row>
    <row r="137" spans="1:23" ht="12.75" customHeight="1" x14ac:dyDescent="0.2">
      <c r="A137" s="49">
        <f t="shared" si="35"/>
        <v>-0.97738438111682457</v>
      </c>
      <c r="B137" s="45">
        <f t="shared" si="38"/>
        <v>-56</v>
      </c>
      <c r="C137" s="47">
        <f t="shared" si="28"/>
        <v>21.240328138042194</v>
      </c>
      <c r="D137" s="47">
        <f t="shared" si="39"/>
        <v>21.240328138042194</v>
      </c>
      <c r="E137" s="47">
        <f t="shared" si="39"/>
        <v>21.240328138042194</v>
      </c>
      <c r="F137" s="47">
        <f t="shared" si="39"/>
        <v>21.240328138042194</v>
      </c>
      <c r="G137" s="47">
        <f t="shared" si="39"/>
        <v>21.240328138042194</v>
      </c>
      <c r="H137" s="47">
        <f t="shared" si="39"/>
        <v>21.240328138042194</v>
      </c>
      <c r="I137" s="47">
        <f t="shared" si="36"/>
        <v>21.240328138042194</v>
      </c>
      <c r="J137" s="47"/>
      <c r="K137" s="47">
        <f t="shared" si="37"/>
        <v>21.240328138042194</v>
      </c>
      <c r="L137" s="47">
        <f t="shared" si="30"/>
        <v>0</v>
      </c>
      <c r="M137" s="47">
        <f t="shared" si="31"/>
        <v>497.07547426976544</v>
      </c>
      <c r="N137" s="53"/>
      <c r="U137" s="47">
        <f t="shared" si="32"/>
        <v>21.240328138042194</v>
      </c>
      <c r="V137" s="47">
        <f t="shared" si="33"/>
        <v>0</v>
      </c>
      <c r="W137" s="47">
        <f t="shared" si="34"/>
        <v>662.05712892427016</v>
      </c>
    </row>
    <row r="138" spans="1:23" ht="12.75" customHeight="1" x14ac:dyDescent="0.2">
      <c r="A138" s="49">
        <f t="shared" si="35"/>
        <v>-0.95993108859688125</v>
      </c>
      <c r="B138" s="45">
        <f t="shared" si="38"/>
        <v>-55</v>
      </c>
      <c r="C138" s="47">
        <f t="shared" si="28"/>
        <v>26.783926236797456</v>
      </c>
      <c r="D138" s="47">
        <f t="shared" si="39"/>
        <v>26.783926236797456</v>
      </c>
      <c r="E138" s="47">
        <f t="shared" si="39"/>
        <v>26.783926236797456</v>
      </c>
      <c r="F138" s="47">
        <f t="shared" si="39"/>
        <v>26.783926236797456</v>
      </c>
      <c r="G138" s="47">
        <f t="shared" si="39"/>
        <v>26.783926236797456</v>
      </c>
      <c r="H138" s="47">
        <f t="shared" si="39"/>
        <v>26.783926236797456</v>
      </c>
      <c r="I138" s="47">
        <f t="shared" si="36"/>
        <v>26.783926236797456</v>
      </c>
      <c r="J138" s="47"/>
      <c r="K138" s="47">
        <f t="shared" si="37"/>
        <v>26.783926236797456</v>
      </c>
      <c r="L138" s="47">
        <f t="shared" si="30"/>
        <v>0</v>
      </c>
      <c r="M138" s="47">
        <f t="shared" si="31"/>
        <v>444.33515819267518</v>
      </c>
      <c r="N138" s="53"/>
      <c r="U138" s="47">
        <f t="shared" si="32"/>
        <v>26.783926236797456</v>
      </c>
      <c r="V138" s="47">
        <f t="shared" si="33"/>
        <v>0</v>
      </c>
      <c r="W138" s="47">
        <f t="shared" si="34"/>
        <v>574.13397514340534</v>
      </c>
    </row>
    <row r="139" spans="1:23" ht="12.75" customHeight="1" x14ac:dyDescent="0.2">
      <c r="A139" s="49">
        <f t="shared" si="35"/>
        <v>-0.94247779607693793</v>
      </c>
      <c r="B139" s="45">
        <f t="shared" si="38"/>
        <v>-54</v>
      </c>
      <c r="C139" s="47">
        <f t="shared" si="28"/>
        <v>33.554432000000027</v>
      </c>
      <c r="D139" s="47">
        <f t="shared" si="39"/>
        <v>33.554432000000027</v>
      </c>
      <c r="E139" s="47">
        <f t="shared" si="39"/>
        <v>33.554432000000027</v>
      </c>
      <c r="F139" s="47">
        <f t="shared" si="39"/>
        <v>33.554432000000027</v>
      </c>
      <c r="G139" s="47">
        <f t="shared" si="39"/>
        <v>33.554432000000027</v>
      </c>
      <c r="H139" s="47">
        <f t="shared" si="39"/>
        <v>33.554432000000027</v>
      </c>
      <c r="I139" s="47">
        <f t="shared" si="36"/>
        <v>33.554432000000027</v>
      </c>
      <c r="J139" s="47"/>
      <c r="K139" s="47">
        <f t="shared" si="37"/>
        <v>33.554432000000027</v>
      </c>
      <c r="L139" s="47">
        <f t="shared" si="30"/>
        <v>0</v>
      </c>
      <c r="M139" s="47">
        <f t="shared" si="31"/>
        <v>396.39207371808106</v>
      </c>
      <c r="N139" s="53"/>
      <c r="U139" s="47">
        <f t="shared" si="32"/>
        <v>33.554432000000027</v>
      </c>
      <c r="V139" s="47">
        <f t="shared" si="33"/>
        <v>0</v>
      </c>
      <c r="W139" s="47">
        <f t="shared" si="34"/>
        <v>495.142352939955</v>
      </c>
    </row>
    <row r="140" spans="1:23" ht="12.75" customHeight="1" x14ac:dyDescent="0.2">
      <c r="A140" s="49">
        <f t="shared" si="35"/>
        <v>-0.92502450355699462</v>
      </c>
      <c r="B140" s="45">
        <f t="shared" si="38"/>
        <v>-53</v>
      </c>
      <c r="C140" s="47">
        <f t="shared" si="28"/>
        <v>41.777618332591494</v>
      </c>
      <c r="D140" s="47">
        <f t="shared" si="39"/>
        <v>41.777618332591494</v>
      </c>
      <c r="E140" s="47">
        <f t="shared" si="39"/>
        <v>41.777618332591494</v>
      </c>
      <c r="F140" s="47">
        <f t="shared" si="39"/>
        <v>41.777618332591494</v>
      </c>
      <c r="G140" s="47">
        <f t="shared" si="39"/>
        <v>41.777618332591494</v>
      </c>
      <c r="H140" s="47">
        <f t="shared" si="39"/>
        <v>41.777618332591494</v>
      </c>
      <c r="I140" s="47">
        <f t="shared" si="36"/>
        <v>41.777618332591494</v>
      </c>
      <c r="J140" s="47"/>
      <c r="K140" s="47">
        <f t="shared" si="37"/>
        <v>41.777618332591494</v>
      </c>
      <c r="L140" s="47">
        <f t="shared" si="30"/>
        <v>0</v>
      </c>
      <c r="M140" s="47">
        <f t="shared" si="31"/>
        <v>353.56064870249935</v>
      </c>
      <c r="N140" s="53"/>
      <c r="U140" s="47">
        <f t="shared" si="32"/>
        <v>41.777618332591494</v>
      </c>
      <c r="V140" s="47">
        <f t="shared" si="33"/>
        <v>0</v>
      </c>
      <c r="W140" s="47">
        <f t="shared" si="34"/>
        <v>425.523529340555</v>
      </c>
    </row>
    <row r="141" spans="1:23" ht="12.75" customHeight="1" x14ac:dyDescent="0.2">
      <c r="A141" s="49">
        <f t="shared" si="35"/>
        <v>-0.90757121103705141</v>
      </c>
      <c r="B141" s="45">
        <f t="shared" si="38"/>
        <v>-52</v>
      </c>
      <c r="C141" s="47">
        <f t="shared" ref="C141:C204" si="40">IF($B141&lt;-$B$9,K141,IF($B141&gt;$B$9,L141,M141))</f>
        <v>51.71287204221553</v>
      </c>
      <c r="D141" s="47">
        <f t="shared" si="39"/>
        <v>51.71287204221553</v>
      </c>
      <c r="E141" s="47">
        <f t="shared" si="39"/>
        <v>51.71287204221553</v>
      </c>
      <c r="F141" s="47">
        <f t="shared" si="39"/>
        <v>51.71287204221553</v>
      </c>
      <c r="G141" s="47">
        <f t="shared" si="39"/>
        <v>51.71287204221553</v>
      </c>
      <c r="H141" s="47">
        <f t="shared" si="39"/>
        <v>51.71287204221553</v>
      </c>
      <c r="I141" s="47">
        <f t="shared" si="36"/>
        <v>51.71287204221553</v>
      </c>
      <c r="J141" s="47"/>
      <c r="K141" s="47">
        <f t="shared" si="37"/>
        <v>51.71287204221553</v>
      </c>
      <c r="L141" s="47">
        <f t="shared" ref="L141:L204" si="41">IF($B141&lt;$B$9,0,IF($B141&lt;90,($D$9*(1-($B141-$B$9)/$B$9)^$K$11),0))</f>
        <v>0</v>
      </c>
      <c r="M141" s="47">
        <f t="shared" ref="M141:M204" si="42">$D$5*($T$15*COS($A141)+$T$21*COS(3*$A141)+$T$27*COS(5*$A141)+$T$33*COS(7*$A141)+$T$39*COS(9*$A141))</f>
        <v>316.05002735464711</v>
      </c>
      <c r="N141" s="53"/>
      <c r="U141" s="47">
        <f t="shared" ref="U141:U204" si="43">IF($B141&lt;-90,0,IF($B141&lt;-$H$9,($J$9*((90+$B141)/$H$9)^$U$11),0))</f>
        <v>51.71287204221553</v>
      </c>
      <c r="V141" s="47">
        <f t="shared" ref="V141:V204" si="44">IF($B141&lt;$H$9,0,IF($B141&lt;90,($D$9*(1-($B141-$H$9)/$H$9)^$U$11),0))</f>
        <v>0</v>
      </c>
      <c r="W141" s="47">
        <f t="shared" ref="W141:W204" si="45">$J$5*($AD$15*COS($A141)+$AD$21*COS(3*$A141)+$AD$27*COS(5*$A141)+$AD$33*COS(7*$A141)+$AD$39*COS(9*$A141))</f>
        <v>365.52609608624721</v>
      </c>
    </row>
    <row r="142" spans="1:23" ht="12.75" customHeight="1" x14ac:dyDescent="0.2">
      <c r="A142" s="49">
        <f t="shared" ref="A142:A205" si="46">B142*PI()/180</f>
        <v>-0.89011791851710798</v>
      </c>
      <c r="B142" s="45">
        <f t="shared" si="38"/>
        <v>-51</v>
      </c>
      <c r="C142" s="47">
        <f t="shared" si="40"/>
        <v>63.657084156683439</v>
      </c>
      <c r="D142" s="47">
        <f t="shared" si="39"/>
        <v>63.657084156683439</v>
      </c>
      <c r="E142" s="47">
        <f t="shared" si="39"/>
        <v>63.657084156683439</v>
      </c>
      <c r="F142" s="47">
        <f t="shared" si="39"/>
        <v>63.657084156683439</v>
      </c>
      <c r="G142" s="47">
        <f t="shared" si="39"/>
        <v>63.657084156683439</v>
      </c>
      <c r="H142" s="47">
        <f t="shared" si="39"/>
        <v>63.657084156683439</v>
      </c>
      <c r="I142" s="47">
        <f t="shared" ref="I142:I205" si="47">IF($B142&lt;-$H$9,U142,IF($B142&gt;$H$9,V142,W142))</f>
        <v>63.657084156683439</v>
      </c>
      <c r="J142" s="47"/>
      <c r="K142" s="47">
        <f t="shared" ref="K142:K205" si="48">IF($B142&lt;-90,0,IF($B142&lt;-$B$9,($D$9*((90+$B142)/$B$9)^$K$11),0))</f>
        <v>63.657084156683439</v>
      </c>
      <c r="L142" s="47">
        <f t="shared" si="41"/>
        <v>0</v>
      </c>
      <c r="M142" s="47">
        <f t="shared" si="42"/>
        <v>283.96690582338829</v>
      </c>
      <c r="N142" s="53"/>
      <c r="U142" s="47">
        <f t="shared" si="43"/>
        <v>63.657084156683439</v>
      </c>
      <c r="V142" s="47">
        <f t="shared" si="44"/>
        <v>0</v>
      </c>
      <c r="W142" s="47">
        <f t="shared" si="45"/>
        <v>315.21295937346213</v>
      </c>
    </row>
    <row r="143" spans="1:23" ht="12.75" customHeight="1" x14ac:dyDescent="0.2">
      <c r="A143" s="49">
        <f t="shared" si="46"/>
        <v>-0.87266462599716477</v>
      </c>
      <c r="B143" s="45">
        <f t="shared" si="38"/>
        <v>-50</v>
      </c>
      <c r="C143" s="47">
        <f t="shared" si="40"/>
        <v>77.948868625789146</v>
      </c>
      <c r="D143" s="47">
        <f t="shared" si="39"/>
        <v>77.948868625789146</v>
      </c>
      <c r="E143" s="47">
        <f t="shared" si="39"/>
        <v>77.948868625789146</v>
      </c>
      <c r="F143" s="47">
        <f t="shared" si="39"/>
        <v>77.948868625789146</v>
      </c>
      <c r="G143" s="47">
        <f t="shared" si="39"/>
        <v>77.948868625789146</v>
      </c>
      <c r="H143" s="47">
        <f t="shared" si="39"/>
        <v>77.948868625789146</v>
      </c>
      <c r="I143" s="47">
        <f t="shared" si="47"/>
        <v>77.948868625789146</v>
      </c>
      <c r="J143" s="47"/>
      <c r="K143" s="47">
        <f t="shared" si="48"/>
        <v>77.948868625789146</v>
      </c>
      <c r="L143" s="47">
        <f t="shared" si="41"/>
        <v>0</v>
      </c>
      <c r="M143" s="47">
        <f t="shared" si="42"/>
        <v>257.3201749021386</v>
      </c>
      <c r="N143" s="53"/>
      <c r="U143" s="47">
        <f t="shared" si="43"/>
        <v>77.948868625789146</v>
      </c>
      <c r="V143" s="47">
        <f t="shared" si="44"/>
        <v>0</v>
      </c>
      <c r="W143" s="47">
        <f t="shared" si="45"/>
        <v>274.47164473120426</v>
      </c>
    </row>
    <row r="144" spans="1:23" ht="12.75" customHeight="1" x14ac:dyDescent="0.2">
      <c r="A144" s="49">
        <f t="shared" si="46"/>
        <v>-0.85521133347722145</v>
      </c>
      <c r="B144" s="45">
        <f t="shared" ref="B144:B207" si="49">B143+1</f>
        <v>-49</v>
      </c>
      <c r="C144" s="47">
        <f t="shared" si="40"/>
        <v>94.973127391281466</v>
      </c>
      <c r="D144" s="47">
        <f t="shared" si="39"/>
        <v>94.973127391281466</v>
      </c>
      <c r="E144" s="47">
        <f t="shared" si="39"/>
        <v>94.973127391281466</v>
      </c>
      <c r="F144" s="47">
        <f t="shared" si="39"/>
        <v>94.973127391281466</v>
      </c>
      <c r="G144" s="47">
        <f t="shared" si="39"/>
        <v>94.973127391281466</v>
      </c>
      <c r="H144" s="47">
        <f t="shared" si="39"/>
        <v>94.973127391281466</v>
      </c>
      <c r="I144" s="47">
        <f t="shared" si="47"/>
        <v>94.973127391281466</v>
      </c>
      <c r="J144" s="47"/>
      <c r="K144" s="47">
        <f t="shared" si="48"/>
        <v>94.973127391281466</v>
      </c>
      <c r="L144" s="47">
        <f t="shared" si="41"/>
        <v>0</v>
      </c>
      <c r="M144" s="47">
        <f t="shared" si="42"/>
        <v>236.02719638294053</v>
      </c>
      <c r="N144" s="53"/>
      <c r="U144" s="47">
        <f t="shared" si="43"/>
        <v>94.973127391281466</v>
      </c>
      <c r="V144" s="47">
        <f t="shared" si="44"/>
        <v>0</v>
      </c>
      <c r="W144" s="47">
        <f t="shared" si="45"/>
        <v>243.02756653449086</v>
      </c>
    </row>
    <row r="145" spans="1:23" ht="12.75" customHeight="1" x14ac:dyDescent="0.2">
      <c r="A145" s="49">
        <f t="shared" si="46"/>
        <v>-0.83775804095727813</v>
      </c>
      <c r="B145" s="45">
        <f t="shared" si="49"/>
        <v>-48</v>
      </c>
      <c r="C145" s="47">
        <f t="shared" si="40"/>
        <v>115.16598028837073</v>
      </c>
      <c r="D145" s="47">
        <f t="shared" si="39"/>
        <v>115.16598028837073</v>
      </c>
      <c r="E145" s="47">
        <f t="shared" si="39"/>
        <v>115.16598028837073</v>
      </c>
      <c r="F145" s="47">
        <f t="shared" si="39"/>
        <v>115.16598028837073</v>
      </c>
      <c r="G145" s="47">
        <f t="shared" si="39"/>
        <v>115.16598028837073</v>
      </c>
      <c r="H145" s="47">
        <f t="shared" si="39"/>
        <v>115.16598028837073</v>
      </c>
      <c r="I145" s="47">
        <f t="shared" si="47"/>
        <v>115.16598028837073</v>
      </c>
      <c r="J145" s="47"/>
      <c r="K145" s="47">
        <f t="shared" si="48"/>
        <v>115.16598028837073</v>
      </c>
      <c r="L145" s="47">
        <f t="shared" si="41"/>
        <v>0</v>
      </c>
      <c r="M145" s="47">
        <f t="shared" si="42"/>
        <v>219.92151104127882</v>
      </c>
      <c r="N145" s="53"/>
      <c r="U145" s="47">
        <f t="shared" si="43"/>
        <v>115.16598028837073</v>
      </c>
      <c r="V145" s="47">
        <f t="shared" si="44"/>
        <v>0</v>
      </c>
      <c r="W145" s="47">
        <f t="shared" si="45"/>
        <v>220.45985915237088</v>
      </c>
    </row>
    <row r="146" spans="1:23" ht="12.75" customHeight="1" x14ac:dyDescent="0.2">
      <c r="A146" s="49">
        <f t="shared" si="46"/>
        <v>-0.82030474843733492</v>
      </c>
      <c r="B146" s="45">
        <f t="shared" si="49"/>
        <v>-47</v>
      </c>
      <c r="C146" s="47">
        <f t="shared" si="40"/>
        <v>139.02007872171524</v>
      </c>
      <c r="D146" s="47">
        <f t="shared" si="39"/>
        <v>139.02007872171524</v>
      </c>
      <c r="E146" s="47">
        <f t="shared" si="39"/>
        <v>139.02007872171524</v>
      </c>
      <c r="F146" s="47">
        <f t="shared" si="39"/>
        <v>139.02007872171524</v>
      </c>
      <c r="G146" s="47">
        <f t="shared" si="39"/>
        <v>139.02007872171524</v>
      </c>
      <c r="H146" s="47">
        <f t="shared" si="39"/>
        <v>139.02007872171524</v>
      </c>
      <c r="I146" s="47">
        <f t="shared" si="47"/>
        <v>139.02007872171524</v>
      </c>
      <c r="J146" s="47"/>
      <c r="K146" s="47">
        <f t="shared" si="48"/>
        <v>139.02007872171524</v>
      </c>
      <c r="L146" s="47">
        <f t="shared" si="41"/>
        <v>0</v>
      </c>
      <c r="M146" s="47">
        <f t="shared" si="42"/>
        <v>208.76175301441666</v>
      </c>
      <c r="N146" s="53"/>
      <c r="U146" s="47">
        <f t="shared" si="43"/>
        <v>139.02007872171524</v>
      </c>
      <c r="V146" s="47">
        <f t="shared" si="44"/>
        <v>0</v>
      </c>
      <c r="W146" s="47">
        <f t="shared" si="45"/>
        <v>206.2193247276351</v>
      </c>
    </row>
    <row r="147" spans="1:23" ht="12.75" customHeight="1" x14ac:dyDescent="0.2">
      <c r="A147" s="49">
        <f t="shared" si="46"/>
        <v>-0.80285145591739149</v>
      </c>
      <c r="B147" s="45">
        <f t="shared" si="49"/>
        <v>-46</v>
      </c>
      <c r="C147" s="47">
        <f t="shared" si="40"/>
        <v>167.09032253840175</v>
      </c>
      <c r="D147" s="47">
        <f t="shared" si="39"/>
        <v>167.09032253840175</v>
      </c>
      <c r="E147" s="47">
        <f t="shared" si="39"/>
        <v>167.09032253840175</v>
      </c>
      <c r="F147" s="47">
        <f t="shared" si="39"/>
        <v>167.09032253840175</v>
      </c>
      <c r="G147" s="47">
        <f t="shared" si="39"/>
        <v>167.09032253840175</v>
      </c>
      <c r="H147" s="47">
        <f t="shared" si="39"/>
        <v>167.09032253840175</v>
      </c>
      <c r="I147" s="47">
        <f t="shared" si="47"/>
        <v>167.09032253840175</v>
      </c>
      <c r="J147" s="47"/>
      <c r="K147" s="47">
        <f t="shared" si="48"/>
        <v>167.09032253840175</v>
      </c>
      <c r="L147" s="47">
        <f t="shared" si="41"/>
        <v>0</v>
      </c>
      <c r="M147" s="47">
        <f t="shared" si="42"/>
        <v>202.24152784958054</v>
      </c>
      <c r="N147" s="53"/>
      <c r="U147" s="47">
        <f t="shared" si="43"/>
        <v>167.09032253840175</v>
      </c>
      <c r="V147" s="47">
        <f t="shared" si="44"/>
        <v>0</v>
      </c>
      <c r="W147" s="47">
        <f t="shared" si="45"/>
        <v>199.64802181330558</v>
      </c>
    </row>
    <row r="148" spans="1:23" ht="12.75" customHeight="1" x14ac:dyDescent="0.2">
      <c r="A148" s="49">
        <f t="shared" si="46"/>
        <v>-0.78539816339744828</v>
      </c>
      <c r="B148" s="45">
        <f t="shared" si="49"/>
        <v>-45</v>
      </c>
      <c r="C148" s="47">
        <f t="shared" si="40"/>
        <v>199.99999999999935</v>
      </c>
      <c r="D148" s="47">
        <f t="shared" si="39"/>
        <v>199.99999999999957</v>
      </c>
      <c r="E148" s="47">
        <f t="shared" si="39"/>
        <v>199.99999999999977</v>
      </c>
      <c r="F148" s="47">
        <f t="shared" si="39"/>
        <v>200</v>
      </c>
      <c r="G148" s="47">
        <f t="shared" si="39"/>
        <v>200.00000000000023</v>
      </c>
      <c r="H148" s="47">
        <f t="shared" si="39"/>
        <v>200.00000000000043</v>
      </c>
      <c r="I148" s="47">
        <f t="shared" si="47"/>
        <v>200.00000000000065</v>
      </c>
      <c r="J148" s="47"/>
      <c r="K148" s="47">
        <f t="shared" si="48"/>
        <v>0</v>
      </c>
      <c r="L148" s="47">
        <f t="shared" si="41"/>
        <v>0</v>
      </c>
      <c r="M148" s="47">
        <f t="shared" si="42"/>
        <v>199.99999999999935</v>
      </c>
      <c r="N148" s="53"/>
      <c r="U148" s="47">
        <f t="shared" si="43"/>
        <v>0</v>
      </c>
      <c r="V148" s="47">
        <f t="shared" si="44"/>
        <v>0</v>
      </c>
      <c r="W148" s="47">
        <f t="shared" si="45"/>
        <v>200.00000000000065</v>
      </c>
    </row>
    <row r="149" spans="1:23" ht="12.75" customHeight="1" x14ac:dyDescent="0.2">
      <c r="A149" s="49">
        <f t="shared" si="46"/>
        <v>-0.76794487087750496</v>
      </c>
      <c r="B149" s="45">
        <f t="shared" si="49"/>
        <v>-44</v>
      </c>
      <c r="C149" s="47">
        <f t="shared" si="40"/>
        <v>201.63293014795605</v>
      </c>
      <c r="D149" s="47">
        <f t="shared" si="39"/>
        <v>202.43788819449242</v>
      </c>
      <c r="E149" s="47">
        <f t="shared" si="39"/>
        <v>203.24284624102876</v>
      </c>
      <c r="F149" s="47">
        <f t="shared" si="39"/>
        <v>204.04780428756513</v>
      </c>
      <c r="G149" s="47">
        <f t="shared" si="39"/>
        <v>204.8527623341015</v>
      </c>
      <c r="H149" s="47">
        <f t="shared" si="39"/>
        <v>205.65772038063784</v>
      </c>
      <c r="I149" s="47">
        <f t="shared" si="47"/>
        <v>206.46267842717421</v>
      </c>
      <c r="J149" s="47"/>
      <c r="K149" s="47">
        <f t="shared" si="48"/>
        <v>0</v>
      </c>
      <c r="L149" s="47">
        <f t="shared" si="41"/>
        <v>0</v>
      </c>
      <c r="M149" s="47">
        <f t="shared" si="42"/>
        <v>201.63293014795605</v>
      </c>
      <c r="N149" s="53"/>
      <c r="U149" s="47">
        <f t="shared" si="43"/>
        <v>0</v>
      </c>
      <c r="V149" s="47">
        <f t="shared" si="44"/>
        <v>0</v>
      </c>
      <c r="W149" s="47">
        <f t="shared" si="45"/>
        <v>206.46267842717421</v>
      </c>
    </row>
    <row r="150" spans="1:23" ht="12.75" customHeight="1" x14ac:dyDescent="0.2">
      <c r="A150" s="49">
        <f t="shared" si="46"/>
        <v>-0.75049157835756164</v>
      </c>
      <c r="B150" s="45">
        <f t="shared" si="49"/>
        <v>-43</v>
      </c>
      <c r="C150" s="47">
        <f t="shared" si="40"/>
        <v>206.70390340040959</v>
      </c>
      <c r="D150" s="47">
        <f t="shared" si="39"/>
        <v>208.61631459463712</v>
      </c>
      <c r="E150" s="47">
        <f t="shared" si="39"/>
        <v>210.52872578886462</v>
      </c>
      <c r="F150" s="47">
        <f t="shared" si="39"/>
        <v>212.44113698309215</v>
      </c>
      <c r="G150" s="47">
        <f t="shared" si="39"/>
        <v>214.35354817731968</v>
      </c>
      <c r="H150" s="47">
        <f t="shared" si="39"/>
        <v>216.26595937154718</v>
      </c>
      <c r="I150" s="47">
        <f t="shared" si="47"/>
        <v>218.17837056577471</v>
      </c>
      <c r="J150" s="47"/>
      <c r="K150" s="47">
        <f t="shared" si="48"/>
        <v>0</v>
      </c>
      <c r="L150" s="47">
        <f t="shared" si="41"/>
        <v>0</v>
      </c>
      <c r="M150" s="47">
        <f t="shared" si="42"/>
        <v>206.70390340040959</v>
      </c>
      <c r="N150" s="53"/>
      <c r="U150" s="47">
        <f t="shared" si="43"/>
        <v>0</v>
      </c>
      <c r="V150" s="47">
        <f t="shared" si="44"/>
        <v>0</v>
      </c>
      <c r="W150" s="47">
        <f t="shared" si="45"/>
        <v>218.17837056577471</v>
      </c>
    </row>
    <row r="151" spans="1:23" ht="12.75" customHeight="1" x14ac:dyDescent="0.2">
      <c r="A151" s="49">
        <f t="shared" si="46"/>
        <v>-0.73303828583761843</v>
      </c>
      <c r="B151" s="45">
        <f t="shared" si="49"/>
        <v>-42</v>
      </c>
      <c r="C151" s="47">
        <f t="shared" si="40"/>
        <v>214.75549595795596</v>
      </c>
      <c r="D151" s="47">
        <f t="shared" si="39"/>
        <v>218.00715888158916</v>
      </c>
      <c r="E151" s="47">
        <f t="shared" si="39"/>
        <v>221.25882180522234</v>
      </c>
      <c r="F151" s="47">
        <f t="shared" si="39"/>
        <v>224.51048472885554</v>
      </c>
      <c r="G151" s="47">
        <f t="shared" si="39"/>
        <v>227.76214765248875</v>
      </c>
      <c r="H151" s="47">
        <f t="shared" si="39"/>
        <v>231.01381057612193</v>
      </c>
      <c r="I151" s="47">
        <f t="shared" si="47"/>
        <v>234.26547349975513</v>
      </c>
      <c r="J151" s="47"/>
      <c r="K151" s="47">
        <f t="shared" si="48"/>
        <v>0</v>
      </c>
      <c r="L151" s="47">
        <f t="shared" si="41"/>
        <v>0</v>
      </c>
      <c r="M151" s="47">
        <f t="shared" si="42"/>
        <v>214.75549595795596</v>
      </c>
      <c r="N151" s="53"/>
      <c r="U151" s="47">
        <f t="shared" si="43"/>
        <v>0</v>
      </c>
      <c r="V151" s="47">
        <f t="shared" si="44"/>
        <v>0</v>
      </c>
      <c r="W151" s="47">
        <f t="shared" si="45"/>
        <v>234.26547349975513</v>
      </c>
    </row>
    <row r="152" spans="1:23" ht="12.75" customHeight="1" x14ac:dyDescent="0.2">
      <c r="A152" s="49">
        <f t="shared" si="46"/>
        <v>-0.715584993317675</v>
      </c>
      <c r="B152" s="45">
        <f t="shared" si="49"/>
        <v>-41</v>
      </c>
      <c r="C152" s="47">
        <f t="shared" si="40"/>
        <v>225.32013998988023</v>
      </c>
      <c r="D152" s="47">
        <f t="shared" si="39"/>
        <v>230.07326106930012</v>
      </c>
      <c r="E152" s="47">
        <f t="shared" si="39"/>
        <v>234.82638214871997</v>
      </c>
      <c r="F152" s="47">
        <f t="shared" si="39"/>
        <v>239.57950322813986</v>
      </c>
      <c r="G152" s="47">
        <f t="shared" si="39"/>
        <v>244.33262430755974</v>
      </c>
      <c r="H152" s="47">
        <f t="shared" si="39"/>
        <v>249.0857453869796</v>
      </c>
      <c r="I152" s="47">
        <f t="shared" si="47"/>
        <v>253.83886646639948</v>
      </c>
      <c r="J152" s="47"/>
      <c r="K152" s="47">
        <f t="shared" si="48"/>
        <v>0</v>
      </c>
      <c r="L152" s="47">
        <f t="shared" si="41"/>
        <v>0</v>
      </c>
      <c r="M152" s="47">
        <f t="shared" si="42"/>
        <v>225.32013998988023</v>
      </c>
      <c r="N152" s="53"/>
      <c r="U152" s="47">
        <f t="shared" si="43"/>
        <v>0</v>
      </c>
      <c r="V152" s="47">
        <f t="shared" si="44"/>
        <v>0</v>
      </c>
      <c r="W152" s="47">
        <f t="shared" si="45"/>
        <v>253.83886646639948</v>
      </c>
    </row>
    <row r="153" spans="1:23" ht="12.75" customHeight="1" x14ac:dyDescent="0.2">
      <c r="A153" s="49">
        <f t="shared" si="46"/>
        <v>-0.69813170079773179</v>
      </c>
      <c r="B153" s="45">
        <f t="shared" si="49"/>
        <v>-40</v>
      </c>
      <c r="C153" s="47">
        <f t="shared" si="40"/>
        <v>237.93046371894471</v>
      </c>
      <c r="D153" s="47">
        <f t="shared" si="39"/>
        <v>244.28023638999821</v>
      </c>
      <c r="E153" s="47">
        <f t="shared" si="39"/>
        <v>250.63000906105171</v>
      </c>
      <c r="F153" s="47">
        <f t="shared" si="39"/>
        <v>256.97978173210521</v>
      </c>
      <c r="G153" s="47">
        <f t="shared" si="39"/>
        <v>263.32955440315868</v>
      </c>
      <c r="H153" s="47">
        <f t="shared" si="39"/>
        <v>269.67932707421221</v>
      </c>
      <c r="I153" s="47">
        <f t="shared" si="47"/>
        <v>276.02909974526568</v>
      </c>
      <c r="J153" s="47"/>
      <c r="K153" s="47">
        <f t="shared" si="48"/>
        <v>0</v>
      </c>
      <c r="L153" s="47">
        <f t="shared" si="41"/>
        <v>0</v>
      </c>
      <c r="M153" s="47">
        <f t="shared" si="42"/>
        <v>237.93046371894471</v>
      </c>
      <c r="N153" s="53"/>
      <c r="U153" s="47">
        <f t="shared" si="43"/>
        <v>0</v>
      </c>
      <c r="V153" s="47">
        <f t="shared" si="44"/>
        <v>0</v>
      </c>
      <c r="W153" s="47">
        <f t="shared" si="45"/>
        <v>276.02909974526568</v>
      </c>
    </row>
    <row r="154" spans="1:23" ht="12.75" customHeight="1" x14ac:dyDescent="0.2">
      <c r="A154" s="49">
        <f t="shared" si="46"/>
        <v>-0.68067840827778847</v>
      </c>
      <c r="B154" s="45">
        <f t="shared" si="49"/>
        <v>-39</v>
      </c>
      <c r="C154" s="47">
        <f t="shared" si="40"/>
        <v>252.12890557833845</v>
      </c>
      <c r="D154" s="47">
        <f t="shared" si="39"/>
        <v>260.10742131528212</v>
      </c>
      <c r="E154" s="47">
        <f t="shared" si="39"/>
        <v>268.08593705222586</v>
      </c>
      <c r="F154" s="47">
        <f t="shared" si="39"/>
        <v>276.06445278916954</v>
      </c>
      <c r="G154" s="47">
        <f t="shared" si="39"/>
        <v>284.04296852611321</v>
      </c>
      <c r="H154" s="47">
        <f t="shared" si="39"/>
        <v>292.02148426305695</v>
      </c>
      <c r="I154" s="47">
        <f t="shared" si="47"/>
        <v>300.00000000000063</v>
      </c>
      <c r="J154" s="47"/>
      <c r="K154" s="47">
        <f t="shared" si="48"/>
        <v>0</v>
      </c>
      <c r="L154" s="47">
        <f t="shared" si="41"/>
        <v>0</v>
      </c>
      <c r="M154" s="47">
        <f t="shared" si="42"/>
        <v>252.12890557833845</v>
      </c>
      <c r="N154" s="53"/>
      <c r="U154" s="47">
        <f t="shared" si="43"/>
        <v>0</v>
      </c>
      <c r="V154" s="47">
        <f t="shared" si="44"/>
        <v>0</v>
      </c>
      <c r="W154" s="47">
        <f t="shared" si="45"/>
        <v>300.00000000000063</v>
      </c>
    </row>
    <row r="155" spans="1:23" ht="12.75" customHeight="1" x14ac:dyDescent="0.2">
      <c r="A155" s="49">
        <f t="shared" si="46"/>
        <v>-0.66322511575784515</v>
      </c>
      <c r="B155" s="45">
        <f t="shared" si="49"/>
        <v>-38</v>
      </c>
      <c r="C155" s="47">
        <f t="shared" si="40"/>
        <v>267.47642710103401</v>
      </c>
      <c r="D155" s="47">
        <f t="shared" si="39"/>
        <v>277.05775101366805</v>
      </c>
      <c r="E155" s="47">
        <f t="shared" si="39"/>
        <v>286.63907492630216</v>
      </c>
      <c r="F155" s="47">
        <f t="shared" si="39"/>
        <v>296.22039883893621</v>
      </c>
      <c r="G155" s="47">
        <f t="shared" si="39"/>
        <v>305.80172275157031</v>
      </c>
      <c r="H155" s="47">
        <f t="shared" si="39"/>
        <v>315.38304666420436</v>
      </c>
      <c r="I155" s="47">
        <f t="shared" si="47"/>
        <v>324.96437057683846</v>
      </c>
      <c r="J155" s="47"/>
      <c r="K155" s="47">
        <f t="shared" si="48"/>
        <v>0</v>
      </c>
      <c r="L155" s="47">
        <f t="shared" si="41"/>
        <v>0</v>
      </c>
      <c r="M155" s="47">
        <f t="shared" si="42"/>
        <v>267.47642710103401</v>
      </c>
      <c r="N155" s="53"/>
      <c r="U155" s="47">
        <f t="shared" si="43"/>
        <v>0</v>
      </c>
      <c r="V155" s="47">
        <f t="shared" si="44"/>
        <v>0</v>
      </c>
      <c r="W155" s="47">
        <f t="shared" si="45"/>
        <v>324.96437057683846</v>
      </c>
    </row>
    <row r="156" spans="1:23" ht="12.75" customHeight="1" x14ac:dyDescent="0.2">
      <c r="A156" s="49">
        <f t="shared" si="46"/>
        <v>-0.64577182323790194</v>
      </c>
      <c r="B156" s="45">
        <f t="shared" si="49"/>
        <v>-37</v>
      </c>
      <c r="C156" s="47">
        <f t="shared" si="40"/>
        <v>283.56017820942606</v>
      </c>
      <c r="D156" s="47">
        <f t="shared" si="39"/>
        <v>294.66640244060238</v>
      </c>
      <c r="E156" s="47">
        <f t="shared" si="39"/>
        <v>305.77262667177865</v>
      </c>
      <c r="F156" s="47">
        <f t="shared" si="39"/>
        <v>316.87885090295492</v>
      </c>
      <c r="G156" s="47">
        <f t="shared" si="39"/>
        <v>327.98507513413125</v>
      </c>
      <c r="H156" s="47">
        <f t="shared" si="39"/>
        <v>339.09129936530758</v>
      </c>
      <c r="I156" s="47">
        <f t="shared" si="47"/>
        <v>350.19752359648385</v>
      </c>
      <c r="J156" s="47"/>
      <c r="K156" s="47">
        <f t="shared" si="48"/>
        <v>0</v>
      </c>
      <c r="L156" s="47">
        <f t="shared" si="41"/>
        <v>0</v>
      </c>
      <c r="M156" s="47">
        <f t="shared" si="42"/>
        <v>283.56017820942606</v>
      </c>
      <c r="N156" s="53"/>
      <c r="U156" s="47">
        <f t="shared" si="43"/>
        <v>0</v>
      </c>
      <c r="V156" s="47">
        <f t="shared" si="44"/>
        <v>0</v>
      </c>
      <c r="W156" s="47">
        <f t="shared" si="45"/>
        <v>350.19752359648385</v>
      </c>
    </row>
    <row r="157" spans="1:23" ht="12.75" customHeight="1" x14ac:dyDescent="0.2">
      <c r="A157" s="49">
        <f t="shared" si="46"/>
        <v>-0.62831853071795862</v>
      </c>
      <c r="B157" s="45">
        <f t="shared" si="49"/>
        <v>-36</v>
      </c>
      <c r="C157" s="47">
        <f t="shared" si="40"/>
        <v>299.99999999999937</v>
      </c>
      <c r="D157" s="47">
        <f t="shared" si="39"/>
        <v>312.50807389597941</v>
      </c>
      <c r="E157" s="47">
        <f t="shared" si="39"/>
        <v>325.01614779195944</v>
      </c>
      <c r="F157" s="47">
        <f t="shared" si="39"/>
        <v>337.52422168793953</v>
      </c>
      <c r="G157" s="47">
        <f t="shared" si="39"/>
        <v>350.03229558391956</v>
      </c>
      <c r="H157" s="47">
        <f t="shared" si="39"/>
        <v>362.5403694798996</v>
      </c>
      <c r="I157" s="47">
        <f t="shared" si="47"/>
        <v>375.04844337587963</v>
      </c>
      <c r="J157" s="47"/>
      <c r="K157" s="47">
        <f t="shared" si="48"/>
        <v>0</v>
      </c>
      <c r="L157" s="47">
        <f t="shared" si="41"/>
        <v>0</v>
      </c>
      <c r="M157" s="47">
        <f t="shared" si="42"/>
        <v>299.99999999999937</v>
      </c>
      <c r="N157" s="53"/>
      <c r="U157" s="47">
        <f t="shared" si="43"/>
        <v>0</v>
      </c>
      <c r="V157" s="47">
        <f t="shared" si="44"/>
        <v>0</v>
      </c>
      <c r="W157" s="47">
        <f t="shared" si="45"/>
        <v>375.04844337587963</v>
      </c>
    </row>
    <row r="158" spans="1:23" ht="12.75" customHeight="1" x14ac:dyDescent="0.2">
      <c r="A158" s="49">
        <f t="shared" si="46"/>
        <v>-0.6108652381980153</v>
      </c>
      <c r="B158" s="45">
        <f t="shared" si="49"/>
        <v>-35</v>
      </c>
      <c r="C158" s="47">
        <f t="shared" si="40"/>
        <v>316.45368313266385</v>
      </c>
      <c r="D158" s="47">
        <f t="shared" si="39"/>
        <v>330.20281030099011</v>
      </c>
      <c r="E158" s="47">
        <f t="shared" si="39"/>
        <v>343.95193746931636</v>
      </c>
      <c r="F158" s="47">
        <f t="shared" si="39"/>
        <v>357.70106463764262</v>
      </c>
      <c r="G158" s="47">
        <f t="shared" si="39"/>
        <v>371.45019180596893</v>
      </c>
      <c r="H158" s="47">
        <f t="shared" si="39"/>
        <v>385.19931897429518</v>
      </c>
      <c r="I158" s="47">
        <f t="shared" si="47"/>
        <v>398.94844614262144</v>
      </c>
      <c r="J158" s="47"/>
      <c r="K158" s="47">
        <f t="shared" si="48"/>
        <v>0</v>
      </c>
      <c r="L158" s="47">
        <f t="shared" si="41"/>
        <v>0</v>
      </c>
      <c r="M158" s="47">
        <f t="shared" si="42"/>
        <v>316.45368313266385</v>
      </c>
      <c r="N158" s="53"/>
      <c r="U158" s="47">
        <f t="shared" si="43"/>
        <v>0</v>
      </c>
      <c r="V158" s="47">
        <f t="shared" si="44"/>
        <v>0</v>
      </c>
      <c r="W158" s="47">
        <f t="shared" si="45"/>
        <v>398.94844614262144</v>
      </c>
    </row>
    <row r="159" spans="1:23" ht="12.75" customHeight="1" x14ac:dyDescent="0.2">
      <c r="A159" s="49">
        <f t="shared" si="46"/>
        <v>-0.59341194567807209</v>
      </c>
      <c r="B159" s="45">
        <f t="shared" si="49"/>
        <v>-34</v>
      </c>
      <c r="C159" s="47">
        <f t="shared" si="40"/>
        <v>332.62093368614268</v>
      </c>
      <c r="D159" s="47">
        <f t="shared" si="39"/>
        <v>347.42032265246337</v>
      </c>
      <c r="E159" s="47">
        <f t="shared" si="39"/>
        <v>362.219711618784</v>
      </c>
      <c r="F159" s="47">
        <f t="shared" si="39"/>
        <v>377.01910058510464</v>
      </c>
      <c r="G159" s="47">
        <f t="shared" si="39"/>
        <v>391.81848955142533</v>
      </c>
      <c r="H159" s="47">
        <f t="shared" si="39"/>
        <v>406.61787851774602</v>
      </c>
      <c r="I159" s="47">
        <f t="shared" si="47"/>
        <v>421.41726748406666</v>
      </c>
      <c r="J159" s="47"/>
      <c r="K159" s="47">
        <f t="shared" si="48"/>
        <v>0</v>
      </c>
      <c r="L159" s="47">
        <f t="shared" si="41"/>
        <v>0</v>
      </c>
      <c r="M159" s="47">
        <f t="shared" si="42"/>
        <v>332.62093368614268</v>
      </c>
      <c r="N159" s="53"/>
      <c r="U159" s="47">
        <f t="shared" si="43"/>
        <v>0</v>
      </c>
      <c r="V159" s="47">
        <f t="shared" si="44"/>
        <v>0</v>
      </c>
      <c r="W159" s="47">
        <f t="shared" si="45"/>
        <v>421.41726748406666</v>
      </c>
    </row>
    <row r="160" spans="1:23" ht="12.75" customHeight="1" x14ac:dyDescent="0.2">
      <c r="A160" s="49">
        <f t="shared" si="46"/>
        <v>-0.57595865315812877</v>
      </c>
      <c r="B160" s="45">
        <f t="shared" si="49"/>
        <v>-33</v>
      </c>
      <c r="C160" s="47">
        <f t="shared" si="40"/>
        <v>348.24603198004576</v>
      </c>
      <c r="D160" s="47">
        <f t="shared" si="39"/>
        <v>363.8827891235706</v>
      </c>
      <c r="E160" s="47">
        <f t="shared" si="39"/>
        <v>379.51954626709545</v>
      </c>
      <c r="F160" s="47">
        <f t="shared" si="39"/>
        <v>395.15630341062024</v>
      </c>
      <c r="G160" s="47">
        <f t="shared" si="39"/>
        <v>410.79306055414509</v>
      </c>
      <c r="H160" s="47">
        <f t="shared" si="39"/>
        <v>426.42981769766993</v>
      </c>
      <c r="I160" s="47">
        <f t="shared" si="47"/>
        <v>442.06657484119478</v>
      </c>
      <c r="J160" s="47"/>
      <c r="K160" s="47">
        <f t="shared" si="48"/>
        <v>0</v>
      </c>
      <c r="L160" s="47">
        <f t="shared" si="41"/>
        <v>0</v>
      </c>
      <c r="M160" s="47">
        <f t="shared" si="42"/>
        <v>348.24603198004576</v>
      </c>
      <c r="N160" s="53"/>
      <c r="U160" s="47">
        <f t="shared" si="43"/>
        <v>0</v>
      </c>
      <c r="V160" s="47">
        <f t="shared" si="44"/>
        <v>0</v>
      </c>
      <c r="W160" s="47">
        <f t="shared" si="45"/>
        <v>442.06657484119478</v>
      </c>
    </row>
    <row r="161" spans="1:23" ht="12.75" customHeight="1" x14ac:dyDescent="0.2">
      <c r="A161" s="49">
        <f t="shared" si="46"/>
        <v>-0.55850536063818546</v>
      </c>
      <c r="B161" s="45">
        <f t="shared" si="49"/>
        <v>-32</v>
      </c>
      <c r="C161" s="47">
        <f t="shared" si="40"/>
        <v>363.11920256407763</v>
      </c>
      <c r="D161" s="47">
        <f t="shared" si="39"/>
        <v>379.36616313669549</v>
      </c>
      <c r="E161" s="47">
        <f t="shared" si="39"/>
        <v>395.61312370931341</v>
      </c>
      <c r="F161" s="47">
        <f t="shared" si="39"/>
        <v>411.86008428193128</v>
      </c>
      <c r="G161" s="47">
        <f t="shared" si="39"/>
        <v>428.10704485454914</v>
      </c>
      <c r="H161" s="47">
        <f t="shared" si="39"/>
        <v>444.35400542716707</v>
      </c>
      <c r="I161" s="47">
        <f t="shared" si="47"/>
        <v>460.60096599978493</v>
      </c>
      <c r="J161" s="47"/>
      <c r="K161" s="47">
        <f t="shared" si="48"/>
        <v>0</v>
      </c>
      <c r="L161" s="47">
        <f t="shared" si="41"/>
        <v>0</v>
      </c>
      <c r="M161" s="47">
        <f t="shared" si="42"/>
        <v>363.11920256407763</v>
      </c>
      <c r="N161" s="53"/>
      <c r="U161" s="47">
        <f t="shared" si="43"/>
        <v>0</v>
      </c>
      <c r="V161" s="47">
        <f t="shared" si="44"/>
        <v>0</v>
      </c>
      <c r="W161" s="47">
        <f t="shared" si="45"/>
        <v>460.60096599978493</v>
      </c>
    </row>
    <row r="162" spans="1:23" ht="12.75" customHeight="1" x14ac:dyDescent="0.2">
      <c r="A162" s="49">
        <f t="shared" si="46"/>
        <v>-0.54105206811824214</v>
      </c>
      <c r="B162" s="45">
        <f t="shared" si="49"/>
        <v>-31</v>
      </c>
      <c r="C162" s="47">
        <f t="shared" si="40"/>
        <v>377.07674455101966</v>
      </c>
      <c r="D162" s="47">
        <f t="shared" si="39"/>
        <v>393.70004952976637</v>
      </c>
      <c r="E162" s="47">
        <f t="shared" si="39"/>
        <v>410.32335450851315</v>
      </c>
      <c r="F162" s="47">
        <f t="shared" si="39"/>
        <v>426.94665948725992</v>
      </c>
      <c r="G162" s="47">
        <f t="shared" si="39"/>
        <v>443.56996446600664</v>
      </c>
      <c r="H162" s="47">
        <f t="shared" si="39"/>
        <v>460.19326944475335</v>
      </c>
      <c r="I162" s="47">
        <f t="shared" si="47"/>
        <v>476.81657442350013</v>
      </c>
      <c r="J162" s="47"/>
      <c r="K162" s="47">
        <f t="shared" si="48"/>
        <v>0</v>
      </c>
      <c r="L162" s="47">
        <f t="shared" si="41"/>
        <v>0</v>
      </c>
      <c r="M162" s="47">
        <f t="shared" si="42"/>
        <v>377.07674455101966</v>
      </c>
      <c r="N162" s="53"/>
      <c r="U162" s="47">
        <f t="shared" si="43"/>
        <v>0</v>
      </c>
      <c r="V162" s="47">
        <f t="shared" si="44"/>
        <v>0</v>
      </c>
      <c r="W162" s="47">
        <f t="shared" si="45"/>
        <v>476.81657442350013</v>
      </c>
    </row>
    <row r="163" spans="1:23" ht="12.75" customHeight="1" x14ac:dyDescent="0.2">
      <c r="A163" s="49">
        <f t="shared" si="46"/>
        <v>-0.52359877559829882</v>
      </c>
      <c r="B163" s="45">
        <f t="shared" si="49"/>
        <v>-30</v>
      </c>
      <c r="C163" s="47">
        <f t="shared" si="40"/>
        <v>389.99999999999972</v>
      </c>
      <c r="D163" s="47">
        <f t="shared" si="39"/>
        <v>406.76624283601569</v>
      </c>
      <c r="E163" s="47">
        <f t="shared" si="39"/>
        <v>423.53248567203167</v>
      </c>
      <c r="F163" s="47">
        <f t="shared" si="39"/>
        <v>440.29872850804759</v>
      </c>
      <c r="G163" s="47">
        <f t="shared" si="39"/>
        <v>457.06497134406357</v>
      </c>
      <c r="H163" s="47">
        <f t="shared" si="39"/>
        <v>473.83121418007954</v>
      </c>
      <c r="I163" s="47">
        <f t="shared" si="47"/>
        <v>490.59745701609552</v>
      </c>
      <c r="J163" s="47"/>
      <c r="K163" s="47">
        <f t="shared" si="48"/>
        <v>0</v>
      </c>
      <c r="L163" s="47">
        <f t="shared" si="41"/>
        <v>0</v>
      </c>
      <c r="M163" s="47">
        <f t="shared" si="42"/>
        <v>389.99999999999972</v>
      </c>
      <c r="N163" s="53"/>
      <c r="U163" s="47">
        <f t="shared" si="43"/>
        <v>0</v>
      </c>
      <c r="V163" s="47">
        <f t="shared" si="44"/>
        <v>0</v>
      </c>
      <c r="W163" s="47">
        <f t="shared" si="45"/>
        <v>490.59745701609552</v>
      </c>
    </row>
    <row r="164" spans="1:23" ht="12.75" customHeight="1" x14ac:dyDescent="0.2">
      <c r="A164" s="49">
        <f t="shared" si="46"/>
        <v>-0.50614548307835561</v>
      </c>
      <c r="B164" s="45">
        <f t="shared" si="49"/>
        <v>-29</v>
      </c>
      <c r="C164" s="47">
        <f t="shared" si="40"/>
        <v>401.81326349574573</v>
      </c>
      <c r="D164" s="47">
        <f t="shared" si="39"/>
        <v>418.4960509552825</v>
      </c>
      <c r="E164" s="47">
        <f t="shared" si="39"/>
        <v>435.17883841481932</v>
      </c>
      <c r="F164" s="47">
        <f t="shared" si="39"/>
        <v>451.86162587435615</v>
      </c>
      <c r="G164" s="47">
        <f t="shared" si="39"/>
        <v>468.54441333389292</v>
      </c>
      <c r="H164" s="47">
        <f t="shared" si="39"/>
        <v>485.22720079342969</v>
      </c>
      <c r="I164" s="47">
        <f t="shared" si="47"/>
        <v>501.90998825296651</v>
      </c>
      <c r="J164" s="47"/>
      <c r="K164" s="47">
        <f t="shared" si="48"/>
        <v>0</v>
      </c>
      <c r="L164" s="47">
        <f t="shared" si="41"/>
        <v>0</v>
      </c>
      <c r="M164" s="47">
        <f t="shared" si="42"/>
        <v>401.81326349574573</v>
      </c>
      <c r="N164" s="53"/>
      <c r="U164" s="47">
        <f t="shared" si="43"/>
        <v>0</v>
      </c>
      <c r="V164" s="47">
        <f t="shared" si="44"/>
        <v>0</v>
      </c>
      <c r="W164" s="47">
        <f t="shared" si="45"/>
        <v>501.90998825296651</v>
      </c>
    </row>
    <row r="165" spans="1:23" ht="12.75" customHeight="1" x14ac:dyDescent="0.2">
      <c r="A165" s="49">
        <f t="shared" si="46"/>
        <v>-0.48869219055841229</v>
      </c>
      <c r="B165" s="45">
        <f t="shared" si="49"/>
        <v>-28</v>
      </c>
      <c r="C165" s="47">
        <f t="shared" si="40"/>
        <v>412.48075786703163</v>
      </c>
      <c r="D165" s="47">
        <f t="shared" si="39"/>
        <v>428.86655247803913</v>
      </c>
      <c r="E165" s="47">
        <f t="shared" si="39"/>
        <v>445.25234708904662</v>
      </c>
      <c r="F165" s="47">
        <f t="shared" si="39"/>
        <v>461.63814170005412</v>
      </c>
      <c r="G165" s="47">
        <f t="shared" si="39"/>
        <v>478.02393631106162</v>
      </c>
      <c r="H165" s="47">
        <f t="shared" si="39"/>
        <v>494.40973092206912</v>
      </c>
      <c r="I165" s="47">
        <f t="shared" si="47"/>
        <v>510.79552553307661</v>
      </c>
      <c r="J165" s="47"/>
      <c r="K165" s="47">
        <f t="shared" si="48"/>
        <v>0</v>
      </c>
      <c r="L165" s="47">
        <f t="shared" si="41"/>
        <v>0</v>
      </c>
      <c r="M165" s="47">
        <f t="shared" si="42"/>
        <v>412.48075786703163</v>
      </c>
      <c r="N165" s="53"/>
      <c r="U165" s="47">
        <f t="shared" si="43"/>
        <v>0</v>
      </c>
      <c r="V165" s="47">
        <f t="shared" si="44"/>
        <v>0</v>
      </c>
      <c r="W165" s="47">
        <f t="shared" si="45"/>
        <v>510.79552553307661</v>
      </c>
    </row>
    <row r="166" spans="1:23" ht="12.75" customHeight="1" x14ac:dyDescent="0.2">
      <c r="A166" s="49">
        <f t="shared" si="46"/>
        <v>-0.47123889803846897</v>
      </c>
      <c r="B166" s="45">
        <f t="shared" si="49"/>
        <v>-27</v>
      </c>
      <c r="C166" s="47">
        <f t="shared" si="40"/>
        <v>422.00281869764387</v>
      </c>
      <c r="D166" s="47">
        <f t="shared" si="39"/>
        <v>437.89595611956059</v>
      </c>
      <c r="E166" s="47">
        <f t="shared" si="39"/>
        <v>453.78909354147731</v>
      </c>
      <c r="F166" s="47">
        <f t="shared" si="39"/>
        <v>469.68223096339403</v>
      </c>
      <c r="G166" s="47">
        <f t="shared" si="39"/>
        <v>485.57536838531075</v>
      </c>
      <c r="H166" s="47">
        <f t="shared" si="39"/>
        <v>501.46850580722747</v>
      </c>
      <c r="I166" s="47">
        <f t="shared" si="47"/>
        <v>517.36164322914419</v>
      </c>
      <c r="J166" s="47"/>
      <c r="K166" s="47">
        <f t="shared" si="48"/>
        <v>0</v>
      </c>
      <c r="L166" s="47">
        <f t="shared" si="41"/>
        <v>0</v>
      </c>
      <c r="M166" s="47">
        <f t="shared" si="42"/>
        <v>422.00281869764387</v>
      </c>
      <c r="N166" s="53"/>
      <c r="U166" s="47">
        <f t="shared" si="43"/>
        <v>0</v>
      </c>
      <c r="V166" s="47">
        <f t="shared" si="44"/>
        <v>0</v>
      </c>
      <c r="W166" s="47">
        <f t="shared" si="45"/>
        <v>517.36164322914419</v>
      </c>
    </row>
    <row r="167" spans="1:23" ht="12.75" customHeight="1" x14ac:dyDescent="0.2">
      <c r="A167" s="49">
        <f t="shared" si="46"/>
        <v>-0.4537856055185257</v>
      </c>
      <c r="B167" s="45">
        <f t="shared" si="49"/>
        <v>-26</v>
      </c>
      <c r="C167" s="47">
        <f t="shared" si="40"/>
        <v>430.41144357523143</v>
      </c>
      <c r="D167" s="47">
        <f t="shared" si="39"/>
        <v>445.63824575338134</v>
      </c>
      <c r="E167" s="47">
        <f t="shared" si="39"/>
        <v>460.86504793153125</v>
      </c>
      <c r="F167" s="47">
        <f t="shared" si="39"/>
        <v>476.09185010968122</v>
      </c>
      <c r="G167" s="47">
        <f t="shared" si="39"/>
        <v>491.31865228783113</v>
      </c>
      <c r="H167" s="47">
        <f t="shared" si="39"/>
        <v>506.54545446598104</v>
      </c>
      <c r="I167" s="47">
        <f t="shared" si="47"/>
        <v>521.77225664413095</v>
      </c>
      <c r="J167" s="47"/>
      <c r="K167" s="47">
        <f t="shared" si="48"/>
        <v>0</v>
      </c>
      <c r="L167" s="47">
        <f t="shared" si="41"/>
        <v>0</v>
      </c>
      <c r="M167" s="47">
        <f t="shared" si="42"/>
        <v>430.41144357523143</v>
      </c>
      <c r="N167" s="53"/>
      <c r="U167" s="47">
        <f t="shared" si="43"/>
        <v>0</v>
      </c>
      <c r="V167" s="47">
        <f t="shared" si="44"/>
        <v>0</v>
      </c>
      <c r="W167" s="47">
        <f t="shared" si="45"/>
        <v>521.77225664413095</v>
      </c>
    </row>
    <row r="168" spans="1:23" ht="12.75" customHeight="1" x14ac:dyDescent="0.2">
      <c r="A168" s="49">
        <f t="shared" si="46"/>
        <v>-0.43633231299858238</v>
      </c>
      <c r="B168" s="45">
        <f t="shared" si="49"/>
        <v>-25</v>
      </c>
      <c r="C168" s="47">
        <f t="shared" si="40"/>
        <v>437.76537068773575</v>
      </c>
      <c r="D168" s="47">
        <f t="shared" si="39"/>
        <v>452.17730416369625</v>
      </c>
      <c r="E168" s="47">
        <f t="shared" si="39"/>
        <v>466.58923763965674</v>
      </c>
      <c r="F168" s="47">
        <f t="shared" si="39"/>
        <v>481.00117111561724</v>
      </c>
      <c r="G168" s="47">
        <f t="shared" si="39"/>
        <v>495.41310459157773</v>
      </c>
      <c r="H168" s="47">
        <f t="shared" si="39"/>
        <v>509.82503806753823</v>
      </c>
      <c r="I168" s="47">
        <f t="shared" si="47"/>
        <v>524.23697154349873</v>
      </c>
      <c r="J168" s="47"/>
      <c r="K168" s="47">
        <f t="shared" si="48"/>
        <v>0</v>
      </c>
      <c r="L168" s="47">
        <f t="shared" si="41"/>
        <v>0</v>
      </c>
      <c r="M168" s="47">
        <f t="shared" si="42"/>
        <v>437.76537068773575</v>
      </c>
      <c r="N168" s="53"/>
      <c r="U168" s="47">
        <f t="shared" si="43"/>
        <v>0</v>
      </c>
      <c r="V168" s="47">
        <f t="shared" si="44"/>
        <v>0</v>
      </c>
      <c r="W168" s="47">
        <f t="shared" si="45"/>
        <v>524.23697154349873</v>
      </c>
    </row>
    <row r="169" spans="1:23" ht="12.75" customHeight="1" x14ac:dyDescent="0.2">
      <c r="A169" s="49">
        <f t="shared" si="46"/>
        <v>-0.41887902047863906</v>
      </c>
      <c r="B169" s="45">
        <f t="shared" si="49"/>
        <v>-24</v>
      </c>
      <c r="C169" s="47">
        <f t="shared" si="40"/>
        <v>444.14485532867155</v>
      </c>
      <c r="D169" s="47">
        <f t="shared" si="39"/>
        <v>457.62071277389339</v>
      </c>
      <c r="E169" s="47">
        <f t="shared" si="39"/>
        <v>471.09657021911522</v>
      </c>
      <c r="F169" s="47">
        <f t="shared" si="39"/>
        <v>484.57242766433706</v>
      </c>
      <c r="G169" s="47">
        <f t="shared" si="39"/>
        <v>498.04828510955883</v>
      </c>
      <c r="H169" s="47">
        <f t="shared" si="39"/>
        <v>511.52414255478067</v>
      </c>
      <c r="I169" s="47">
        <f t="shared" si="47"/>
        <v>525.0000000000025</v>
      </c>
      <c r="J169" s="47"/>
      <c r="K169" s="47">
        <f t="shared" si="48"/>
        <v>0</v>
      </c>
      <c r="L169" s="47">
        <f t="shared" si="41"/>
        <v>0</v>
      </c>
      <c r="M169" s="47">
        <f t="shared" si="42"/>
        <v>444.14485532867155</v>
      </c>
      <c r="N169" s="53"/>
      <c r="U169" s="47">
        <f t="shared" si="43"/>
        <v>0</v>
      </c>
      <c r="V169" s="47">
        <f t="shared" si="44"/>
        <v>0</v>
      </c>
      <c r="W169" s="47">
        <f t="shared" si="45"/>
        <v>525.0000000000025</v>
      </c>
    </row>
    <row r="170" spans="1:23" ht="12.75" customHeight="1" x14ac:dyDescent="0.2">
      <c r="A170" s="49">
        <f t="shared" si="46"/>
        <v>-0.40142572795869574</v>
      </c>
      <c r="B170" s="45">
        <f t="shared" si="49"/>
        <v>-23</v>
      </c>
      <c r="C170" s="47">
        <f t="shared" si="40"/>
        <v>449.64631215063446</v>
      </c>
      <c r="D170" s="47">
        <f t="shared" si="39"/>
        <v>462.09342330573935</v>
      </c>
      <c r="E170" s="47">
        <f t="shared" si="39"/>
        <v>474.5405344608443</v>
      </c>
      <c r="F170" s="47">
        <f t="shared" si="39"/>
        <v>486.98764561594919</v>
      </c>
      <c r="G170" s="47">
        <f t="shared" si="39"/>
        <v>499.43475677105408</v>
      </c>
      <c r="H170" s="47">
        <f t="shared" si="39"/>
        <v>511.88186792615903</v>
      </c>
      <c r="I170" s="47">
        <f t="shared" si="47"/>
        <v>524.32897908126392</v>
      </c>
      <c r="J170" s="47"/>
      <c r="K170" s="47">
        <f t="shared" si="48"/>
        <v>0</v>
      </c>
      <c r="L170" s="47">
        <f t="shared" si="41"/>
        <v>0</v>
      </c>
      <c r="M170" s="47">
        <f t="shared" si="42"/>
        <v>449.64631215063446</v>
      </c>
      <c r="N170" s="53"/>
      <c r="U170" s="47">
        <f t="shared" si="43"/>
        <v>0</v>
      </c>
      <c r="V170" s="47">
        <f t="shared" si="44"/>
        <v>0</v>
      </c>
      <c r="W170" s="47">
        <f t="shared" si="45"/>
        <v>524.32897908126392</v>
      </c>
    </row>
    <row r="171" spans="1:23" ht="12.75" customHeight="1" x14ac:dyDescent="0.2">
      <c r="A171" s="49">
        <f t="shared" si="46"/>
        <v>-0.38397243543875248</v>
      </c>
      <c r="B171" s="45">
        <f t="shared" si="49"/>
        <v>-22</v>
      </c>
      <c r="C171" s="47">
        <f t="shared" si="40"/>
        <v>454.37698577166464</v>
      </c>
      <c r="D171" s="47">
        <f t="shared" si="39"/>
        <v>465.73149077463609</v>
      </c>
      <c r="E171" s="47">
        <f t="shared" si="39"/>
        <v>477.08599577760759</v>
      </c>
      <c r="F171" s="47">
        <f t="shared" si="39"/>
        <v>488.44050078057904</v>
      </c>
      <c r="G171" s="47">
        <f t="shared" si="39"/>
        <v>499.79500578355049</v>
      </c>
      <c r="H171" s="47">
        <f t="shared" si="39"/>
        <v>511.149510786522</v>
      </c>
      <c r="I171" s="47">
        <f t="shared" si="47"/>
        <v>522.50401578949345</v>
      </c>
      <c r="J171" s="47"/>
      <c r="K171" s="47">
        <f t="shared" si="48"/>
        <v>0</v>
      </c>
      <c r="L171" s="47">
        <f t="shared" si="41"/>
        <v>0</v>
      </c>
      <c r="M171" s="47">
        <f t="shared" si="42"/>
        <v>454.37698577166464</v>
      </c>
      <c r="N171" s="53"/>
      <c r="U171" s="47">
        <f t="shared" si="43"/>
        <v>0</v>
      </c>
      <c r="V171" s="47">
        <f t="shared" si="44"/>
        <v>0</v>
      </c>
      <c r="W171" s="47">
        <f t="shared" si="45"/>
        <v>522.50401578949345</v>
      </c>
    </row>
    <row r="172" spans="1:23" ht="12.75" customHeight="1" x14ac:dyDescent="0.2">
      <c r="A172" s="49">
        <f t="shared" si="46"/>
        <v>-0.36651914291880922</v>
      </c>
      <c r="B172" s="45">
        <f t="shared" si="49"/>
        <v>-21</v>
      </c>
      <c r="C172" s="47">
        <f t="shared" si="40"/>
        <v>458.44980286706783</v>
      </c>
      <c r="D172" s="47">
        <f t="shared" si="39"/>
        <v>468.67604575802159</v>
      </c>
      <c r="E172" s="47">
        <f t="shared" si="39"/>
        <v>478.90228864897534</v>
      </c>
      <c r="F172" s="47">
        <f t="shared" si="39"/>
        <v>489.1285315399291</v>
      </c>
      <c r="G172" s="47">
        <f t="shared" si="39"/>
        <v>499.3547744308828</v>
      </c>
      <c r="H172" s="47">
        <f t="shared" si="39"/>
        <v>509.58101732183655</v>
      </c>
      <c r="I172" s="47">
        <f t="shared" si="47"/>
        <v>519.80726021279031</v>
      </c>
      <c r="J172" s="47"/>
      <c r="K172" s="47">
        <f t="shared" si="48"/>
        <v>0</v>
      </c>
      <c r="L172" s="47">
        <f t="shared" si="41"/>
        <v>0</v>
      </c>
      <c r="M172" s="47">
        <f t="shared" si="42"/>
        <v>458.44980286706783</v>
      </c>
      <c r="N172" s="53"/>
      <c r="U172" s="47">
        <f t="shared" si="43"/>
        <v>0</v>
      </c>
      <c r="V172" s="47">
        <f t="shared" si="44"/>
        <v>0</v>
      </c>
      <c r="W172" s="47">
        <f t="shared" si="45"/>
        <v>519.80726021279031</v>
      </c>
    </row>
    <row r="173" spans="1:23" ht="12.75" customHeight="1" x14ac:dyDescent="0.2">
      <c r="A173" s="49">
        <f t="shared" si="46"/>
        <v>-0.3490658503988659</v>
      </c>
      <c r="B173" s="45">
        <f t="shared" si="49"/>
        <v>-20</v>
      </c>
      <c r="C173" s="47">
        <f t="shared" si="40"/>
        <v>461.97854555151821</v>
      </c>
      <c r="D173" s="47">
        <f t="shared" si="39"/>
        <v>471.06766793651036</v>
      </c>
      <c r="E173" s="47">
        <f t="shared" si="39"/>
        <v>480.15679032150251</v>
      </c>
      <c r="F173" s="47">
        <f t="shared" si="39"/>
        <v>489.24591270649466</v>
      </c>
      <c r="G173" s="47">
        <f t="shared" si="39"/>
        <v>498.33503509148682</v>
      </c>
      <c r="H173" s="47">
        <f t="shared" si="39"/>
        <v>507.42415747647897</v>
      </c>
      <c r="I173" s="47">
        <f t="shared" si="47"/>
        <v>516.51327986147112</v>
      </c>
      <c r="J173" s="47"/>
      <c r="K173" s="47">
        <f t="shared" si="48"/>
        <v>0</v>
      </c>
      <c r="L173" s="47">
        <f t="shared" si="41"/>
        <v>0</v>
      </c>
      <c r="M173" s="47">
        <f t="shared" si="42"/>
        <v>461.97854555151821</v>
      </c>
      <c r="N173" s="53"/>
      <c r="U173" s="47">
        <f t="shared" si="43"/>
        <v>0</v>
      </c>
      <c r="V173" s="47">
        <f t="shared" si="44"/>
        <v>0</v>
      </c>
      <c r="W173" s="47">
        <f t="shared" si="45"/>
        <v>516.51327986147112</v>
      </c>
    </row>
    <row r="174" spans="1:23" ht="12.75" customHeight="1" x14ac:dyDescent="0.2">
      <c r="A174" s="49">
        <f t="shared" si="46"/>
        <v>-0.33161255787892258</v>
      </c>
      <c r="B174" s="45">
        <f t="shared" si="49"/>
        <v>-19</v>
      </c>
      <c r="C174" s="47">
        <f t="shared" si="40"/>
        <v>465.07346914839911</v>
      </c>
      <c r="D174" s="47">
        <f t="shared" si="39"/>
        <v>473.04130305991521</v>
      </c>
      <c r="E174" s="47">
        <f t="shared" si="39"/>
        <v>481.00913697143136</v>
      </c>
      <c r="F174" s="47">
        <f t="shared" si="39"/>
        <v>488.97697088294746</v>
      </c>
      <c r="G174" s="47">
        <f t="shared" si="39"/>
        <v>496.94480479446355</v>
      </c>
      <c r="H174" s="47">
        <f t="shared" si="39"/>
        <v>504.9126387059797</v>
      </c>
      <c r="I174" s="47">
        <f t="shared" si="47"/>
        <v>512.8804726174958</v>
      </c>
      <c r="J174" s="47"/>
      <c r="K174" s="47">
        <f t="shared" si="48"/>
        <v>0</v>
      </c>
      <c r="L174" s="47">
        <f t="shared" si="41"/>
        <v>0</v>
      </c>
      <c r="M174" s="47">
        <f t="shared" si="42"/>
        <v>465.07346914839911</v>
      </c>
      <c r="N174" s="53"/>
      <c r="U174" s="47">
        <f t="shared" si="43"/>
        <v>0</v>
      </c>
      <c r="V174" s="47">
        <f t="shared" si="44"/>
        <v>0</v>
      </c>
      <c r="W174" s="47">
        <f t="shared" si="45"/>
        <v>512.8804726174958</v>
      </c>
    </row>
    <row r="175" spans="1:23" ht="12.75" customHeight="1" x14ac:dyDescent="0.2">
      <c r="A175" s="49">
        <f t="shared" si="46"/>
        <v>-0.31415926535897931</v>
      </c>
      <c r="B175" s="45">
        <f t="shared" si="49"/>
        <v>-18</v>
      </c>
      <c r="C175" s="47">
        <f t="shared" si="40"/>
        <v>467.83746791117477</v>
      </c>
      <c r="D175" s="47">
        <f t="shared" si="39"/>
        <v>474.72184238475961</v>
      </c>
      <c r="E175" s="47">
        <f t="shared" si="39"/>
        <v>481.6062168583444</v>
      </c>
      <c r="F175" s="47">
        <f t="shared" si="39"/>
        <v>488.49059133192924</v>
      </c>
      <c r="G175" s="47">
        <f t="shared" si="39"/>
        <v>495.37496580551408</v>
      </c>
      <c r="H175" s="47">
        <f t="shared" si="39"/>
        <v>502.25934027909886</v>
      </c>
      <c r="I175" s="47">
        <f t="shared" si="47"/>
        <v>509.14371475268371</v>
      </c>
      <c r="J175" s="47"/>
      <c r="K175" s="47">
        <f t="shared" si="48"/>
        <v>0</v>
      </c>
      <c r="L175" s="47">
        <f t="shared" si="41"/>
        <v>0</v>
      </c>
      <c r="M175" s="47">
        <f t="shared" si="42"/>
        <v>467.83746791117477</v>
      </c>
      <c r="N175" s="53"/>
      <c r="U175" s="47">
        <f t="shared" si="43"/>
        <v>0</v>
      </c>
      <c r="V175" s="47">
        <f t="shared" si="44"/>
        <v>0</v>
      </c>
      <c r="W175" s="47">
        <f t="shared" si="45"/>
        <v>509.14371475268371</v>
      </c>
    </row>
    <row r="176" spans="1:23" ht="12.75" customHeight="1" x14ac:dyDescent="0.2">
      <c r="A176" s="49">
        <f t="shared" si="46"/>
        <v>-0.29670597283903605</v>
      </c>
      <c r="B176" s="45">
        <f t="shared" si="49"/>
        <v>-17</v>
      </c>
      <c r="C176" s="47">
        <f t="shared" si="40"/>
        <v>470.36287052515752</v>
      </c>
      <c r="D176" s="47">
        <f t="shared" si="39"/>
        <v>476.22045799233888</v>
      </c>
      <c r="E176" s="47">
        <f t="shared" si="39"/>
        <v>482.07804545952024</v>
      </c>
      <c r="F176" s="47">
        <f t="shared" si="39"/>
        <v>487.9356329267016</v>
      </c>
      <c r="G176" s="47">
        <f t="shared" si="39"/>
        <v>493.7932203938829</v>
      </c>
      <c r="H176" s="47">
        <f t="shared" si="39"/>
        <v>499.65080786106427</v>
      </c>
      <c r="I176" s="47">
        <f t="shared" si="47"/>
        <v>505.50839532824563</v>
      </c>
      <c r="J176" s="47"/>
      <c r="K176" s="47">
        <f t="shared" si="48"/>
        <v>0</v>
      </c>
      <c r="L176" s="47">
        <f t="shared" si="41"/>
        <v>0</v>
      </c>
      <c r="M176" s="47">
        <f t="shared" si="42"/>
        <v>470.36287052515752</v>
      </c>
      <c r="N176" s="53"/>
      <c r="U176" s="47">
        <f t="shared" si="43"/>
        <v>0</v>
      </c>
      <c r="V176" s="47">
        <f t="shared" si="44"/>
        <v>0</v>
      </c>
      <c r="W176" s="47">
        <f t="shared" si="45"/>
        <v>505.50839532824563</v>
      </c>
    </row>
    <row r="177" spans="1:23" ht="12.75" customHeight="1" x14ac:dyDescent="0.2">
      <c r="A177" s="49">
        <f t="shared" si="46"/>
        <v>-0.27925268031909273</v>
      </c>
      <c r="B177" s="45">
        <f t="shared" si="49"/>
        <v>-16</v>
      </c>
      <c r="C177" s="47">
        <f t="shared" si="40"/>
        <v>472.728923944126</v>
      </c>
      <c r="D177" s="47">
        <f t="shared" si="39"/>
        <v>477.63176000666448</v>
      </c>
      <c r="E177" s="47">
        <f t="shared" si="39"/>
        <v>482.53459606920291</v>
      </c>
      <c r="F177" s="47">
        <f t="shared" si="39"/>
        <v>487.43743213174139</v>
      </c>
      <c r="G177" s="47">
        <f t="shared" si="39"/>
        <v>492.34026819427987</v>
      </c>
      <c r="H177" s="47">
        <f t="shared" si="39"/>
        <v>497.2431042568183</v>
      </c>
      <c r="I177" s="47">
        <f t="shared" si="47"/>
        <v>502.14594031935678</v>
      </c>
      <c r="J177" s="47"/>
      <c r="K177" s="47">
        <f t="shared" si="48"/>
        <v>0</v>
      </c>
      <c r="L177" s="47">
        <f t="shared" si="41"/>
        <v>0</v>
      </c>
      <c r="M177" s="47">
        <f t="shared" si="42"/>
        <v>472.728923944126</v>
      </c>
      <c r="N177" s="53"/>
      <c r="U177" s="47">
        <f t="shared" si="43"/>
        <v>0</v>
      </c>
      <c r="V177" s="47">
        <f t="shared" si="44"/>
        <v>0</v>
      </c>
      <c r="W177" s="47">
        <f t="shared" si="45"/>
        <v>502.14594031935678</v>
      </c>
    </row>
    <row r="178" spans="1:23" ht="12.75" customHeight="1" x14ac:dyDescent="0.2">
      <c r="A178" s="49">
        <f t="shared" si="46"/>
        <v>-0.26179938779914941</v>
      </c>
      <c r="B178" s="45">
        <f t="shared" si="49"/>
        <v>-15</v>
      </c>
      <c r="C178" s="47">
        <f t="shared" si="40"/>
        <v>475.00000000000023</v>
      </c>
      <c r="D178" s="47">
        <f t="shared" si="39"/>
        <v>479.03181340194635</v>
      </c>
      <c r="E178" s="47">
        <f t="shared" si="39"/>
        <v>483.06362680389248</v>
      </c>
      <c r="F178" s="47">
        <f t="shared" si="39"/>
        <v>487.0954402058386</v>
      </c>
      <c r="G178" s="47">
        <f t="shared" si="39"/>
        <v>491.12725360778467</v>
      </c>
      <c r="H178" s="47">
        <f t="shared" si="39"/>
        <v>495.15906700973079</v>
      </c>
      <c r="I178" s="47">
        <f t="shared" si="47"/>
        <v>499.19088041167691</v>
      </c>
      <c r="J178" s="47"/>
      <c r="K178" s="47">
        <f t="shared" si="48"/>
        <v>0</v>
      </c>
      <c r="L178" s="47">
        <f t="shared" si="41"/>
        <v>0</v>
      </c>
      <c r="M178" s="47">
        <f t="shared" si="42"/>
        <v>475.00000000000023</v>
      </c>
      <c r="N178" s="53"/>
      <c r="U178" s="47">
        <f t="shared" si="43"/>
        <v>0</v>
      </c>
      <c r="V178" s="47">
        <f t="shared" si="44"/>
        <v>0</v>
      </c>
      <c r="W178" s="47">
        <f t="shared" si="45"/>
        <v>499.19088041167691</v>
      </c>
    </row>
    <row r="179" spans="1:23" ht="12.75" customHeight="1" x14ac:dyDescent="0.2">
      <c r="A179" s="49">
        <f t="shared" si="46"/>
        <v>-0.24434609527920614</v>
      </c>
      <c r="B179" s="45">
        <f t="shared" si="49"/>
        <v>-14</v>
      </c>
      <c r="C179" s="47">
        <f t="shared" si="40"/>
        <v>477.22453496970428</v>
      </c>
      <c r="D179" s="47">
        <f t="shared" ref="D179:H210" si="50">$C179+($I179-$C179)*D$11/90</f>
        <v>480.47702364209488</v>
      </c>
      <c r="E179" s="47">
        <f t="shared" si="50"/>
        <v>483.72951231448542</v>
      </c>
      <c r="F179" s="47">
        <f t="shared" si="50"/>
        <v>486.98200098687596</v>
      </c>
      <c r="G179" s="47">
        <f t="shared" si="50"/>
        <v>490.23448965926656</v>
      </c>
      <c r="H179" s="47">
        <f t="shared" si="50"/>
        <v>493.48697833165716</v>
      </c>
      <c r="I179" s="47">
        <f t="shared" si="47"/>
        <v>496.7394670040477</v>
      </c>
      <c r="J179" s="47"/>
      <c r="K179" s="47">
        <f t="shared" si="48"/>
        <v>0</v>
      </c>
      <c r="L179" s="47">
        <f t="shared" si="41"/>
        <v>0</v>
      </c>
      <c r="M179" s="47">
        <f t="shared" si="42"/>
        <v>477.22453496970428</v>
      </c>
      <c r="N179" s="53"/>
      <c r="U179" s="47">
        <f t="shared" si="43"/>
        <v>0</v>
      </c>
      <c r="V179" s="47">
        <f t="shared" si="44"/>
        <v>0</v>
      </c>
      <c r="W179" s="47">
        <f t="shared" si="45"/>
        <v>496.7394670040477</v>
      </c>
    </row>
    <row r="180" spans="1:23" ht="12.75" customHeight="1" x14ac:dyDescent="0.2">
      <c r="A180" s="49">
        <f t="shared" si="46"/>
        <v>-0.22689280275926285</v>
      </c>
      <c r="B180" s="45">
        <f t="shared" si="49"/>
        <v>-13</v>
      </c>
      <c r="C180" s="47">
        <f t="shared" si="40"/>
        <v>479.43468858628393</v>
      </c>
      <c r="D180" s="47">
        <f t="shared" si="50"/>
        <v>482.00387264059736</v>
      </c>
      <c r="E180" s="47">
        <f t="shared" si="50"/>
        <v>484.57305669491086</v>
      </c>
      <c r="F180" s="47">
        <f t="shared" si="50"/>
        <v>487.1422407492243</v>
      </c>
      <c r="G180" s="47">
        <f t="shared" si="50"/>
        <v>489.71142480353774</v>
      </c>
      <c r="H180" s="47">
        <f t="shared" si="50"/>
        <v>492.28060885785123</v>
      </c>
      <c r="I180" s="47">
        <f t="shared" si="47"/>
        <v>494.84979291216467</v>
      </c>
      <c r="J180" s="47"/>
      <c r="K180" s="47">
        <f t="shared" si="48"/>
        <v>0</v>
      </c>
      <c r="L180" s="47">
        <f t="shared" si="41"/>
        <v>0</v>
      </c>
      <c r="M180" s="47">
        <f t="shared" si="42"/>
        <v>479.43468858628393</v>
      </c>
      <c r="N180" s="53"/>
      <c r="U180" s="47">
        <f t="shared" si="43"/>
        <v>0</v>
      </c>
      <c r="V180" s="47">
        <f t="shared" si="44"/>
        <v>0</v>
      </c>
      <c r="W180" s="47">
        <f t="shared" si="45"/>
        <v>494.84979291216467</v>
      </c>
    </row>
    <row r="181" spans="1:23" ht="12.75" customHeight="1" x14ac:dyDescent="0.2">
      <c r="A181" s="49">
        <f t="shared" si="46"/>
        <v>-0.20943951023931953</v>
      </c>
      <c r="B181" s="45">
        <f t="shared" si="49"/>
        <v>-12</v>
      </c>
      <c r="C181" s="47">
        <f t="shared" si="40"/>
        <v>481.64668650793493</v>
      </c>
      <c r="D181" s="47">
        <f t="shared" si="50"/>
        <v>483.62946024512416</v>
      </c>
      <c r="E181" s="47">
        <f t="shared" si="50"/>
        <v>485.6122339823134</v>
      </c>
      <c r="F181" s="47">
        <f t="shared" si="50"/>
        <v>487.59500771950258</v>
      </c>
      <c r="G181" s="47">
        <f t="shared" si="50"/>
        <v>489.57778145669181</v>
      </c>
      <c r="H181" s="47">
        <f t="shared" si="50"/>
        <v>491.56055519388104</v>
      </c>
      <c r="I181" s="47">
        <f t="shared" si="47"/>
        <v>493.54332893107028</v>
      </c>
      <c r="J181" s="47"/>
      <c r="K181" s="47">
        <f t="shared" si="48"/>
        <v>0</v>
      </c>
      <c r="L181" s="47">
        <f t="shared" si="41"/>
        <v>0</v>
      </c>
      <c r="M181" s="47">
        <f t="shared" si="42"/>
        <v>481.64668650793493</v>
      </c>
      <c r="N181" s="53"/>
      <c r="U181" s="47">
        <f t="shared" si="43"/>
        <v>0</v>
      </c>
      <c r="V181" s="47">
        <f t="shared" si="44"/>
        <v>0</v>
      </c>
      <c r="W181" s="47">
        <f t="shared" si="45"/>
        <v>493.54332893107028</v>
      </c>
    </row>
    <row r="182" spans="1:23" ht="12.75" customHeight="1" x14ac:dyDescent="0.2">
      <c r="A182" s="49">
        <f t="shared" si="46"/>
        <v>-0.19198621771937624</v>
      </c>
      <c r="B182" s="45">
        <f t="shared" si="49"/>
        <v>-11</v>
      </c>
      <c r="C182" s="47">
        <f t="shared" si="40"/>
        <v>483.86178962959133</v>
      </c>
      <c r="D182" s="47">
        <f t="shared" si="50"/>
        <v>485.35278236037209</v>
      </c>
      <c r="E182" s="47">
        <f t="shared" si="50"/>
        <v>486.84377509115279</v>
      </c>
      <c r="F182" s="47">
        <f t="shared" si="50"/>
        <v>488.3347678219335</v>
      </c>
      <c r="G182" s="47">
        <f t="shared" si="50"/>
        <v>489.82576055271426</v>
      </c>
      <c r="H182" s="47">
        <f t="shared" si="50"/>
        <v>491.31675328349496</v>
      </c>
      <c r="I182" s="47">
        <f t="shared" si="47"/>
        <v>492.80774601427572</v>
      </c>
      <c r="J182" s="47"/>
      <c r="K182" s="47">
        <f t="shared" si="48"/>
        <v>0</v>
      </c>
      <c r="L182" s="47">
        <f t="shared" si="41"/>
        <v>0</v>
      </c>
      <c r="M182" s="47">
        <f t="shared" si="42"/>
        <v>483.86178962959133</v>
      </c>
      <c r="N182" s="53"/>
      <c r="U182" s="47">
        <f t="shared" si="43"/>
        <v>0</v>
      </c>
      <c r="V182" s="47">
        <f t="shared" si="44"/>
        <v>0</v>
      </c>
      <c r="W182" s="47">
        <f t="shared" si="45"/>
        <v>492.80774601427572</v>
      </c>
    </row>
    <row r="183" spans="1:23" ht="12.75" customHeight="1" x14ac:dyDescent="0.2">
      <c r="A183" s="49">
        <f t="shared" si="46"/>
        <v>-0.17453292519943295</v>
      </c>
      <c r="B183" s="45">
        <f t="shared" si="49"/>
        <v>-10</v>
      </c>
      <c r="C183" s="47">
        <f t="shared" si="40"/>
        <v>486.06781539578878</v>
      </c>
      <c r="D183" s="47">
        <f t="shared" si="50"/>
        <v>487.15665557512619</v>
      </c>
      <c r="E183" s="47">
        <f t="shared" si="50"/>
        <v>488.2454957544636</v>
      </c>
      <c r="F183" s="47">
        <f t="shared" si="50"/>
        <v>489.33433593380107</v>
      </c>
      <c r="G183" s="47">
        <f t="shared" si="50"/>
        <v>490.42317611313848</v>
      </c>
      <c r="H183" s="47">
        <f t="shared" si="50"/>
        <v>491.51201629247589</v>
      </c>
      <c r="I183" s="47">
        <f t="shared" si="47"/>
        <v>492.6008564718133</v>
      </c>
      <c r="J183" s="47"/>
      <c r="K183" s="47">
        <f t="shared" si="48"/>
        <v>0</v>
      </c>
      <c r="L183" s="47">
        <f t="shared" si="41"/>
        <v>0</v>
      </c>
      <c r="M183" s="47">
        <f t="shared" si="42"/>
        <v>486.06781539578878</v>
      </c>
      <c r="N183" s="53"/>
      <c r="U183" s="47">
        <f t="shared" si="43"/>
        <v>0</v>
      </c>
      <c r="V183" s="47">
        <f t="shared" si="44"/>
        <v>0</v>
      </c>
      <c r="W183" s="47">
        <f t="shared" si="45"/>
        <v>492.6008564718133</v>
      </c>
    </row>
    <row r="184" spans="1:23" ht="12.75" customHeight="1" x14ac:dyDescent="0.2">
      <c r="A184" s="49">
        <f t="shared" si="46"/>
        <v>-0.15707963267948966</v>
      </c>
      <c r="B184" s="45">
        <f t="shared" si="49"/>
        <v>-9</v>
      </c>
      <c r="C184" s="47">
        <f t="shared" si="40"/>
        <v>488.24112093269463</v>
      </c>
      <c r="D184" s="47">
        <f t="shared" si="50"/>
        <v>489.01018031570123</v>
      </c>
      <c r="E184" s="47">
        <f t="shared" si="50"/>
        <v>489.7792396987079</v>
      </c>
      <c r="F184" s="47">
        <f t="shared" si="50"/>
        <v>490.5482990817145</v>
      </c>
      <c r="G184" s="47">
        <f t="shared" si="50"/>
        <v>491.31735846472111</v>
      </c>
      <c r="H184" s="47">
        <f t="shared" si="50"/>
        <v>492.08641784772777</v>
      </c>
      <c r="I184" s="47">
        <f t="shared" si="47"/>
        <v>492.85547723073438</v>
      </c>
      <c r="J184" s="47"/>
      <c r="K184" s="47">
        <f t="shared" si="48"/>
        <v>0</v>
      </c>
      <c r="L184" s="47">
        <f t="shared" si="41"/>
        <v>0</v>
      </c>
      <c r="M184" s="47">
        <f t="shared" si="42"/>
        <v>488.24112093269463</v>
      </c>
      <c r="N184" s="53"/>
      <c r="U184" s="47">
        <f t="shared" si="43"/>
        <v>0</v>
      </c>
      <c r="V184" s="47">
        <f t="shared" si="44"/>
        <v>0</v>
      </c>
      <c r="W184" s="47">
        <f t="shared" si="45"/>
        <v>492.85547723073438</v>
      </c>
    </row>
    <row r="185" spans="1:23" ht="12.75" customHeight="1" x14ac:dyDescent="0.2">
      <c r="A185" s="49">
        <f t="shared" si="46"/>
        <v>-0.13962634015954636</v>
      </c>
      <c r="B185" s="45">
        <f t="shared" si="49"/>
        <v>-8</v>
      </c>
      <c r="C185" s="47">
        <f t="shared" si="40"/>
        <v>490.34894575472805</v>
      </c>
      <c r="D185" s="47">
        <f t="shared" si="50"/>
        <v>490.87162056430731</v>
      </c>
      <c r="E185" s="47">
        <f t="shared" si="50"/>
        <v>491.39429537388656</v>
      </c>
      <c r="F185" s="47">
        <f t="shared" si="50"/>
        <v>491.91697018346588</v>
      </c>
      <c r="G185" s="47">
        <f t="shared" si="50"/>
        <v>492.43964499304514</v>
      </c>
      <c r="H185" s="47">
        <f t="shared" si="50"/>
        <v>492.96231980262439</v>
      </c>
      <c r="I185" s="47">
        <f t="shared" si="47"/>
        <v>493.48499461220365</v>
      </c>
      <c r="J185" s="47"/>
      <c r="K185" s="47">
        <f t="shared" si="48"/>
        <v>0</v>
      </c>
      <c r="L185" s="47">
        <f t="shared" si="41"/>
        <v>0</v>
      </c>
      <c r="M185" s="47">
        <f t="shared" si="42"/>
        <v>490.34894575472805</v>
      </c>
      <c r="N185" s="53"/>
      <c r="U185" s="47">
        <f t="shared" si="43"/>
        <v>0</v>
      </c>
      <c r="V185" s="47">
        <f t="shared" si="44"/>
        <v>0</v>
      </c>
      <c r="W185" s="47">
        <f t="shared" si="45"/>
        <v>493.48499461220365</v>
      </c>
    </row>
    <row r="186" spans="1:23" ht="12.75" customHeight="1" x14ac:dyDescent="0.2">
      <c r="A186" s="49">
        <f t="shared" si="46"/>
        <v>-0.12217304763960307</v>
      </c>
      <c r="B186" s="45">
        <f t="shared" si="49"/>
        <v>-7</v>
      </c>
      <c r="C186" s="47">
        <f t="shared" si="40"/>
        <v>492.35200331155926</v>
      </c>
      <c r="D186" s="47">
        <f t="shared" si="50"/>
        <v>492.69156839850581</v>
      </c>
      <c r="E186" s="47">
        <f t="shared" si="50"/>
        <v>493.03113348545236</v>
      </c>
      <c r="F186" s="47">
        <f t="shared" si="50"/>
        <v>493.37069857239891</v>
      </c>
      <c r="G186" s="47">
        <f t="shared" si="50"/>
        <v>493.71026365934546</v>
      </c>
      <c r="H186" s="47">
        <f t="shared" si="50"/>
        <v>494.04982874629201</v>
      </c>
      <c r="I186" s="47">
        <f t="shared" si="47"/>
        <v>494.38939383323856</v>
      </c>
      <c r="J186" s="47"/>
      <c r="K186" s="47">
        <f t="shared" si="48"/>
        <v>0</v>
      </c>
      <c r="L186" s="47">
        <f t="shared" si="41"/>
        <v>0</v>
      </c>
      <c r="M186" s="47">
        <f t="shared" si="42"/>
        <v>492.35200331155926</v>
      </c>
      <c r="N186" s="53"/>
      <c r="U186" s="47">
        <f t="shared" si="43"/>
        <v>0</v>
      </c>
      <c r="V186" s="47">
        <f t="shared" si="44"/>
        <v>0</v>
      </c>
      <c r="W186" s="47">
        <f t="shared" si="45"/>
        <v>494.38939383323856</v>
      </c>
    </row>
    <row r="187" spans="1:23" ht="12.75" customHeight="1" x14ac:dyDescent="0.2">
      <c r="A187" s="49">
        <f t="shared" si="46"/>
        <v>-0.10471975511965977</v>
      </c>
      <c r="B187" s="45">
        <f t="shared" si="49"/>
        <v>-6</v>
      </c>
      <c r="C187" s="47">
        <f t="shared" si="40"/>
        <v>494.20720591318502</v>
      </c>
      <c r="D187" s="47">
        <f t="shared" si="50"/>
        <v>494.41625624423659</v>
      </c>
      <c r="E187" s="47">
        <f t="shared" si="50"/>
        <v>494.62530657528816</v>
      </c>
      <c r="F187" s="47">
        <f t="shared" si="50"/>
        <v>494.83435690633974</v>
      </c>
      <c r="G187" s="47">
        <f t="shared" si="50"/>
        <v>495.04340723739125</v>
      </c>
      <c r="H187" s="47">
        <f t="shared" si="50"/>
        <v>495.25245756844282</v>
      </c>
      <c r="I187" s="47">
        <f t="shared" si="47"/>
        <v>495.46150789949439</v>
      </c>
      <c r="J187" s="47"/>
      <c r="K187" s="47">
        <f t="shared" si="48"/>
        <v>0</v>
      </c>
      <c r="L187" s="47">
        <f t="shared" si="41"/>
        <v>0</v>
      </c>
      <c r="M187" s="47">
        <f t="shared" si="42"/>
        <v>494.20720591318502</v>
      </c>
      <c r="N187" s="53"/>
      <c r="U187" s="47">
        <f t="shared" si="43"/>
        <v>0</v>
      </c>
      <c r="V187" s="47">
        <f t="shared" si="44"/>
        <v>0</v>
      </c>
      <c r="W187" s="47">
        <f t="shared" si="45"/>
        <v>495.46150789949439</v>
      </c>
    </row>
    <row r="188" spans="1:23" ht="12.75" customHeight="1" x14ac:dyDescent="0.2">
      <c r="A188" s="49">
        <f t="shared" si="46"/>
        <v>-8.7266462599716474E-2</v>
      </c>
      <c r="B188" s="45">
        <f t="shared" si="49"/>
        <v>-5</v>
      </c>
      <c r="C188" s="47">
        <f t="shared" si="40"/>
        <v>495.87040668294145</v>
      </c>
      <c r="D188" s="47">
        <f t="shared" si="50"/>
        <v>495.99087887890533</v>
      </c>
      <c r="E188" s="47">
        <f t="shared" si="50"/>
        <v>496.11135107486922</v>
      </c>
      <c r="F188" s="47">
        <f t="shared" si="50"/>
        <v>496.23182327083305</v>
      </c>
      <c r="G188" s="47">
        <f t="shared" si="50"/>
        <v>496.35229546679693</v>
      </c>
      <c r="H188" s="47">
        <f t="shared" si="50"/>
        <v>496.47276766276082</v>
      </c>
      <c r="I188" s="47">
        <f t="shared" si="47"/>
        <v>496.5932398587247</v>
      </c>
      <c r="J188" s="47"/>
      <c r="K188" s="47">
        <f t="shared" si="48"/>
        <v>0</v>
      </c>
      <c r="L188" s="47">
        <f t="shared" si="41"/>
        <v>0</v>
      </c>
      <c r="M188" s="47">
        <f t="shared" si="42"/>
        <v>495.87040668294145</v>
      </c>
      <c r="N188" s="53"/>
      <c r="U188" s="47">
        <f t="shared" si="43"/>
        <v>0</v>
      </c>
      <c r="V188" s="47">
        <f t="shared" si="44"/>
        <v>0</v>
      </c>
      <c r="W188" s="47">
        <f t="shared" si="45"/>
        <v>496.5932398587247</v>
      </c>
    </row>
    <row r="189" spans="1:23" ht="12.75" customHeight="1" x14ac:dyDescent="0.2">
      <c r="A189" s="49">
        <f t="shared" si="46"/>
        <v>-6.9813170079773182E-2</v>
      </c>
      <c r="B189" s="45">
        <f t="shared" si="49"/>
        <v>-4</v>
      </c>
      <c r="C189" s="47">
        <f t="shared" si="40"/>
        <v>497.29904510813509</v>
      </c>
      <c r="D189" s="47">
        <f t="shared" si="50"/>
        <v>497.36279083178988</v>
      </c>
      <c r="E189" s="47">
        <f t="shared" si="50"/>
        <v>497.42653655544461</v>
      </c>
      <c r="F189" s="47">
        <f t="shared" si="50"/>
        <v>497.49028227909935</v>
      </c>
      <c r="G189" s="47">
        <f t="shared" si="50"/>
        <v>497.55402800275414</v>
      </c>
      <c r="H189" s="47">
        <f t="shared" si="50"/>
        <v>497.61777372640893</v>
      </c>
      <c r="I189" s="47">
        <f t="shared" si="47"/>
        <v>497.68151945006366</v>
      </c>
      <c r="J189" s="47"/>
      <c r="K189" s="47">
        <f t="shared" si="48"/>
        <v>0</v>
      </c>
      <c r="L189" s="47">
        <f t="shared" si="41"/>
        <v>0</v>
      </c>
      <c r="M189" s="47">
        <f t="shared" si="42"/>
        <v>497.29904510813509</v>
      </c>
      <c r="N189" s="53"/>
      <c r="U189" s="47">
        <f t="shared" si="43"/>
        <v>0</v>
      </c>
      <c r="V189" s="47">
        <f t="shared" si="44"/>
        <v>0</v>
      </c>
      <c r="W189" s="47">
        <f t="shared" si="45"/>
        <v>497.68151945006366</v>
      </c>
    </row>
    <row r="190" spans="1:23" ht="12.75" customHeight="1" x14ac:dyDescent="0.2">
      <c r="A190" s="49">
        <f t="shared" si="46"/>
        <v>-5.2359877559829883E-2</v>
      </c>
      <c r="B190" s="45">
        <f t="shared" si="49"/>
        <v>-3</v>
      </c>
      <c r="C190" s="47">
        <f t="shared" si="40"/>
        <v>498.45458934339786</v>
      </c>
      <c r="D190" s="47">
        <f t="shared" si="50"/>
        <v>498.48445273788207</v>
      </c>
      <c r="E190" s="47">
        <f t="shared" si="50"/>
        <v>498.51431613236633</v>
      </c>
      <c r="F190" s="47">
        <f t="shared" si="50"/>
        <v>498.5441795268506</v>
      </c>
      <c r="G190" s="47">
        <f t="shared" si="50"/>
        <v>498.57404292133481</v>
      </c>
      <c r="H190" s="47">
        <f t="shared" si="50"/>
        <v>498.60390631581902</v>
      </c>
      <c r="I190" s="47">
        <f t="shared" si="47"/>
        <v>498.63376971030328</v>
      </c>
      <c r="J190" s="47"/>
      <c r="K190" s="47">
        <f t="shared" si="48"/>
        <v>0</v>
      </c>
      <c r="L190" s="47">
        <f t="shared" si="41"/>
        <v>0</v>
      </c>
      <c r="M190" s="47">
        <f t="shared" si="42"/>
        <v>498.45458934339786</v>
      </c>
      <c r="N190" s="53"/>
      <c r="U190" s="47">
        <f t="shared" si="43"/>
        <v>0</v>
      </c>
      <c r="V190" s="47">
        <f t="shared" si="44"/>
        <v>0</v>
      </c>
      <c r="W190" s="47">
        <f t="shared" si="45"/>
        <v>498.63376971030328</v>
      </c>
    </row>
    <row r="191" spans="1:23" ht="12.75" customHeight="1" x14ac:dyDescent="0.2">
      <c r="A191" s="49">
        <f t="shared" si="46"/>
        <v>-3.4906585039886591E-2</v>
      </c>
      <c r="B191" s="45">
        <f t="shared" si="49"/>
        <v>-2</v>
      </c>
      <c r="C191" s="47">
        <f t="shared" si="40"/>
        <v>499.30467842605896</v>
      </c>
      <c r="D191" s="47">
        <f t="shared" si="50"/>
        <v>499.31601211729208</v>
      </c>
      <c r="E191" s="47">
        <f t="shared" si="50"/>
        <v>499.32734580852514</v>
      </c>
      <c r="F191" s="47">
        <f t="shared" si="50"/>
        <v>499.3386794997582</v>
      </c>
      <c r="G191" s="47">
        <f t="shared" si="50"/>
        <v>499.35001319099132</v>
      </c>
      <c r="H191" s="47">
        <f t="shared" si="50"/>
        <v>499.36134688222444</v>
      </c>
      <c r="I191" s="47">
        <f t="shared" si="47"/>
        <v>499.3726805734575</v>
      </c>
      <c r="J191" s="47"/>
      <c r="K191" s="47">
        <f t="shared" si="48"/>
        <v>0</v>
      </c>
      <c r="L191" s="47">
        <f t="shared" si="41"/>
        <v>0</v>
      </c>
      <c r="M191" s="47">
        <f t="shared" si="42"/>
        <v>499.30467842605896</v>
      </c>
      <c r="N191" s="53"/>
      <c r="U191" s="47">
        <f t="shared" si="43"/>
        <v>0</v>
      </c>
      <c r="V191" s="47">
        <f t="shared" si="44"/>
        <v>0</v>
      </c>
      <c r="W191" s="47">
        <f t="shared" si="45"/>
        <v>499.3726805734575</v>
      </c>
    </row>
    <row r="192" spans="1:23" ht="12.75" customHeight="1" x14ac:dyDescent="0.2">
      <c r="A192" s="49">
        <f t="shared" si="46"/>
        <v>-1.7453292519943295E-2</v>
      </c>
      <c r="B192" s="45">
        <f t="shared" si="49"/>
        <v>-1</v>
      </c>
      <c r="C192" s="47">
        <f t="shared" si="40"/>
        <v>499.82488064166375</v>
      </c>
      <c r="D192" s="47">
        <f t="shared" si="50"/>
        <v>499.82741957109965</v>
      </c>
      <c r="E192" s="47">
        <f t="shared" si="50"/>
        <v>499.8299585005355</v>
      </c>
      <c r="F192" s="47">
        <f t="shared" si="50"/>
        <v>499.83249742997134</v>
      </c>
      <c r="G192" s="47">
        <f t="shared" si="50"/>
        <v>499.83503635940724</v>
      </c>
      <c r="H192" s="47">
        <f t="shared" si="50"/>
        <v>499.83757528884314</v>
      </c>
      <c r="I192" s="47">
        <f t="shared" si="47"/>
        <v>499.84011421827898</v>
      </c>
      <c r="J192" s="47"/>
      <c r="K192" s="47">
        <f t="shared" si="48"/>
        <v>0</v>
      </c>
      <c r="L192" s="47">
        <f t="shared" si="41"/>
        <v>0</v>
      </c>
      <c r="M192" s="47">
        <f t="shared" si="42"/>
        <v>499.82488064166375</v>
      </c>
      <c r="N192" s="53"/>
      <c r="U192" s="47">
        <f t="shared" si="43"/>
        <v>0</v>
      </c>
      <c r="V192" s="47">
        <f t="shared" si="44"/>
        <v>0</v>
      </c>
      <c r="W192" s="47">
        <f t="shared" si="45"/>
        <v>499.84011421827898</v>
      </c>
    </row>
    <row r="193" spans="1:23" ht="12.75" customHeight="1" x14ac:dyDescent="0.2">
      <c r="A193" s="49">
        <f t="shared" si="46"/>
        <v>0</v>
      </c>
      <c r="B193" s="45">
        <f t="shared" si="49"/>
        <v>0</v>
      </c>
      <c r="C193" s="47">
        <f t="shared" si="40"/>
        <v>500.00000000000045</v>
      </c>
      <c r="D193" s="47">
        <f t="shared" si="50"/>
        <v>500.00000000000085</v>
      </c>
      <c r="E193" s="47">
        <f t="shared" si="50"/>
        <v>500.00000000000125</v>
      </c>
      <c r="F193" s="47">
        <f t="shared" si="50"/>
        <v>500.00000000000159</v>
      </c>
      <c r="G193" s="47">
        <f t="shared" si="50"/>
        <v>500.00000000000199</v>
      </c>
      <c r="H193" s="47">
        <f t="shared" si="50"/>
        <v>500.00000000000239</v>
      </c>
      <c r="I193" s="47">
        <f t="shared" si="47"/>
        <v>500.00000000000279</v>
      </c>
      <c r="J193" s="47"/>
      <c r="K193" s="47">
        <f t="shared" si="48"/>
        <v>0</v>
      </c>
      <c r="L193" s="47">
        <f t="shared" si="41"/>
        <v>0</v>
      </c>
      <c r="M193" s="47">
        <f t="shared" si="42"/>
        <v>500.00000000000045</v>
      </c>
      <c r="N193" s="53"/>
      <c r="U193" s="47">
        <f t="shared" si="43"/>
        <v>0</v>
      </c>
      <c r="V193" s="47">
        <f t="shared" si="44"/>
        <v>0</v>
      </c>
      <c r="W193" s="47">
        <f t="shared" si="45"/>
        <v>500.00000000000279</v>
      </c>
    </row>
    <row r="194" spans="1:23" ht="12.75" customHeight="1" x14ac:dyDescent="0.2">
      <c r="A194" s="49">
        <f t="shared" si="46"/>
        <v>1.7453292519943295E-2</v>
      </c>
      <c r="B194" s="45">
        <f t="shared" si="49"/>
        <v>1</v>
      </c>
      <c r="C194" s="47">
        <f t="shared" si="40"/>
        <v>499.82488064166375</v>
      </c>
      <c r="D194" s="47">
        <f t="shared" si="50"/>
        <v>499.82741957109965</v>
      </c>
      <c r="E194" s="47">
        <f t="shared" si="50"/>
        <v>499.8299585005355</v>
      </c>
      <c r="F194" s="47">
        <f t="shared" si="50"/>
        <v>499.83249742997134</v>
      </c>
      <c r="G194" s="47">
        <f t="shared" si="50"/>
        <v>499.83503635940724</v>
      </c>
      <c r="H194" s="47">
        <f t="shared" si="50"/>
        <v>499.83757528884314</v>
      </c>
      <c r="I194" s="47">
        <f t="shared" si="47"/>
        <v>499.84011421827898</v>
      </c>
      <c r="J194" s="47"/>
      <c r="K194" s="47">
        <f t="shared" si="48"/>
        <v>0</v>
      </c>
      <c r="L194" s="47">
        <f t="shared" si="41"/>
        <v>0</v>
      </c>
      <c r="M194" s="47">
        <f t="shared" si="42"/>
        <v>499.82488064166375</v>
      </c>
      <c r="N194" s="53"/>
      <c r="U194" s="47">
        <f t="shared" si="43"/>
        <v>0</v>
      </c>
      <c r="V194" s="47">
        <f t="shared" si="44"/>
        <v>0</v>
      </c>
      <c r="W194" s="47">
        <f t="shared" si="45"/>
        <v>499.84011421827898</v>
      </c>
    </row>
    <row r="195" spans="1:23" ht="12.75" customHeight="1" x14ac:dyDescent="0.2">
      <c r="A195" s="49">
        <f t="shared" si="46"/>
        <v>3.4906585039886591E-2</v>
      </c>
      <c r="B195" s="45">
        <f t="shared" si="49"/>
        <v>2</v>
      </c>
      <c r="C195" s="47">
        <f t="shared" si="40"/>
        <v>499.30467842605896</v>
      </c>
      <c r="D195" s="47">
        <f t="shared" si="50"/>
        <v>499.31601211729208</v>
      </c>
      <c r="E195" s="47">
        <f t="shared" si="50"/>
        <v>499.32734580852514</v>
      </c>
      <c r="F195" s="47">
        <f t="shared" si="50"/>
        <v>499.3386794997582</v>
      </c>
      <c r="G195" s="47">
        <f t="shared" si="50"/>
        <v>499.35001319099132</v>
      </c>
      <c r="H195" s="47">
        <f t="shared" si="50"/>
        <v>499.36134688222444</v>
      </c>
      <c r="I195" s="47">
        <f t="shared" si="47"/>
        <v>499.3726805734575</v>
      </c>
      <c r="J195" s="47"/>
      <c r="K195" s="47">
        <f t="shared" si="48"/>
        <v>0</v>
      </c>
      <c r="L195" s="47">
        <f t="shared" si="41"/>
        <v>0</v>
      </c>
      <c r="M195" s="47">
        <f t="shared" si="42"/>
        <v>499.30467842605896</v>
      </c>
      <c r="N195" s="53"/>
      <c r="U195" s="47">
        <f t="shared" si="43"/>
        <v>0</v>
      </c>
      <c r="V195" s="47">
        <f t="shared" si="44"/>
        <v>0</v>
      </c>
      <c r="W195" s="47">
        <f t="shared" si="45"/>
        <v>499.3726805734575</v>
      </c>
    </row>
    <row r="196" spans="1:23" ht="12.75" customHeight="1" x14ac:dyDescent="0.2">
      <c r="A196" s="49">
        <f t="shared" si="46"/>
        <v>5.2359877559829883E-2</v>
      </c>
      <c r="B196" s="45">
        <f t="shared" si="49"/>
        <v>3</v>
      </c>
      <c r="C196" s="47">
        <f t="shared" si="40"/>
        <v>498.45458934339786</v>
      </c>
      <c r="D196" s="47">
        <f t="shared" si="50"/>
        <v>498.48445273788207</v>
      </c>
      <c r="E196" s="47">
        <f t="shared" si="50"/>
        <v>498.51431613236633</v>
      </c>
      <c r="F196" s="47">
        <f t="shared" si="50"/>
        <v>498.5441795268506</v>
      </c>
      <c r="G196" s="47">
        <f t="shared" si="50"/>
        <v>498.57404292133481</v>
      </c>
      <c r="H196" s="47">
        <f t="shared" si="50"/>
        <v>498.60390631581902</v>
      </c>
      <c r="I196" s="47">
        <f t="shared" si="47"/>
        <v>498.63376971030328</v>
      </c>
      <c r="J196" s="47"/>
      <c r="K196" s="47">
        <f t="shared" si="48"/>
        <v>0</v>
      </c>
      <c r="L196" s="47">
        <f t="shared" si="41"/>
        <v>0</v>
      </c>
      <c r="M196" s="47">
        <f t="shared" si="42"/>
        <v>498.45458934339786</v>
      </c>
      <c r="N196" s="53"/>
      <c r="U196" s="47">
        <f t="shared" si="43"/>
        <v>0</v>
      </c>
      <c r="V196" s="47">
        <f t="shared" si="44"/>
        <v>0</v>
      </c>
      <c r="W196" s="47">
        <f t="shared" si="45"/>
        <v>498.63376971030328</v>
      </c>
    </row>
    <row r="197" spans="1:23" ht="12.75" customHeight="1" x14ac:dyDescent="0.2">
      <c r="A197" s="49">
        <f t="shared" si="46"/>
        <v>6.9813170079773182E-2</v>
      </c>
      <c r="B197" s="45">
        <f t="shared" si="49"/>
        <v>4</v>
      </c>
      <c r="C197" s="47">
        <f t="shared" si="40"/>
        <v>497.29904510813509</v>
      </c>
      <c r="D197" s="47">
        <f t="shared" si="50"/>
        <v>497.36279083178988</v>
      </c>
      <c r="E197" s="47">
        <f t="shared" si="50"/>
        <v>497.42653655544461</v>
      </c>
      <c r="F197" s="47">
        <f t="shared" si="50"/>
        <v>497.49028227909935</v>
      </c>
      <c r="G197" s="47">
        <f t="shared" si="50"/>
        <v>497.55402800275414</v>
      </c>
      <c r="H197" s="47">
        <f t="shared" si="50"/>
        <v>497.61777372640893</v>
      </c>
      <c r="I197" s="47">
        <f t="shared" si="47"/>
        <v>497.68151945006366</v>
      </c>
      <c r="J197" s="47"/>
      <c r="K197" s="47">
        <f t="shared" si="48"/>
        <v>0</v>
      </c>
      <c r="L197" s="47">
        <f t="shared" si="41"/>
        <v>0</v>
      </c>
      <c r="M197" s="47">
        <f t="shared" si="42"/>
        <v>497.29904510813509</v>
      </c>
      <c r="N197" s="53"/>
      <c r="U197" s="47">
        <f t="shared" si="43"/>
        <v>0</v>
      </c>
      <c r="V197" s="47">
        <f t="shared" si="44"/>
        <v>0</v>
      </c>
      <c r="W197" s="47">
        <f t="shared" si="45"/>
        <v>497.68151945006366</v>
      </c>
    </row>
    <row r="198" spans="1:23" ht="12.75" customHeight="1" x14ac:dyDescent="0.2">
      <c r="A198" s="49">
        <f t="shared" si="46"/>
        <v>8.7266462599716474E-2</v>
      </c>
      <c r="B198" s="45">
        <f t="shared" si="49"/>
        <v>5</v>
      </c>
      <c r="C198" s="47">
        <f t="shared" si="40"/>
        <v>495.87040668294145</v>
      </c>
      <c r="D198" s="47">
        <f t="shared" si="50"/>
        <v>495.99087887890533</v>
      </c>
      <c r="E198" s="47">
        <f t="shared" si="50"/>
        <v>496.11135107486922</v>
      </c>
      <c r="F198" s="47">
        <f t="shared" si="50"/>
        <v>496.23182327083305</v>
      </c>
      <c r="G198" s="47">
        <f t="shared" si="50"/>
        <v>496.35229546679693</v>
      </c>
      <c r="H198" s="47">
        <f t="shared" si="50"/>
        <v>496.47276766276082</v>
      </c>
      <c r="I198" s="47">
        <f t="shared" si="47"/>
        <v>496.5932398587247</v>
      </c>
      <c r="J198" s="47"/>
      <c r="K198" s="47">
        <f t="shared" si="48"/>
        <v>0</v>
      </c>
      <c r="L198" s="47">
        <f t="shared" si="41"/>
        <v>0</v>
      </c>
      <c r="M198" s="47">
        <f t="shared" si="42"/>
        <v>495.87040668294145</v>
      </c>
      <c r="N198" s="53"/>
      <c r="U198" s="47">
        <f t="shared" si="43"/>
        <v>0</v>
      </c>
      <c r="V198" s="47">
        <f t="shared" si="44"/>
        <v>0</v>
      </c>
      <c r="W198" s="47">
        <f t="shared" si="45"/>
        <v>496.5932398587247</v>
      </c>
    </row>
    <row r="199" spans="1:23" ht="12.75" customHeight="1" x14ac:dyDescent="0.2">
      <c r="A199" s="49">
        <f t="shared" si="46"/>
        <v>0.10471975511965977</v>
      </c>
      <c r="B199" s="45">
        <f t="shared" si="49"/>
        <v>6</v>
      </c>
      <c r="C199" s="47">
        <f t="shared" si="40"/>
        <v>494.20720591318502</v>
      </c>
      <c r="D199" s="47">
        <f t="shared" si="50"/>
        <v>494.41625624423659</v>
      </c>
      <c r="E199" s="47">
        <f t="shared" si="50"/>
        <v>494.62530657528816</v>
      </c>
      <c r="F199" s="47">
        <f t="shared" si="50"/>
        <v>494.83435690633974</v>
      </c>
      <c r="G199" s="47">
        <f t="shared" si="50"/>
        <v>495.04340723739125</v>
      </c>
      <c r="H199" s="47">
        <f t="shared" si="50"/>
        <v>495.25245756844282</v>
      </c>
      <c r="I199" s="47">
        <f t="shared" si="47"/>
        <v>495.46150789949439</v>
      </c>
      <c r="J199" s="47"/>
      <c r="K199" s="47">
        <f t="shared" si="48"/>
        <v>0</v>
      </c>
      <c r="L199" s="47">
        <f t="shared" si="41"/>
        <v>0</v>
      </c>
      <c r="M199" s="47">
        <f t="shared" si="42"/>
        <v>494.20720591318502</v>
      </c>
      <c r="N199" s="53"/>
      <c r="U199" s="47">
        <f t="shared" si="43"/>
        <v>0</v>
      </c>
      <c r="V199" s="47">
        <f t="shared" si="44"/>
        <v>0</v>
      </c>
      <c r="W199" s="47">
        <f t="shared" si="45"/>
        <v>495.46150789949439</v>
      </c>
    </row>
    <row r="200" spans="1:23" ht="12.75" customHeight="1" x14ac:dyDescent="0.2">
      <c r="A200" s="49">
        <f t="shared" si="46"/>
        <v>0.12217304763960307</v>
      </c>
      <c r="B200" s="45">
        <f t="shared" si="49"/>
        <v>7</v>
      </c>
      <c r="C200" s="47">
        <f t="shared" si="40"/>
        <v>492.35200331155926</v>
      </c>
      <c r="D200" s="47">
        <f t="shared" si="50"/>
        <v>492.69156839850581</v>
      </c>
      <c r="E200" s="47">
        <f t="shared" si="50"/>
        <v>493.03113348545236</v>
      </c>
      <c r="F200" s="47">
        <f t="shared" si="50"/>
        <v>493.37069857239891</v>
      </c>
      <c r="G200" s="47">
        <f t="shared" si="50"/>
        <v>493.71026365934546</v>
      </c>
      <c r="H200" s="47">
        <f t="shared" si="50"/>
        <v>494.04982874629201</v>
      </c>
      <c r="I200" s="47">
        <f t="shared" si="47"/>
        <v>494.38939383323856</v>
      </c>
      <c r="J200" s="47"/>
      <c r="K200" s="47">
        <f t="shared" si="48"/>
        <v>0</v>
      </c>
      <c r="L200" s="47">
        <f t="shared" si="41"/>
        <v>0</v>
      </c>
      <c r="M200" s="47">
        <f t="shared" si="42"/>
        <v>492.35200331155926</v>
      </c>
      <c r="N200" s="53"/>
      <c r="U200" s="47">
        <f t="shared" si="43"/>
        <v>0</v>
      </c>
      <c r="V200" s="47">
        <f t="shared" si="44"/>
        <v>0</v>
      </c>
      <c r="W200" s="47">
        <f t="shared" si="45"/>
        <v>494.38939383323856</v>
      </c>
    </row>
    <row r="201" spans="1:23" ht="12.75" customHeight="1" x14ac:dyDescent="0.2">
      <c r="A201" s="49">
        <f t="shared" si="46"/>
        <v>0.13962634015954636</v>
      </c>
      <c r="B201" s="45">
        <f t="shared" si="49"/>
        <v>8</v>
      </c>
      <c r="C201" s="47">
        <f t="shared" si="40"/>
        <v>490.34894575472805</v>
      </c>
      <c r="D201" s="47">
        <f t="shared" si="50"/>
        <v>490.87162056430731</v>
      </c>
      <c r="E201" s="47">
        <f t="shared" si="50"/>
        <v>491.39429537388656</v>
      </c>
      <c r="F201" s="47">
        <f t="shared" si="50"/>
        <v>491.91697018346588</v>
      </c>
      <c r="G201" s="47">
        <f t="shared" si="50"/>
        <v>492.43964499304514</v>
      </c>
      <c r="H201" s="47">
        <f t="shared" si="50"/>
        <v>492.96231980262439</v>
      </c>
      <c r="I201" s="47">
        <f t="shared" si="47"/>
        <v>493.48499461220365</v>
      </c>
      <c r="J201" s="47"/>
      <c r="K201" s="47">
        <f t="shared" si="48"/>
        <v>0</v>
      </c>
      <c r="L201" s="47">
        <f t="shared" si="41"/>
        <v>0</v>
      </c>
      <c r="M201" s="47">
        <f t="shared" si="42"/>
        <v>490.34894575472805</v>
      </c>
      <c r="N201" s="53"/>
      <c r="U201" s="47">
        <f t="shared" si="43"/>
        <v>0</v>
      </c>
      <c r="V201" s="47">
        <f t="shared" si="44"/>
        <v>0</v>
      </c>
      <c r="W201" s="47">
        <f t="shared" si="45"/>
        <v>493.48499461220365</v>
      </c>
    </row>
    <row r="202" spans="1:23" ht="12.75" customHeight="1" x14ac:dyDescent="0.2">
      <c r="A202" s="49">
        <f t="shared" si="46"/>
        <v>0.15707963267948966</v>
      </c>
      <c r="B202" s="45">
        <f t="shared" si="49"/>
        <v>9</v>
      </c>
      <c r="C202" s="47">
        <f t="shared" si="40"/>
        <v>488.24112093269463</v>
      </c>
      <c r="D202" s="47">
        <f t="shared" si="50"/>
        <v>489.01018031570123</v>
      </c>
      <c r="E202" s="47">
        <f t="shared" si="50"/>
        <v>489.7792396987079</v>
      </c>
      <c r="F202" s="47">
        <f t="shared" si="50"/>
        <v>490.5482990817145</v>
      </c>
      <c r="G202" s="47">
        <f t="shared" si="50"/>
        <v>491.31735846472111</v>
      </c>
      <c r="H202" s="47">
        <f t="shared" si="50"/>
        <v>492.08641784772777</v>
      </c>
      <c r="I202" s="47">
        <f t="shared" si="47"/>
        <v>492.85547723073438</v>
      </c>
      <c r="J202" s="47"/>
      <c r="K202" s="47">
        <f t="shared" si="48"/>
        <v>0</v>
      </c>
      <c r="L202" s="47">
        <f t="shared" si="41"/>
        <v>0</v>
      </c>
      <c r="M202" s="47">
        <f t="shared" si="42"/>
        <v>488.24112093269463</v>
      </c>
      <c r="N202" s="53"/>
      <c r="U202" s="47">
        <f t="shared" si="43"/>
        <v>0</v>
      </c>
      <c r="V202" s="47">
        <f t="shared" si="44"/>
        <v>0</v>
      </c>
      <c r="W202" s="47">
        <f t="shared" si="45"/>
        <v>492.85547723073438</v>
      </c>
    </row>
    <row r="203" spans="1:23" ht="12.75" customHeight="1" x14ac:dyDescent="0.2">
      <c r="A203" s="49">
        <f t="shared" si="46"/>
        <v>0.17453292519943295</v>
      </c>
      <c r="B203" s="45">
        <f t="shared" si="49"/>
        <v>10</v>
      </c>
      <c r="C203" s="47">
        <f t="shared" si="40"/>
        <v>486.06781539578878</v>
      </c>
      <c r="D203" s="47">
        <f t="shared" si="50"/>
        <v>487.15665557512619</v>
      </c>
      <c r="E203" s="47">
        <f t="shared" si="50"/>
        <v>488.2454957544636</v>
      </c>
      <c r="F203" s="47">
        <f t="shared" si="50"/>
        <v>489.33433593380107</v>
      </c>
      <c r="G203" s="47">
        <f t="shared" si="50"/>
        <v>490.42317611313848</v>
      </c>
      <c r="H203" s="47">
        <f t="shared" si="50"/>
        <v>491.51201629247589</v>
      </c>
      <c r="I203" s="47">
        <f t="shared" si="47"/>
        <v>492.6008564718133</v>
      </c>
      <c r="J203" s="47"/>
      <c r="K203" s="47">
        <f t="shared" si="48"/>
        <v>0</v>
      </c>
      <c r="L203" s="47">
        <f t="shared" si="41"/>
        <v>0</v>
      </c>
      <c r="M203" s="47">
        <f t="shared" si="42"/>
        <v>486.06781539578878</v>
      </c>
      <c r="N203" s="53"/>
      <c r="U203" s="47">
        <f t="shared" si="43"/>
        <v>0</v>
      </c>
      <c r="V203" s="47">
        <f t="shared" si="44"/>
        <v>0</v>
      </c>
      <c r="W203" s="47">
        <f t="shared" si="45"/>
        <v>492.6008564718133</v>
      </c>
    </row>
    <row r="204" spans="1:23" ht="12.75" customHeight="1" x14ac:dyDescent="0.2">
      <c r="A204" s="49">
        <f t="shared" si="46"/>
        <v>0.19198621771937624</v>
      </c>
      <c r="B204" s="45">
        <f t="shared" si="49"/>
        <v>11</v>
      </c>
      <c r="C204" s="47">
        <f t="shared" si="40"/>
        <v>483.86178962959133</v>
      </c>
      <c r="D204" s="47">
        <f t="shared" si="50"/>
        <v>485.35278236037209</v>
      </c>
      <c r="E204" s="47">
        <f t="shared" si="50"/>
        <v>486.84377509115279</v>
      </c>
      <c r="F204" s="47">
        <f t="shared" si="50"/>
        <v>488.3347678219335</v>
      </c>
      <c r="G204" s="47">
        <f t="shared" si="50"/>
        <v>489.82576055271426</v>
      </c>
      <c r="H204" s="47">
        <f t="shared" si="50"/>
        <v>491.31675328349496</v>
      </c>
      <c r="I204" s="47">
        <f t="shared" si="47"/>
        <v>492.80774601427572</v>
      </c>
      <c r="J204" s="47"/>
      <c r="K204" s="47">
        <f t="shared" si="48"/>
        <v>0</v>
      </c>
      <c r="L204" s="47">
        <f t="shared" si="41"/>
        <v>0</v>
      </c>
      <c r="M204" s="47">
        <f t="shared" si="42"/>
        <v>483.86178962959133</v>
      </c>
      <c r="N204" s="53"/>
      <c r="U204" s="47">
        <f t="shared" si="43"/>
        <v>0</v>
      </c>
      <c r="V204" s="47">
        <f t="shared" si="44"/>
        <v>0</v>
      </c>
      <c r="W204" s="47">
        <f t="shared" si="45"/>
        <v>492.80774601427572</v>
      </c>
    </row>
    <row r="205" spans="1:23" ht="12.75" customHeight="1" x14ac:dyDescent="0.2">
      <c r="A205" s="49">
        <f t="shared" si="46"/>
        <v>0.20943951023931953</v>
      </c>
      <c r="B205" s="45">
        <f t="shared" si="49"/>
        <v>12</v>
      </c>
      <c r="C205" s="47">
        <f t="shared" ref="C205:C268" si="51">IF($B205&lt;-$B$9,K205,IF($B205&gt;$B$9,L205,M205))</f>
        <v>481.64668650793493</v>
      </c>
      <c r="D205" s="47">
        <f t="shared" si="50"/>
        <v>483.62946024512416</v>
      </c>
      <c r="E205" s="47">
        <f t="shared" si="50"/>
        <v>485.6122339823134</v>
      </c>
      <c r="F205" s="47">
        <f t="shared" si="50"/>
        <v>487.59500771950258</v>
      </c>
      <c r="G205" s="47">
        <f t="shared" si="50"/>
        <v>489.57778145669181</v>
      </c>
      <c r="H205" s="47">
        <f t="shared" si="50"/>
        <v>491.56055519388104</v>
      </c>
      <c r="I205" s="47">
        <f t="shared" si="47"/>
        <v>493.54332893107028</v>
      </c>
      <c r="J205" s="47"/>
      <c r="K205" s="47">
        <f t="shared" si="48"/>
        <v>0</v>
      </c>
      <c r="L205" s="47">
        <f t="shared" ref="L205:L268" si="52">IF($B205&lt;$B$9,0,IF($B205&lt;90,($D$9*(1-($B205-$B$9)/$B$9)^$K$11),0))</f>
        <v>0</v>
      </c>
      <c r="M205" s="47">
        <f t="shared" ref="M205:M268" si="53">$D$5*($T$15*COS($A205)+$T$21*COS(3*$A205)+$T$27*COS(5*$A205)+$T$33*COS(7*$A205)+$T$39*COS(9*$A205))</f>
        <v>481.64668650793493</v>
      </c>
      <c r="N205" s="53"/>
      <c r="U205" s="47">
        <f t="shared" ref="U205:U268" si="54">IF($B205&lt;-90,0,IF($B205&lt;-$H$9,($J$9*((90+$B205)/$H$9)^$U$11),0))</f>
        <v>0</v>
      </c>
      <c r="V205" s="47">
        <f t="shared" ref="V205:V268" si="55">IF($B205&lt;$H$9,0,IF($B205&lt;90,($D$9*(1-($B205-$H$9)/$H$9)^$U$11),0))</f>
        <v>0</v>
      </c>
      <c r="W205" s="47">
        <f t="shared" ref="W205:W268" si="56">$J$5*($AD$15*COS($A205)+$AD$21*COS(3*$A205)+$AD$27*COS(5*$A205)+$AD$33*COS(7*$A205)+$AD$39*COS(9*$A205))</f>
        <v>493.54332893107028</v>
      </c>
    </row>
    <row r="206" spans="1:23" ht="12.75" customHeight="1" x14ac:dyDescent="0.2">
      <c r="A206" s="49">
        <f t="shared" ref="A206:A269" si="57">B206*PI()/180</f>
        <v>0.22689280275926285</v>
      </c>
      <c r="B206" s="45">
        <f t="shared" si="49"/>
        <v>13</v>
      </c>
      <c r="C206" s="47">
        <f t="shared" si="51"/>
        <v>479.43468858628393</v>
      </c>
      <c r="D206" s="47">
        <f t="shared" si="50"/>
        <v>482.00387264059736</v>
      </c>
      <c r="E206" s="47">
        <f t="shared" si="50"/>
        <v>484.57305669491086</v>
      </c>
      <c r="F206" s="47">
        <f t="shared" si="50"/>
        <v>487.1422407492243</v>
      </c>
      <c r="G206" s="47">
        <f t="shared" si="50"/>
        <v>489.71142480353774</v>
      </c>
      <c r="H206" s="47">
        <f t="shared" si="50"/>
        <v>492.28060885785123</v>
      </c>
      <c r="I206" s="47">
        <f t="shared" ref="I206:I269" si="58">IF($B206&lt;-$H$9,U206,IF($B206&gt;$H$9,V206,W206))</f>
        <v>494.84979291216467</v>
      </c>
      <c r="J206" s="47"/>
      <c r="K206" s="47">
        <f t="shared" ref="K206:K269" si="59">IF($B206&lt;-90,0,IF($B206&lt;-$B$9,($D$9*((90+$B206)/$B$9)^$K$11),0))</f>
        <v>0</v>
      </c>
      <c r="L206" s="47">
        <f t="shared" si="52"/>
        <v>0</v>
      </c>
      <c r="M206" s="47">
        <f t="shared" si="53"/>
        <v>479.43468858628393</v>
      </c>
      <c r="N206" s="53"/>
      <c r="U206" s="47">
        <f t="shared" si="54"/>
        <v>0</v>
      </c>
      <c r="V206" s="47">
        <f t="shared" si="55"/>
        <v>0</v>
      </c>
      <c r="W206" s="47">
        <f t="shared" si="56"/>
        <v>494.84979291216467</v>
      </c>
    </row>
    <row r="207" spans="1:23" ht="12.75" customHeight="1" x14ac:dyDescent="0.2">
      <c r="A207" s="49">
        <f t="shared" si="57"/>
        <v>0.24434609527920614</v>
      </c>
      <c r="B207" s="45">
        <f t="shared" si="49"/>
        <v>14</v>
      </c>
      <c r="C207" s="47">
        <f t="shared" si="51"/>
        <v>477.22453496970428</v>
      </c>
      <c r="D207" s="47">
        <f t="shared" si="50"/>
        <v>480.47702364209488</v>
      </c>
      <c r="E207" s="47">
        <f t="shared" si="50"/>
        <v>483.72951231448542</v>
      </c>
      <c r="F207" s="47">
        <f t="shared" si="50"/>
        <v>486.98200098687596</v>
      </c>
      <c r="G207" s="47">
        <f t="shared" si="50"/>
        <v>490.23448965926656</v>
      </c>
      <c r="H207" s="47">
        <f t="shared" si="50"/>
        <v>493.48697833165716</v>
      </c>
      <c r="I207" s="47">
        <f t="shared" si="58"/>
        <v>496.7394670040477</v>
      </c>
      <c r="J207" s="47"/>
      <c r="K207" s="47">
        <f t="shared" si="59"/>
        <v>0</v>
      </c>
      <c r="L207" s="47">
        <f t="shared" si="52"/>
        <v>0</v>
      </c>
      <c r="M207" s="47">
        <f t="shared" si="53"/>
        <v>477.22453496970428</v>
      </c>
      <c r="N207" s="53"/>
      <c r="U207" s="47">
        <f t="shared" si="54"/>
        <v>0</v>
      </c>
      <c r="V207" s="47">
        <f t="shared" si="55"/>
        <v>0</v>
      </c>
      <c r="W207" s="47">
        <f t="shared" si="56"/>
        <v>496.7394670040477</v>
      </c>
    </row>
    <row r="208" spans="1:23" ht="12.75" customHeight="1" x14ac:dyDescent="0.2">
      <c r="A208" s="49">
        <f t="shared" si="57"/>
        <v>0.26179938779914941</v>
      </c>
      <c r="B208" s="45">
        <f t="shared" ref="B208:B271" si="60">B207+1</f>
        <v>15</v>
      </c>
      <c r="C208" s="47">
        <f t="shared" si="51"/>
        <v>475.00000000000023</v>
      </c>
      <c r="D208" s="47">
        <f t="shared" si="50"/>
        <v>479.03181340194635</v>
      </c>
      <c r="E208" s="47">
        <f t="shared" si="50"/>
        <v>483.06362680389248</v>
      </c>
      <c r="F208" s="47">
        <f t="shared" si="50"/>
        <v>487.0954402058386</v>
      </c>
      <c r="G208" s="47">
        <f t="shared" si="50"/>
        <v>491.12725360778467</v>
      </c>
      <c r="H208" s="47">
        <f t="shared" si="50"/>
        <v>495.15906700973079</v>
      </c>
      <c r="I208" s="47">
        <f t="shared" si="58"/>
        <v>499.19088041167691</v>
      </c>
      <c r="J208" s="47"/>
      <c r="K208" s="47">
        <f t="shared" si="59"/>
        <v>0</v>
      </c>
      <c r="L208" s="47">
        <f t="shared" si="52"/>
        <v>0</v>
      </c>
      <c r="M208" s="47">
        <f t="shared" si="53"/>
        <v>475.00000000000023</v>
      </c>
      <c r="N208" s="53"/>
      <c r="U208" s="47">
        <f t="shared" si="54"/>
        <v>0</v>
      </c>
      <c r="V208" s="47">
        <f t="shared" si="55"/>
        <v>0</v>
      </c>
      <c r="W208" s="47">
        <f t="shared" si="56"/>
        <v>499.19088041167691</v>
      </c>
    </row>
    <row r="209" spans="1:23" ht="12.75" customHeight="1" x14ac:dyDescent="0.2">
      <c r="A209" s="49">
        <f t="shared" si="57"/>
        <v>0.27925268031909273</v>
      </c>
      <c r="B209" s="45">
        <f t="shared" si="60"/>
        <v>16</v>
      </c>
      <c r="C209" s="47">
        <f t="shared" si="51"/>
        <v>472.728923944126</v>
      </c>
      <c r="D209" s="47">
        <f t="shared" si="50"/>
        <v>477.63176000666448</v>
      </c>
      <c r="E209" s="47">
        <f t="shared" si="50"/>
        <v>482.53459606920291</v>
      </c>
      <c r="F209" s="47">
        <f t="shared" si="50"/>
        <v>487.43743213174139</v>
      </c>
      <c r="G209" s="47">
        <f t="shared" si="50"/>
        <v>492.34026819427987</v>
      </c>
      <c r="H209" s="47">
        <f t="shared" si="50"/>
        <v>497.2431042568183</v>
      </c>
      <c r="I209" s="47">
        <f t="shared" si="58"/>
        <v>502.14594031935678</v>
      </c>
      <c r="J209" s="47"/>
      <c r="K209" s="47">
        <f t="shared" si="59"/>
        <v>0</v>
      </c>
      <c r="L209" s="47">
        <f t="shared" si="52"/>
        <v>0</v>
      </c>
      <c r="M209" s="47">
        <f t="shared" si="53"/>
        <v>472.728923944126</v>
      </c>
      <c r="N209" s="53"/>
      <c r="U209" s="47">
        <f t="shared" si="54"/>
        <v>0</v>
      </c>
      <c r="V209" s="47">
        <f t="shared" si="55"/>
        <v>0</v>
      </c>
      <c r="W209" s="47">
        <f t="shared" si="56"/>
        <v>502.14594031935678</v>
      </c>
    </row>
    <row r="210" spans="1:23" ht="12.75" customHeight="1" x14ac:dyDescent="0.2">
      <c r="A210" s="49">
        <f t="shared" si="57"/>
        <v>0.29670597283903605</v>
      </c>
      <c r="B210" s="45">
        <f t="shared" si="60"/>
        <v>17</v>
      </c>
      <c r="C210" s="47">
        <f t="shared" si="51"/>
        <v>470.36287052515752</v>
      </c>
      <c r="D210" s="47">
        <f t="shared" si="50"/>
        <v>476.22045799233888</v>
      </c>
      <c r="E210" s="47">
        <f t="shared" si="50"/>
        <v>482.07804545952024</v>
      </c>
      <c r="F210" s="47">
        <f t="shared" si="50"/>
        <v>487.9356329267016</v>
      </c>
      <c r="G210" s="47">
        <f t="shared" si="50"/>
        <v>493.7932203938829</v>
      </c>
      <c r="H210" s="47">
        <f t="shared" si="50"/>
        <v>499.65080786106427</v>
      </c>
      <c r="I210" s="47">
        <f t="shared" si="58"/>
        <v>505.50839532824563</v>
      </c>
      <c r="J210" s="47"/>
      <c r="K210" s="47">
        <f t="shared" si="59"/>
        <v>0</v>
      </c>
      <c r="L210" s="47">
        <f t="shared" si="52"/>
        <v>0</v>
      </c>
      <c r="M210" s="47">
        <f t="shared" si="53"/>
        <v>470.36287052515752</v>
      </c>
      <c r="N210" s="53"/>
      <c r="U210" s="47">
        <f t="shared" si="54"/>
        <v>0</v>
      </c>
      <c r="V210" s="47">
        <f t="shared" si="55"/>
        <v>0</v>
      </c>
      <c r="W210" s="47">
        <f t="shared" si="56"/>
        <v>505.50839532824563</v>
      </c>
    </row>
    <row r="211" spans="1:23" ht="12.75" customHeight="1" x14ac:dyDescent="0.2">
      <c r="A211" s="49">
        <f t="shared" si="57"/>
        <v>0.31415926535897931</v>
      </c>
      <c r="B211" s="45">
        <f t="shared" si="60"/>
        <v>18</v>
      </c>
      <c r="C211" s="47">
        <f t="shared" si="51"/>
        <v>467.83746791117477</v>
      </c>
      <c r="D211" s="47">
        <f t="shared" ref="D211:H242" si="61">$C211+($I211-$C211)*D$11/90</f>
        <v>474.72184238475961</v>
      </c>
      <c r="E211" s="47">
        <f t="shared" si="61"/>
        <v>481.6062168583444</v>
      </c>
      <c r="F211" s="47">
        <f t="shared" si="61"/>
        <v>488.49059133192924</v>
      </c>
      <c r="G211" s="47">
        <f t="shared" si="61"/>
        <v>495.37496580551408</v>
      </c>
      <c r="H211" s="47">
        <f t="shared" si="61"/>
        <v>502.25934027909886</v>
      </c>
      <c r="I211" s="47">
        <f t="shared" si="58"/>
        <v>509.14371475268371</v>
      </c>
      <c r="J211" s="47"/>
      <c r="K211" s="47">
        <f t="shared" si="59"/>
        <v>0</v>
      </c>
      <c r="L211" s="47">
        <f t="shared" si="52"/>
        <v>0</v>
      </c>
      <c r="M211" s="47">
        <f t="shared" si="53"/>
        <v>467.83746791117477</v>
      </c>
      <c r="N211" s="53"/>
      <c r="U211" s="47">
        <f t="shared" si="54"/>
        <v>0</v>
      </c>
      <c r="V211" s="47">
        <f t="shared" si="55"/>
        <v>0</v>
      </c>
      <c r="W211" s="47">
        <f t="shared" si="56"/>
        <v>509.14371475268371</v>
      </c>
    </row>
    <row r="212" spans="1:23" ht="12.75" customHeight="1" x14ac:dyDescent="0.2">
      <c r="A212" s="49">
        <f t="shared" si="57"/>
        <v>0.33161255787892258</v>
      </c>
      <c r="B212" s="45">
        <f t="shared" si="60"/>
        <v>19</v>
      </c>
      <c r="C212" s="47">
        <f t="shared" si="51"/>
        <v>465.07346914839911</v>
      </c>
      <c r="D212" s="47">
        <f t="shared" si="61"/>
        <v>473.04130305991521</v>
      </c>
      <c r="E212" s="47">
        <f t="shared" si="61"/>
        <v>481.00913697143136</v>
      </c>
      <c r="F212" s="47">
        <f t="shared" si="61"/>
        <v>488.97697088294746</v>
      </c>
      <c r="G212" s="47">
        <f t="shared" si="61"/>
        <v>496.94480479446355</v>
      </c>
      <c r="H212" s="47">
        <f t="shared" si="61"/>
        <v>504.9126387059797</v>
      </c>
      <c r="I212" s="47">
        <f t="shared" si="58"/>
        <v>512.8804726174958</v>
      </c>
      <c r="J212" s="47"/>
      <c r="K212" s="47">
        <f t="shared" si="59"/>
        <v>0</v>
      </c>
      <c r="L212" s="47">
        <f t="shared" si="52"/>
        <v>0</v>
      </c>
      <c r="M212" s="47">
        <f t="shared" si="53"/>
        <v>465.07346914839911</v>
      </c>
      <c r="N212" s="53"/>
      <c r="U212" s="47">
        <f t="shared" si="54"/>
        <v>0</v>
      </c>
      <c r="V212" s="47">
        <f t="shared" si="55"/>
        <v>0</v>
      </c>
      <c r="W212" s="47">
        <f t="shared" si="56"/>
        <v>512.8804726174958</v>
      </c>
    </row>
    <row r="213" spans="1:23" ht="12.75" customHeight="1" x14ac:dyDescent="0.2">
      <c r="A213" s="49">
        <f t="shared" si="57"/>
        <v>0.3490658503988659</v>
      </c>
      <c r="B213" s="45">
        <f t="shared" si="60"/>
        <v>20</v>
      </c>
      <c r="C213" s="47">
        <f t="shared" si="51"/>
        <v>461.97854555151821</v>
      </c>
      <c r="D213" s="47">
        <f t="shared" si="61"/>
        <v>471.06766793651036</v>
      </c>
      <c r="E213" s="47">
        <f t="shared" si="61"/>
        <v>480.15679032150251</v>
      </c>
      <c r="F213" s="47">
        <f t="shared" si="61"/>
        <v>489.24591270649466</v>
      </c>
      <c r="G213" s="47">
        <f t="shared" si="61"/>
        <v>498.33503509148682</v>
      </c>
      <c r="H213" s="47">
        <f t="shared" si="61"/>
        <v>507.42415747647897</v>
      </c>
      <c r="I213" s="47">
        <f t="shared" si="58"/>
        <v>516.51327986147112</v>
      </c>
      <c r="J213" s="47"/>
      <c r="K213" s="47">
        <f t="shared" si="59"/>
        <v>0</v>
      </c>
      <c r="L213" s="47">
        <f t="shared" si="52"/>
        <v>0</v>
      </c>
      <c r="M213" s="47">
        <f t="shared" si="53"/>
        <v>461.97854555151821</v>
      </c>
      <c r="N213" s="53"/>
      <c r="U213" s="47">
        <f t="shared" si="54"/>
        <v>0</v>
      </c>
      <c r="V213" s="47">
        <f t="shared" si="55"/>
        <v>0</v>
      </c>
      <c r="W213" s="47">
        <f t="shared" si="56"/>
        <v>516.51327986147112</v>
      </c>
    </row>
    <row r="214" spans="1:23" ht="12.75" customHeight="1" x14ac:dyDescent="0.2">
      <c r="A214" s="49">
        <f t="shared" si="57"/>
        <v>0.36651914291880922</v>
      </c>
      <c r="B214" s="45">
        <f t="shared" si="60"/>
        <v>21</v>
      </c>
      <c r="C214" s="47">
        <f t="shared" si="51"/>
        <v>458.44980286706783</v>
      </c>
      <c r="D214" s="47">
        <f t="shared" si="61"/>
        <v>468.67604575802159</v>
      </c>
      <c r="E214" s="47">
        <f t="shared" si="61"/>
        <v>478.90228864897534</v>
      </c>
      <c r="F214" s="47">
        <f t="shared" si="61"/>
        <v>489.1285315399291</v>
      </c>
      <c r="G214" s="47">
        <f t="shared" si="61"/>
        <v>499.3547744308828</v>
      </c>
      <c r="H214" s="47">
        <f t="shared" si="61"/>
        <v>509.58101732183655</v>
      </c>
      <c r="I214" s="47">
        <f t="shared" si="58"/>
        <v>519.80726021279031</v>
      </c>
      <c r="J214" s="47"/>
      <c r="K214" s="47">
        <f t="shared" si="59"/>
        <v>0</v>
      </c>
      <c r="L214" s="47">
        <f t="shared" si="52"/>
        <v>0</v>
      </c>
      <c r="M214" s="47">
        <f t="shared" si="53"/>
        <v>458.44980286706783</v>
      </c>
      <c r="N214" s="53"/>
      <c r="U214" s="47">
        <f t="shared" si="54"/>
        <v>0</v>
      </c>
      <c r="V214" s="47">
        <f t="shared" si="55"/>
        <v>0</v>
      </c>
      <c r="W214" s="47">
        <f t="shared" si="56"/>
        <v>519.80726021279031</v>
      </c>
    </row>
    <row r="215" spans="1:23" ht="12.75" customHeight="1" x14ac:dyDescent="0.2">
      <c r="A215" s="49">
        <f t="shared" si="57"/>
        <v>0.38397243543875248</v>
      </c>
      <c r="B215" s="45">
        <f t="shared" si="60"/>
        <v>22</v>
      </c>
      <c r="C215" s="47">
        <f t="shared" si="51"/>
        <v>454.37698577166464</v>
      </c>
      <c r="D215" s="47">
        <f t="shared" si="61"/>
        <v>465.73149077463609</v>
      </c>
      <c r="E215" s="47">
        <f t="shared" si="61"/>
        <v>477.08599577760759</v>
      </c>
      <c r="F215" s="47">
        <f t="shared" si="61"/>
        <v>488.44050078057904</v>
      </c>
      <c r="G215" s="47">
        <f t="shared" si="61"/>
        <v>499.79500578355049</v>
      </c>
      <c r="H215" s="47">
        <f t="shared" si="61"/>
        <v>511.149510786522</v>
      </c>
      <c r="I215" s="47">
        <f t="shared" si="58"/>
        <v>522.50401578949345</v>
      </c>
      <c r="J215" s="47"/>
      <c r="K215" s="47">
        <f t="shared" si="59"/>
        <v>0</v>
      </c>
      <c r="L215" s="47">
        <f t="shared" si="52"/>
        <v>0</v>
      </c>
      <c r="M215" s="47">
        <f t="shared" si="53"/>
        <v>454.37698577166464</v>
      </c>
      <c r="N215" s="53"/>
      <c r="U215" s="47">
        <f t="shared" si="54"/>
        <v>0</v>
      </c>
      <c r="V215" s="47">
        <f t="shared" si="55"/>
        <v>0</v>
      </c>
      <c r="W215" s="47">
        <f t="shared" si="56"/>
        <v>522.50401578949345</v>
      </c>
    </row>
    <row r="216" spans="1:23" ht="12.75" customHeight="1" x14ac:dyDescent="0.2">
      <c r="A216" s="49">
        <f t="shared" si="57"/>
        <v>0.40142572795869574</v>
      </c>
      <c r="B216" s="45">
        <f t="shared" si="60"/>
        <v>23</v>
      </c>
      <c r="C216" s="47">
        <f t="shared" si="51"/>
        <v>449.64631215063446</v>
      </c>
      <c r="D216" s="47">
        <f t="shared" si="61"/>
        <v>462.09342330573935</v>
      </c>
      <c r="E216" s="47">
        <f t="shared" si="61"/>
        <v>474.5405344608443</v>
      </c>
      <c r="F216" s="47">
        <f t="shared" si="61"/>
        <v>486.98764561594919</v>
      </c>
      <c r="G216" s="47">
        <f t="shared" si="61"/>
        <v>499.43475677105408</v>
      </c>
      <c r="H216" s="47">
        <f t="shared" si="61"/>
        <v>511.88186792615903</v>
      </c>
      <c r="I216" s="47">
        <f t="shared" si="58"/>
        <v>524.32897908126392</v>
      </c>
      <c r="J216" s="47"/>
      <c r="K216" s="47">
        <f t="shared" si="59"/>
        <v>0</v>
      </c>
      <c r="L216" s="47">
        <f t="shared" si="52"/>
        <v>0</v>
      </c>
      <c r="M216" s="47">
        <f t="shared" si="53"/>
        <v>449.64631215063446</v>
      </c>
      <c r="N216" s="53"/>
      <c r="U216" s="47">
        <f t="shared" si="54"/>
        <v>0</v>
      </c>
      <c r="V216" s="47">
        <f t="shared" si="55"/>
        <v>0</v>
      </c>
      <c r="W216" s="47">
        <f t="shared" si="56"/>
        <v>524.32897908126392</v>
      </c>
    </row>
    <row r="217" spans="1:23" ht="12.75" customHeight="1" x14ac:dyDescent="0.2">
      <c r="A217" s="49">
        <f t="shared" si="57"/>
        <v>0.41887902047863906</v>
      </c>
      <c r="B217" s="45">
        <f t="shared" si="60"/>
        <v>24</v>
      </c>
      <c r="C217" s="47">
        <f t="shared" si="51"/>
        <v>444.14485532867155</v>
      </c>
      <c r="D217" s="47">
        <f t="shared" si="61"/>
        <v>457.62071277389339</v>
      </c>
      <c r="E217" s="47">
        <f t="shared" si="61"/>
        <v>471.09657021911522</v>
      </c>
      <c r="F217" s="47">
        <f t="shared" si="61"/>
        <v>484.57242766433706</v>
      </c>
      <c r="G217" s="47">
        <f t="shared" si="61"/>
        <v>498.04828510955883</v>
      </c>
      <c r="H217" s="47">
        <f t="shared" si="61"/>
        <v>511.52414255478067</v>
      </c>
      <c r="I217" s="47">
        <f t="shared" si="58"/>
        <v>525.0000000000025</v>
      </c>
      <c r="J217" s="47"/>
      <c r="K217" s="47">
        <f t="shared" si="59"/>
        <v>0</v>
      </c>
      <c r="L217" s="47">
        <f t="shared" si="52"/>
        <v>0</v>
      </c>
      <c r="M217" s="47">
        <f t="shared" si="53"/>
        <v>444.14485532867155</v>
      </c>
      <c r="N217" s="53"/>
      <c r="U217" s="47">
        <f t="shared" si="54"/>
        <v>0</v>
      </c>
      <c r="V217" s="47">
        <f t="shared" si="55"/>
        <v>0</v>
      </c>
      <c r="W217" s="47">
        <f t="shared" si="56"/>
        <v>525.0000000000025</v>
      </c>
    </row>
    <row r="218" spans="1:23" ht="12.75" customHeight="1" x14ac:dyDescent="0.2">
      <c r="A218" s="49">
        <f t="shared" si="57"/>
        <v>0.43633231299858238</v>
      </c>
      <c r="B218" s="45">
        <f t="shared" si="60"/>
        <v>25</v>
      </c>
      <c r="C218" s="47">
        <f t="shared" si="51"/>
        <v>437.76537068773575</v>
      </c>
      <c r="D218" s="47">
        <f t="shared" si="61"/>
        <v>452.17730416369625</v>
      </c>
      <c r="E218" s="47">
        <f t="shared" si="61"/>
        <v>466.58923763965674</v>
      </c>
      <c r="F218" s="47">
        <f t="shared" si="61"/>
        <v>481.00117111561724</v>
      </c>
      <c r="G218" s="47">
        <f t="shared" si="61"/>
        <v>495.41310459157773</v>
      </c>
      <c r="H218" s="47">
        <f t="shared" si="61"/>
        <v>509.82503806753823</v>
      </c>
      <c r="I218" s="47">
        <f t="shared" si="58"/>
        <v>524.23697154349873</v>
      </c>
      <c r="J218" s="47"/>
      <c r="K218" s="47">
        <f t="shared" si="59"/>
        <v>0</v>
      </c>
      <c r="L218" s="47">
        <f t="shared" si="52"/>
        <v>0</v>
      </c>
      <c r="M218" s="47">
        <f t="shared" si="53"/>
        <v>437.76537068773575</v>
      </c>
      <c r="N218" s="53"/>
      <c r="U218" s="47">
        <f t="shared" si="54"/>
        <v>0</v>
      </c>
      <c r="V218" s="47">
        <f t="shared" si="55"/>
        <v>0</v>
      </c>
      <c r="W218" s="47">
        <f t="shared" si="56"/>
        <v>524.23697154349873</v>
      </c>
    </row>
    <row r="219" spans="1:23" ht="12.75" customHeight="1" x14ac:dyDescent="0.2">
      <c r="A219" s="49">
        <f t="shared" si="57"/>
        <v>0.4537856055185257</v>
      </c>
      <c r="B219" s="45">
        <f t="shared" si="60"/>
        <v>26</v>
      </c>
      <c r="C219" s="47">
        <f t="shared" si="51"/>
        <v>430.41144357523143</v>
      </c>
      <c r="D219" s="47">
        <f t="shared" si="61"/>
        <v>445.63824575338134</v>
      </c>
      <c r="E219" s="47">
        <f t="shared" si="61"/>
        <v>460.86504793153125</v>
      </c>
      <c r="F219" s="47">
        <f t="shared" si="61"/>
        <v>476.09185010968122</v>
      </c>
      <c r="G219" s="47">
        <f t="shared" si="61"/>
        <v>491.31865228783113</v>
      </c>
      <c r="H219" s="47">
        <f t="shared" si="61"/>
        <v>506.54545446598104</v>
      </c>
      <c r="I219" s="47">
        <f t="shared" si="58"/>
        <v>521.77225664413095</v>
      </c>
      <c r="J219" s="47"/>
      <c r="K219" s="47">
        <f t="shared" si="59"/>
        <v>0</v>
      </c>
      <c r="L219" s="47">
        <f t="shared" si="52"/>
        <v>0</v>
      </c>
      <c r="M219" s="47">
        <f t="shared" si="53"/>
        <v>430.41144357523143</v>
      </c>
      <c r="N219" s="53"/>
      <c r="U219" s="47">
        <f t="shared" si="54"/>
        <v>0</v>
      </c>
      <c r="V219" s="47">
        <f t="shared" si="55"/>
        <v>0</v>
      </c>
      <c r="W219" s="47">
        <f t="shared" si="56"/>
        <v>521.77225664413095</v>
      </c>
    </row>
    <row r="220" spans="1:23" ht="12.75" customHeight="1" x14ac:dyDescent="0.2">
      <c r="A220" s="49">
        <f t="shared" si="57"/>
        <v>0.47123889803846897</v>
      </c>
      <c r="B220" s="45">
        <f t="shared" si="60"/>
        <v>27</v>
      </c>
      <c r="C220" s="47">
        <f t="shared" si="51"/>
        <v>422.00281869764387</v>
      </c>
      <c r="D220" s="47">
        <f t="shared" si="61"/>
        <v>437.89595611956059</v>
      </c>
      <c r="E220" s="47">
        <f t="shared" si="61"/>
        <v>453.78909354147731</v>
      </c>
      <c r="F220" s="47">
        <f t="shared" si="61"/>
        <v>469.68223096339403</v>
      </c>
      <c r="G220" s="47">
        <f t="shared" si="61"/>
        <v>485.57536838531075</v>
      </c>
      <c r="H220" s="47">
        <f t="shared" si="61"/>
        <v>501.46850580722747</v>
      </c>
      <c r="I220" s="47">
        <f t="shared" si="58"/>
        <v>517.36164322914419</v>
      </c>
      <c r="J220" s="47"/>
      <c r="K220" s="47">
        <f t="shared" si="59"/>
        <v>0</v>
      </c>
      <c r="L220" s="47">
        <f t="shared" si="52"/>
        <v>0</v>
      </c>
      <c r="M220" s="47">
        <f t="shared" si="53"/>
        <v>422.00281869764387</v>
      </c>
      <c r="N220" s="53"/>
      <c r="U220" s="47">
        <f t="shared" si="54"/>
        <v>0</v>
      </c>
      <c r="V220" s="47">
        <f t="shared" si="55"/>
        <v>0</v>
      </c>
      <c r="W220" s="47">
        <f t="shared" si="56"/>
        <v>517.36164322914419</v>
      </c>
    </row>
    <row r="221" spans="1:23" ht="12.75" customHeight="1" x14ac:dyDescent="0.2">
      <c r="A221" s="49">
        <f t="shared" si="57"/>
        <v>0.48869219055841229</v>
      </c>
      <c r="B221" s="45">
        <f t="shared" si="60"/>
        <v>28</v>
      </c>
      <c r="C221" s="47">
        <f t="shared" si="51"/>
        <v>412.48075786703163</v>
      </c>
      <c r="D221" s="47">
        <f t="shared" si="61"/>
        <v>428.86655247803913</v>
      </c>
      <c r="E221" s="47">
        <f t="shared" si="61"/>
        <v>445.25234708904662</v>
      </c>
      <c r="F221" s="47">
        <f t="shared" si="61"/>
        <v>461.63814170005412</v>
      </c>
      <c r="G221" s="47">
        <f t="shared" si="61"/>
        <v>478.02393631106162</v>
      </c>
      <c r="H221" s="47">
        <f t="shared" si="61"/>
        <v>494.40973092206912</v>
      </c>
      <c r="I221" s="47">
        <f t="shared" si="58"/>
        <v>510.79552553307661</v>
      </c>
      <c r="J221" s="47"/>
      <c r="K221" s="47">
        <f t="shared" si="59"/>
        <v>0</v>
      </c>
      <c r="L221" s="47">
        <f t="shared" si="52"/>
        <v>0</v>
      </c>
      <c r="M221" s="47">
        <f t="shared" si="53"/>
        <v>412.48075786703163</v>
      </c>
      <c r="N221" s="53"/>
      <c r="U221" s="47">
        <f t="shared" si="54"/>
        <v>0</v>
      </c>
      <c r="V221" s="47">
        <f t="shared" si="55"/>
        <v>0</v>
      </c>
      <c r="W221" s="47">
        <f t="shared" si="56"/>
        <v>510.79552553307661</v>
      </c>
    </row>
    <row r="222" spans="1:23" ht="12.75" customHeight="1" x14ac:dyDescent="0.2">
      <c r="A222" s="49">
        <f t="shared" si="57"/>
        <v>0.50614548307835561</v>
      </c>
      <c r="B222" s="45">
        <f t="shared" si="60"/>
        <v>29</v>
      </c>
      <c r="C222" s="47">
        <f t="shared" si="51"/>
        <v>401.81326349574573</v>
      </c>
      <c r="D222" s="47">
        <f t="shared" si="61"/>
        <v>418.4960509552825</v>
      </c>
      <c r="E222" s="47">
        <f t="shared" si="61"/>
        <v>435.17883841481932</v>
      </c>
      <c r="F222" s="47">
        <f t="shared" si="61"/>
        <v>451.86162587435615</v>
      </c>
      <c r="G222" s="47">
        <f t="shared" si="61"/>
        <v>468.54441333389292</v>
      </c>
      <c r="H222" s="47">
        <f t="shared" si="61"/>
        <v>485.22720079342969</v>
      </c>
      <c r="I222" s="47">
        <f t="shared" si="58"/>
        <v>501.90998825296651</v>
      </c>
      <c r="J222" s="47"/>
      <c r="K222" s="47">
        <f t="shared" si="59"/>
        <v>0</v>
      </c>
      <c r="L222" s="47">
        <f t="shared" si="52"/>
        <v>0</v>
      </c>
      <c r="M222" s="47">
        <f t="shared" si="53"/>
        <v>401.81326349574573</v>
      </c>
      <c r="N222" s="53"/>
      <c r="U222" s="47">
        <f t="shared" si="54"/>
        <v>0</v>
      </c>
      <c r="V222" s="47">
        <f t="shared" si="55"/>
        <v>0</v>
      </c>
      <c r="W222" s="47">
        <f t="shared" si="56"/>
        <v>501.90998825296651</v>
      </c>
    </row>
    <row r="223" spans="1:23" ht="12.75" customHeight="1" x14ac:dyDescent="0.2">
      <c r="A223" s="49">
        <f t="shared" si="57"/>
        <v>0.52359877559829882</v>
      </c>
      <c r="B223" s="45">
        <f t="shared" si="60"/>
        <v>30</v>
      </c>
      <c r="C223" s="47">
        <f t="shared" si="51"/>
        <v>389.99999999999972</v>
      </c>
      <c r="D223" s="47">
        <f t="shared" si="61"/>
        <v>406.76624283601569</v>
      </c>
      <c r="E223" s="47">
        <f t="shared" si="61"/>
        <v>423.53248567203167</v>
      </c>
      <c r="F223" s="47">
        <f t="shared" si="61"/>
        <v>440.29872850804759</v>
      </c>
      <c r="G223" s="47">
        <f t="shared" si="61"/>
        <v>457.06497134406357</v>
      </c>
      <c r="H223" s="47">
        <f t="shared" si="61"/>
        <v>473.83121418007954</v>
      </c>
      <c r="I223" s="47">
        <f t="shared" si="58"/>
        <v>490.59745701609552</v>
      </c>
      <c r="J223" s="47"/>
      <c r="K223" s="47">
        <f t="shared" si="59"/>
        <v>0</v>
      </c>
      <c r="L223" s="47">
        <f t="shared" si="52"/>
        <v>0</v>
      </c>
      <c r="M223" s="47">
        <f t="shared" si="53"/>
        <v>389.99999999999972</v>
      </c>
      <c r="N223" s="53"/>
      <c r="U223" s="47">
        <f t="shared" si="54"/>
        <v>0</v>
      </c>
      <c r="V223" s="47">
        <f t="shared" si="55"/>
        <v>0</v>
      </c>
      <c r="W223" s="47">
        <f t="shared" si="56"/>
        <v>490.59745701609552</v>
      </c>
    </row>
    <row r="224" spans="1:23" ht="12.75" customHeight="1" x14ac:dyDescent="0.2">
      <c r="A224" s="49">
        <f t="shared" si="57"/>
        <v>0.54105206811824214</v>
      </c>
      <c r="B224" s="45">
        <f t="shared" si="60"/>
        <v>31</v>
      </c>
      <c r="C224" s="47">
        <f t="shared" si="51"/>
        <v>377.07674455101966</v>
      </c>
      <c r="D224" s="47">
        <f t="shared" si="61"/>
        <v>393.70004952976637</v>
      </c>
      <c r="E224" s="47">
        <f t="shared" si="61"/>
        <v>410.32335450851315</v>
      </c>
      <c r="F224" s="47">
        <f t="shared" si="61"/>
        <v>426.94665948725992</v>
      </c>
      <c r="G224" s="47">
        <f t="shared" si="61"/>
        <v>443.56996446600664</v>
      </c>
      <c r="H224" s="47">
        <f t="shared" si="61"/>
        <v>460.19326944475335</v>
      </c>
      <c r="I224" s="47">
        <f t="shared" si="58"/>
        <v>476.81657442350013</v>
      </c>
      <c r="J224" s="47"/>
      <c r="K224" s="47">
        <f t="shared" si="59"/>
        <v>0</v>
      </c>
      <c r="L224" s="47">
        <f t="shared" si="52"/>
        <v>0</v>
      </c>
      <c r="M224" s="47">
        <f t="shared" si="53"/>
        <v>377.07674455101966</v>
      </c>
      <c r="N224" s="53"/>
      <c r="U224" s="47">
        <f t="shared" si="54"/>
        <v>0</v>
      </c>
      <c r="V224" s="47">
        <f t="shared" si="55"/>
        <v>0</v>
      </c>
      <c r="W224" s="47">
        <f t="shared" si="56"/>
        <v>476.81657442350013</v>
      </c>
    </row>
    <row r="225" spans="1:23" ht="12.75" customHeight="1" x14ac:dyDescent="0.2">
      <c r="A225" s="49">
        <f t="shared" si="57"/>
        <v>0.55850536063818546</v>
      </c>
      <c r="B225" s="45">
        <f t="shared" si="60"/>
        <v>32</v>
      </c>
      <c r="C225" s="47">
        <f t="shared" si="51"/>
        <v>363.11920256407763</v>
      </c>
      <c r="D225" s="47">
        <f t="shared" si="61"/>
        <v>379.36616313669549</v>
      </c>
      <c r="E225" s="47">
        <f t="shared" si="61"/>
        <v>395.61312370931341</v>
      </c>
      <c r="F225" s="47">
        <f t="shared" si="61"/>
        <v>411.86008428193128</v>
      </c>
      <c r="G225" s="47">
        <f t="shared" si="61"/>
        <v>428.10704485454914</v>
      </c>
      <c r="H225" s="47">
        <f t="shared" si="61"/>
        <v>444.35400542716707</v>
      </c>
      <c r="I225" s="47">
        <f t="shared" si="58"/>
        <v>460.60096599978493</v>
      </c>
      <c r="J225" s="47"/>
      <c r="K225" s="47">
        <f t="shared" si="59"/>
        <v>0</v>
      </c>
      <c r="L225" s="47">
        <f t="shared" si="52"/>
        <v>0</v>
      </c>
      <c r="M225" s="47">
        <f t="shared" si="53"/>
        <v>363.11920256407763</v>
      </c>
      <c r="N225" s="53"/>
      <c r="U225" s="47">
        <f t="shared" si="54"/>
        <v>0</v>
      </c>
      <c r="V225" s="47">
        <f t="shared" si="55"/>
        <v>0</v>
      </c>
      <c r="W225" s="47">
        <f t="shared" si="56"/>
        <v>460.60096599978493</v>
      </c>
    </row>
    <row r="226" spans="1:23" ht="12.75" customHeight="1" x14ac:dyDescent="0.2">
      <c r="A226" s="49">
        <f t="shared" si="57"/>
        <v>0.57595865315812877</v>
      </c>
      <c r="B226" s="45">
        <f t="shared" si="60"/>
        <v>33</v>
      </c>
      <c r="C226" s="47">
        <f t="shared" si="51"/>
        <v>348.24603198004576</v>
      </c>
      <c r="D226" s="47">
        <f t="shared" si="61"/>
        <v>363.8827891235706</v>
      </c>
      <c r="E226" s="47">
        <f t="shared" si="61"/>
        <v>379.51954626709545</v>
      </c>
      <c r="F226" s="47">
        <f t="shared" si="61"/>
        <v>395.15630341062024</v>
      </c>
      <c r="G226" s="47">
        <f t="shared" si="61"/>
        <v>410.79306055414509</v>
      </c>
      <c r="H226" s="47">
        <f t="shared" si="61"/>
        <v>426.42981769766993</v>
      </c>
      <c r="I226" s="47">
        <f t="shared" si="58"/>
        <v>442.06657484119478</v>
      </c>
      <c r="J226" s="47"/>
      <c r="K226" s="47">
        <f t="shared" si="59"/>
        <v>0</v>
      </c>
      <c r="L226" s="47">
        <f t="shared" si="52"/>
        <v>0</v>
      </c>
      <c r="M226" s="47">
        <f t="shared" si="53"/>
        <v>348.24603198004576</v>
      </c>
      <c r="N226" s="53"/>
      <c r="U226" s="47">
        <f t="shared" si="54"/>
        <v>0</v>
      </c>
      <c r="V226" s="47">
        <f t="shared" si="55"/>
        <v>0</v>
      </c>
      <c r="W226" s="47">
        <f t="shared" si="56"/>
        <v>442.06657484119478</v>
      </c>
    </row>
    <row r="227" spans="1:23" ht="12.75" customHeight="1" x14ac:dyDescent="0.2">
      <c r="A227" s="49">
        <f t="shared" si="57"/>
        <v>0.59341194567807209</v>
      </c>
      <c r="B227" s="45">
        <f t="shared" si="60"/>
        <v>34</v>
      </c>
      <c r="C227" s="47">
        <f t="shared" si="51"/>
        <v>332.62093368614268</v>
      </c>
      <c r="D227" s="47">
        <f t="shared" si="61"/>
        <v>347.42032265246337</v>
      </c>
      <c r="E227" s="47">
        <f t="shared" si="61"/>
        <v>362.219711618784</v>
      </c>
      <c r="F227" s="47">
        <f t="shared" si="61"/>
        <v>377.01910058510464</v>
      </c>
      <c r="G227" s="47">
        <f t="shared" si="61"/>
        <v>391.81848955142533</v>
      </c>
      <c r="H227" s="47">
        <f t="shared" si="61"/>
        <v>406.61787851774602</v>
      </c>
      <c r="I227" s="47">
        <f t="shared" si="58"/>
        <v>421.41726748406666</v>
      </c>
      <c r="J227" s="47"/>
      <c r="K227" s="47">
        <f t="shared" si="59"/>
        <v>0</v>
      </c>
      <c r="L227" s="47">
        <f t="shared" si="52"/>
        <v>0</v>
      </c>
      <c r="M227" s="47">
        <f t="shared" si="53"/>
        <v>332.62093368614268</v>
      </c>
      <c r="N227" s="53"/>
      <c r="U227" s="47">
        <f t="shared" si="54"/>
        <v>0</v>
      </c>
      <c r="V227" s="47">
        <f t="shared" si="55"/>
        <v>0</v>
      </c>
      <c r="W227" s="47">
        <f t="shared" si="56"/>
        <v>421.41726748406666</v>
      </c>
    </row>
    <row r="228" spans="1:23" ht="12.75" customHeight="1" x14ac:dyDescent="0.2">
      <c r="A228" s="49">
        <f t="shared" si="57"/>
        <v>0.6108652381980153</v>
      </c>
      <c r="B228" s="45">
        <f t="shared" si="60"/>
        <v>35</v>
      </c>
      <c r="C228" s="47">
        <f t="shared" si="51"/>
        <v>316.45368313266385</v>
      </c>
      <c r="D228" s="47">
        <f t="shared" si="61"/>
        <v>330.20281030099011</v>
      </c>
      <c r="E228" s="47">
        <f t="shared" si="61"/>
        <v>343.95193746931636</v>
      </c>
      <c r="F228" s="47">
        <f t="shared" si="61"/>
        <v>357.70106463764262</v>
      </c>
      <c r="G228" s="47">
        <f t="shared" si="61"/>
        <v>371.45019180596893</v>
      </c>
      <c r="H228" s="47">
        <f t="shared" si="61"/>
        <v>385.19931897429518</v>
      </c>
      <c r="I228" s="47">
        <f t="shared" si="58"/>
        <v>398.94844614262144</v>
      </c>
      <c r="J228" s="47"/>
      <c r="K228" s="47">
        <f t="shared" si="59"/>
        <v>0</v>
      </c>
      <c r="L228" s="47">
        <f t="shared" si="52"/>
        <v>0</v>
      </c>
      <c r="M228" s="47">
        <f t="shared" si="53"/>
        <v>316.45368313266385</v>
      </c>
      <c r="N228" s="53"/>
      <c r="U228" s="47">
        <f t="shared" si="54"/>
        <v>0</v>
      </c>
      <c r="V228" s="47">
        <f t="shared" si="55"/>
        <v>0</v>
      </c>
      <c r="W228" s="47">
        <f t="shared" si="56"/>
        <v>398.94844614262144</v>
      </c>
    </row>
    <row r="229" spans="1:23" ht="12.75" customHeight="1" x14ac:dyDescent="0.2">
      <c r="A229" s="49">
        <f t="shared" si="57"/>
        <v>0.62831853071795862</v>
      </c>
      <c r="B229" s="45">
        <f t="shared" si="60"/>
        <v>36</v>
      </c>
      <c r="C229" s="47">
        <f t="shared" si="51"/>
        <v>299.99999999999937</v>
      </c>
      <c r="D229" s="47">
        <f t="shared" si="61"/>
        <v>312.50807389597941</v>
      </c>
      <c r="E229" s="47">
        <f t="shared" si="61"/>
        <v>325.01614779195944</v>
      </c>
      <c r="F229" s="47">
        <f t="shared" si="61"/>
        <v>337.52422168793953</v>
      </c>
      <c r="G229" s="47">
        <f t="shared" si="61"/>
        <v>350.03229558391956</v>
      </c>
      <c r="H229" s="47">
        <f t="shared" si="61"/>
        <v>362.5403694798996</v>
      </c>
      <c r="I229" s="47">
        <f t="shared" si="58"/>
        <v>375.04844337587963</v>
      </c>
      <c r="J229" s="47"/>
      <c r="K229" s="47">
        <f t="shared" si="59"/>
        <v>0</v>
      </c>
      <c r="L229" s="47">
        <f t="shared" si="52"/>
        <v>0</v>
      </c>
      <c r="M229" s="47">
        <f t="shared" si="53"/>
        <v>299.99999999999937</v>
      </c>
      <c r="N229" s="53"/>
      <c r="U229" s="47">
        <f t="shared" si="54"/>
        <v>0</v>
      </c>
      <c r="V229" s="47">
        <f t="shared" si="55"/>
        <v>0</v>
      </c>
      <c r="W229" s="47">
        <f t="shared" si="56"/>
        <v>375.04844337587963</v>
      </c>
    </row>
    <row r="230" spans="1:23" ht="12.75" customHeight="1" x14ac:dyDescent="0.2">
      <c r="A230" s="49">
        <f t="shared" si="57"/>
        <v>0.64577182323790194</v>
      </c>
      <c r="B230" s="45">
        <f t="shared" si="60"/>
        <v>37</v>
      </c>
      <c r="C230" s="47">
        <f t="shared" si="51"/>
        <v>283.56017820942606</v>
      </c>
      <c r="D230" s="47">
        <f t="shared" si="61"/>
        <v>294.66640244060238</v>
      </c>
      <c r="E230" s="47">
        <f t="shared" si="61"/>
        <v>305.77262667177865</v>
      </c>
      <c r="F230" s="47">
        <f t="shared" si="61"/>
        <v>316.87885090295492</v>
      </c>
      <c r="G230" s="47">
        <f t="shared" si="61"/>
        <v>327.98507513413125</v>
      </c>
      <c r="H230" s="47">
        <f t="shared" si="61"/>
        <v>339.09129936530758</v>
      </c>
      <c r="I230" s="47">
        <f t="shared" si="58"/>
        <v>350.19752359648385</v>
      </c>
      <c r="J230" s="47"/>
      <c r="K230" s="47">
        <f t="shared" si="59"/>
        <v>0</v>
      </c>
      <c r="L230" s="47">
        <f t="shared" si="52"/>
        <v>0</v>
      </c>
      <c r="M230" s="47">
        <f t="shared" si="53"/>
        <v>283.56017820942606</v>
      </c>
      <c r="N230" s="53"/>
      <c r="U230" s="47">
        <f t="shared" si="54"/>
        <v>0</v>
      </c>
      <c r="V230" s="47">
        <f t="shared" si="55"/>
        <v>0</v>
      </c>
      <c r="W230" s="47">
        <f t="shared" si="56"/>
        <v>350.19752359648385</v>
      </c>
    </row>
    <row r="231" spans="1:23" ht="12.75" customHeight="1" x14ac:dyDescent="0.2">
      <c r="A231" s="49">
        <f t="shared" si="57"/>
        <v>0.66322511575784515</v>
      </c>
      <c r="B231" s="45">
        <f t="shared" si="60"/>
        <v>38</v>
      </c>
      <c r="C231" s="47">
        <f t="shared" si="51"/>
        <v>267.47642710103401</v>
      </c>
      <c r="D231" s="47">
        <f t="shared" si="61"/>
        <v>277.05775101366805</v>
      </c>
      <c r="E231" s="47">
        <f t="shared" si="61"/>
        <v>286.63907492630216</v>
      </c>
      <c r="F231" s="47">
        <f t="shared" si="61"/>
        <v>296.22039883893621</v>
      </c>
      <c r="G231" s="47">
        <f t="shared" si="61"/>
        <v>305.80172275157031</v>
      </c>
      <c r="H231" s="47">
        <f t="shared" si="61"/>
        <v>315.38304666420436</v>
      </c>
      <c r="I231" s="47">
        <f t="shared" si="58"/>
        <v>324.96437057683846</v>
      </c>
      <c r="J231" s="47"/>
      <c r="K231" s="47">
        <f t="shared" si="59"/>
        <v>0</v>
      </c>
      <c r="L231" s="47">
        <f t="shared" si="52"/>
        <v>0</v>
      </c>
      <c r="M231" s="47">
        <f t="shared" si="53"/>
        <v>267.47642710103401</v>
      </c>
      <c r="N231" s="53"/>
      <c r="U231" s="47">
        <f t="shared" si="54"/>
        <v>0</v>
      </c>
      <c r="V231" s="47">
        <f t="shared" si="55"/>
        <v>0</v>
      </c>
      <c r="W231" s="47">
        <f t="shared" si="56"/>
        <v>324.96437057683846</v>
      </c>
    </row>
    <row r="232" spans="1:23" ht="12.75" customHeight="1" x14ac:dyDescent="0.2">
      <c r="A232" s="49">
        <f t="shared" si="57"/>
        <v>0.68067840827778847</v>
      </c>
      <c r="B232" s="45">
        <f t="shared" si="60"/>
        <v>39</v>
      </c>
      <c r="C232" s="47">
        <f t="shared" si="51"/>
        <v>252.12890557833845</v>
      </c>
      <c r="D232" s="47">
        <f t="shared" si="61"/>
        <v>260.10742131528212</v>
      </c>
      <c r="E232" s="47">
        <f t="shared" si="61"/>
        <v>268.08593705222586</v>
      </c>
      <c r="F232" s="47">
        <f t="shared" si="61"/>
        <v>276.06445278916954</v>
      </c>
      <c r="G232" s="47">
        <f t="shared" si="61"/>
        <v>284.04296852611321</v>
      </c>
      <c r="H232" s="47">
        <f t="shared" si="61"/>
        <v>292.02148426305695</v>
      </c>
      <c r="I232" s="47">
        <f t="shared" si="58"/>
        <v>300.00000000000063</v>
      </c>
      <c r="J232" s="47"/>
      <c r="K232" s="47">
        <f t="shared" si="59"/>
        <v>0</v>
      </c>
      <c r="L232" s="47">
        <f t="shared" si="52"/>
        <v>0</v>
      </c>
      <c r="M232" s="47">
        <f t="shared" si="53"/>
        <v>252.12890557833845</v>
      </c>
      <c r="N232" s="53"/>
      <c r="U232" s="47">
        <f t="shared" si="54"/>
        <v>0</v>
      </c>
      <c r="V232" s="47">
        <f t="shared" si="55"/>
        <v>0</v>
      </c>
      <c r="W232" s="47">
        <f t="shared" si="56"/>
        <v>300.00000000000063</v>
      </c>
    </row>
    <row r="233" spans="1:23" ht="12.75" customHeight="1" x14ac:dyDescent="0.2">
      <c r="A233" s="49">
        <f t="shared" si="57"/>
        <v>0.69813170079773179</v>
      </c>
      <c r="B233" s="45">
        <f t="shared" si="60"/>
        <v>40</v>
      </c>
      <c r="C233" s="47">
        <f t="shared" si="51"/>
        <v>237.93046371894471</v>
      </c>
      <c r="D233" s="47">
        <f t="shared" si="61"/>
        <v>244.28023638999821</v>
      </c>
      <c r="E233" s="47">
        <f t="shared" si="61"/>
        <v>250.63000906105171</v>
      </c>
      <c r="F233" s="47">
        <f t="shared" si="61"/>
        <v>256.97978173210521</v>
      </c>
      <c r="G233" s="47">
        <f t="shared" si="61"/>
        <v>263.32955440315868</v>
      </c>
      <c r="H233" s="47">
        <f t="shared" si="61"/>
        <v>269.67932707421221</v>
      </c>
      <c r="I233" s="47">
        <f t="shared" si="58"/>
        <v>276.02909974526568</v>
      </c>
      <c r="J233" s="47"/>
      <c r="K233" s="47">
        <f t="shared" si="59"/>
        <v>0</v>
      </c>
      <c r="L233" s="47">
        <f t="shared" si="52"/>
        <v>0</v>
      </c>
      <c r="M233" s="47">
        <f t="shared" si="53"/>
        <v>237.93046371894471</v>
      </c>
      <c r="N233" s="53"/>
      <c r="U233" s="47">
        <f t="shared" si="54"/>
        <v>0</v>
      </c>
      <c r="V233" s="47">
        <f t="shared" si="55"/>
        <v>0</v>
      </c>
      <c r="W233" s="47">
        <f t="shared" si="56"/>
        <v>276.02909974526568</v>
      </c>
    </row>
    <row r="234" spans="1:23" ht="12.75" customHeight="1" x14ac:dyDescent="0.2">
      <c r="A234" s="49">
        <f t="shared" si="57"/>
        <v>0.715584993317675</v>
      </c>
      <c r="B234" s="45">
        <f t="shared" si="60"/>
        <v>41</v>
      </c>
      <c r="C234" s="47">
        <f t="shared" si="51"/>
        <v>225.32013998988023</v>
      </c>
      <c r="D234" s="47">
        <f t="shared" si="61"/>
        <v>230.07326106930012</v>
      </c>
      <c r="E234" s="47">
        <f t="shared" si="61"/>
        <v>234.82638214871997</v>
      </c>
      <c r="F234" s="47">
        <f t="shared" si="61"/>
        <v>239.57950322813986</v>
      </c>
      <c r="G234" s="47">
        <f t="shared" si="61"/>
        <v>244.33262430755974</v>
      </c>
      <c r="H234" s="47">
        <f t="shared" si="61"/>
        <v>249.0857453869796</v>
      </c>
      <c r="I234" s="47">
        <f t="shared" si="58"/>
        <v>253.83886646639948</v>
      </c>
      <c r="J234" s="47"/>
      <c r="K234" s="47">
        <f t="shared" si="59"/>
        <v>0</v>
      </c>
      <c r="L234" s="47">
        <f t="shared" si="52"/>
        <v>0</v>
      </c>
      <c r="M234" s="47">
        <f t="shared" si="53"/>
        <v>225.32013998988023</v>
      </c>
      <c r="N234" s="53"/>
      <c r="U234" s="47">
        <f t="shared" si="54"/>
        <v>0</v>
      </c>
      <c r="V234" s="47">
        <f t="shared" si="55"/>
        <v>0</v>
      </c>
      <c r="W234" s="47">
        <f t="shared" si="56"/>
        <v>253.83886646639948</v>
      </c>
    </row>
    <row r="235" spans="1:23" ht="12.75" customHeight="1" x14ac:dyDescent="0.2">
      <c r="A235" s="49">
        <f t="shared" si="57"/>
        <v>0.73303828583761843</v>
      </c>
      <c r="B235" s="45">
        <f t="shared" si="60"/>
        <v>42</v>
      </c>
      <c r="C235" s="47">
        <f t="shared" si="51"/>
        <v>214.75549595795596</v>
      </c>
      <c r="D235" s="47">
        <f t="shared" si="61"/>
        <v>218.00715888158916</v>
      </c>
      <c r="E235" s="47">
        <f t="shared" si="61"/>
        <v>221.25882180522234</v>
      </c>
      <c r="F235" s="47">
        <f t="shared" si="61"/>
        <v>224.51048472885554</v>
      </c>
      <c r="G235" s="47">
        <f t="shared" si="61"/>
        <v>227.76214765248875</v>
      </c>
      <c r="H235" s="47">
        <f t="shared" si="61"/>
        <v>231.01381057612193</v>
      </c>
      <c r="I235" s="47">
        <f t="shared" si="58"/>
        <v>234.26547349975513</v>
      </c>
      <c r="J235" s="47"/>
      <c r="K235" s="47">
        <f t="shared" si="59"/>
        <v>0</v>
      </c>
      <c r="L235" s="47">
        <f t="shared" si="52"/>
        <v>0</v>
      </c>
      <c r="M235" s="47">
        <f t="shared" si="53"/>
        <v>214.75549595795596</v>
      </c>
      <c r="N235" s="53"/>
      <c r="U235" s="47">
        <f t="shared" si="54"/>
        <v>0</v>
      </c>
      <c r="V235" s="47">
        <f t="shared" si="55"/>
        <v>0</v>
      </c>
      <c r="W235" s="47">
        <f t="shared" si="56"/>
        <v>234.26547349975513</v>
      </c>
    </row>
    <row r="236" spans="1:23" ht="12.75" customHeight="1" x14ac:dyDescent="0.2">
      <c r="A236" s="49">
        <f t="shared" si="57"/>
        <v>0.75049157835756164</v>
      </c>
      <c r="B236" s="45">
        <f t="shared" si="60"/>
        <v>43</v>
      </c>
      <c r="C236" s="47">
        <f t="shared" si="51"/>
        <v>206.70390340040959</v>
      </c>
      <c r="D236" s="47">
        <f t="shared" si="61"/>
        <v>208.61631459463712</v>
      </c>
      <c r="E236" s="47">
        <f t="shared" si="61"/>
        <v>210.52872578886462</v>
      </c>
      <c r="F236" s="47">
        <f t="shared" si="61"/>
        <v>212.44113698309215</v>
      </c>
      <c r="G236" s="47">
        <f t="shared" si="61"/>
        <v>214.35354817731968</v>
      </c>
      <c r="H236" s="47">
        <f t="shared" si="61"/>
        <v>216.26595937154718</v>
      </c>
      <c r="I236" s="47">
        <f t="shared" si="58"/>
        <v>218.17837056577471</v>
      </c>
      <c r="J236" s="47"/>
      <c r="K236" s="47">
        <f t="shared" si="59"/>
        <v>0</v>
      </c>
      <c r="L236" s="47">
        <f t="shared" si="52"/>
        <v>0</v>
      </c>
      <c r="M236" s="47">
        <f t="shared" si="53"/>
        <v>206.70390340040959</v>
      </c>
      <c r="N236" s="53"/>
      <c r="U236" s="47">
        <f t="shared" si="54"/>
        <v>0</v>
      </c>
      <c r="V236" s="47">
        <f t="shared" si="55"/>
        <v>0</v>
      </c>
      <c r="W236" s="47">
        <f t="shared" si="56"/>
        <v>218.17837056577471</v>
      </c>
    </row>
    <row r="237" spans="1:23" ht="12.75" customHeight="1" x14ac:dyDescent="0.2">
      <c r="A237" s="49">
        <f t="shared" si="57"/>
        <v>0.76794487087750496</v>
      </c>
      <c r="B237" s="45">
        <f t="shared" si="60"/>
        <v>44</v>
      </c>
      <c r="C237" s="47">
        <f t="shared" si="51"/>
        <v>201.63293014795605</v>
      </c>
      <c r="D237" s="47">
        <f t="shared" si="61"/>
        <v>202.43788819449242</v>
      </c>
      <c r="E237" s="47">
        <f t="shared" si="61"/>
        <v>203.24284624102876</v>
      </c>
      <c r="F237" s="47">
        <f t="shared" si="61"/>
        <v>204.04780428756513</v>
      </c>
      <c r="G237" s="47">
        <f t="shared" si="61"/>
        <v>204.8527623341015</v>
      </c>
      <c r="H237" s="47">
        <f t="shared" si="61"/>
        <v>205.65772038063784</v>
      </c>
      <c r="I237" s="47">
        <f t="shared" si="58"/>
        <v>206.46267842717421</v>
      </c>
      <c r="J237" s="47"/>
      <c r="K237" s="47">
        <f t="shared" si="59"/>
        <v>0</v>
      </c>
      <c r="L237" s="47">
        <f t="shared" si="52"/>
        <v>0</v>
      </c>
      <c r="M237" s="47">
        <f t="shared" si="53"/>
        <v>201.63293014795605</v>
      </c>
      <c r="N237" s="53"/>
      <c r="U237" s="47">
        <f t="shared" si="54"/>
        <v>0</v>
      </c>
      <c r="V237" s="47">
        <f t="shared" si="55"/>
        <v>0</v>
      </c>
      <c r="W237" s="47">
        <f t="shared" si="56"/>
        <v>206.46267842717421</v>
      </c>
    </row>
    <row r="238" spans="1:23" ht="12.75" customHeight="1" x14ac:dyDescent="0.2">
      <c r="A238" s="49">
        <f t="shared" si="57"/>
        <v>0.78539816339744828</v>
      </c>
      <c r="B238" s="45">
        <f t="shared" si="60"/>
        <v>45</v>
      </c>
      <c r="C238" s="47">
        <f t="shared" si="51"/>
        <v>199.99999999999935</v>
      </c>
      <c r="D238" s="47">
        <f t="shared" si="61"/>
        <v>199.99999999999957</v>
      </c>
      <c r="E238" s="47">
        <f t="shared" si="61"/>
        <v>199.99999999999977</v>
      </c>
      <c r="F238" s="47">
        <f t="shared" si="61"/>
        <v>200</v>
      </c>
      <c r="G238" s="47">
        <f t="shared" si="61"/>
        <v>200.00000000000023</v>
      </c>
      <c r="H238" s="47">
        <f t="shared" si="61"/>
        <v>200.00000000000043</v>
      </c>
      <c r="I238" s="47">
        <f t="shared" si="58"/>
        <v>200.00000000000065</v>
      </c>
      <c r="J238" s="47"/>
      <c r="K238" s="47">
        <f t="shared" si="59"/>
        <v>0</v>
      </c>
      <c r="L238" s="47">
        <f t="shared" si="52"/>
        <v>200</v>
      </c>
      <c r="M238" s="47">
        <f t="shared" si="53"/>
        <v>199.99999999999935</v>
      </c>
      <c r="N238" s="53"/>
      <c r="U238" s="47">
        <f t="shared" si="54"/>
        <v>0</v>
      </c>
      <c r="V238" s="47">
        <f t="shared" si="55"/>
        <v>200</v>
      </c>
      <c r="W238" s="47">
        <f t="shared" si="56"/>
        <v>200.00000000000065</v>
      </c>
    </row>
    <row r="239" spans="1:23" ht="12.75" customHeight="1" x14ac:dyDescent="0.2">
      <c r="A239" s="49">
        <f t="shared" si="57"/>
        <v>0.80285145591739149</v>
      </c>
      <c r="B239" s="45">
        <f t="shared" si="60"/>
        <v>46</v>
      </c>
      <c r="C239" s="47">
        <f t="shared" si="51"/>
        <v>167.09032253840175</v>
      </c>
      <c r="D239" s="47">
        <f t="shared" si="61"/>
        <v>167.09032253840175</v>
      </c>
      <c r="E239" s="47">
        <f t="shared" si="61"/>
        <v>167.09032253840175</v>
      </c>
      <c r="F239" s="47">
        <f t="shared" si="61"/>
        <v>167.09032253840175</v>
      </c>
      <c r="G239" s="47">
        <f t="shared" si="61"/>
        <v>167.09032253840175</v>
      </c>
      <c r="H239" s="47">
        <f t="shared" si="61"/>
        <v>167.09032253840175</v>
      </c>
      <c r="I239" s="47">
        <f t="shared" si="58"/>
        <v>167.09032253840175</v>
      </c>
      <c r="J239" s="47"/>
      <c r="K239" s="47">
        <f t="shared" si="59"/>
        <v>0</v>
      </c>
      <c r="L239" s="47">
        <f t="shared" si="52"/>
        <v>167.09032253840175</v>
      </c>
      <c r="M239" s="47">
        <f t="shared" si="53"/>
        <v>202.24152784958054</v>
      </c>
      <c r="N239" s="53"/>
      <c r="U239" s="47">
        <f t="shared" si="54"/>
        <v>0</v>
      </c>
      <c r="V239" s="47">
        <f t="shared" si="55"/>
        <v>167.09032253840175</v>
      </c>
      <c r="W239" s="47">
        <f t="shared" si="56"/>
        <v>199.64802181330558</v>
      </c>
    </row>
    <row r="240" spans="1:23" ht="12.75" customHeight="1" x14ac:dyDescent="0.2">
      <c r="A240" s="49">
        <f t="shared" si="57"/>
        <v>0.82030474843733492</v>
      </c>
      <c r="B240" s="45">
        <f t="shared" si="60"/>
        <v>47</v>
      </c>
      <c r="C240" s="47">
        <f t="shared" si="51"/>
        <v>139.02007872171524</v>
      </c>
      <c r="D240" s="47">
        <f t="shared" si="61"/>
        <v>139.02007872171524</v>
      </c>
      <c r="E240" s="47">
        <f t="shared" si="61"/>
        <v>139.02007872171524</v>
      </c>
      <c r="F240" s="47">
        <f t="shared" si="61"/>
        <v>139.02007872171524</v>
      </c>
      <c r="G240" s="47">
        <f t="shared" si="61"/>
        <v>139.02007872171524</v>
      </c>
      <c r="H240" s="47">
        <f t="shared" si="61"/>
        <v>139.02007872171524</v>
      </c>
      <c r="I240" s="47">
        <f t="shared" si="58"/>
        <v>139.02007872171524</v>
      </c>
      <c r="J240" s="47"/>
      <c r="K240" s="47">
        <f t="shared" si="59"/>
        <v>0</v>
      </c>
      <c r="L240" s="47">
        <f t="shared" si="52"/>
        <v>139.02007872171524</v>
      </c>
      <c r="M240" s="47">
        <f t="shared" si="53"/>
        <v>208.76175301441666</v>
      </c>
      <c r="N240" s="53"/>
      <c r="U240" s="47">
        <f t="shared" si="54"/>
        <v>0</v>
      </c>
      <c r="V240" s="47">
        <f t="shared" si="55"/>
        <v>139.02007872171524</v>
      </c>
      <c r="W240" s="47">
        <f t="shared" si="56"/>
        <v>206.2193247276351</v>
      </c>
    </row>
    <row r="241" spans="1:23" ht="12.75" customHeight="1" x14ac:dyDescent="0.2">
      <c r="A241" s="49">
        <f t="shared" si="57"/>
        <v>0.83775804095727813</v>
      </c>
      <c r="B241" s="45">
        <f t="shared" si="60"/>
        <v>48</v>
      </c>
      <c r="C241" s="47">
        <f t="shared" si="51"/>
        <v>115.16598028837073</v>
      </c>
      <c r="D241" s="47">
        <f t="shared" si="61"/>
        <v>115.16598028837073</v>
      </c>
      <c r="E241" s="47">
        <f t="shared" si="61"/>
        <v>115.16598028837073</v>
      </c>
      <c r="F241" s="47">
        <f t="shared" si="61"/>
        <v>115.16598028837073</v>
      </c>
      <c r="G241" s="47">
        <f t="shared" si="61"/>
        <v>115.16598028837073</v>
      </c>
      <c r="H241" s="47">
        <f t="shared" si="61"/>
        <v>115.16598028837073</v>
      </c>
      <c r="I241" s="47">
        <f t="shared" si="58"/>
        <v>115.16598028837073</v>
      </c>
      <c r="J241" s="47"/>
      <c r="K241" s="47">
        <f t="shared" si="59"/>
        <v>0</v>
      </c>
      <c r="L241" s="47">
        <f t="shared" si="52"/>
        <v>115.16598028837073</v>
      </c>
      <c r="M241" s="47">
        <f t="shared" si="53"/>
        <v>219.92151104127882</v>
      </c>
      <c r="N241" s="53"/>
      <c r="U241" s="47">
        <f t="shared" si="54"/>
        <v>0</v>
      </c>
      <c r="V241" s="47">
        <f t="shared" si="55"/>
        <v>115.16598028837073</v>
      </c>
      <c r="W241" s="47">
        <f t="shared" si="56"/>
        <v>220.45985915237088</v>
      </c>
    </row>
    <row r="242" spans="1:23" ht="12.75" customHeight="1" x14ac:dyDescent="0.2">
      <c r="A242" s="49">
        <f t="shared" si="57"/>
        <v>0.85521133347722145</v>
      </c>
      <c r="B242" s="45">
        <f t="shared" si="60"/>
        <v>49</v>
      </c>
      <c r="C242" s="47">
        <f t="shared" si="51"/>
        <v>94.973127391281466</v>
      </c>
      <c r="D242" s="47">
        <f t="shared" si="61"/>
        <v>94.973127391281466</v>
      </c>
      <c r="E242" s="47">
        <f t="shared" si="61"/>
        <v>94.973127391281466</v>
      </c>
      <c r="F242" s="47">
        <f t="shared" si="61"/>
        <v>94.973127391281466</v>
      </c>
      <c r="G242" s="47">
        <f t="shared" si="61"/>
        <v>94.973127391281466</v>
      </c>
      <c r="H242" s="47">
        <f t="shared" si="61"/>
        <v>94.973127391281466</v>
      </c>
      <c r="I242" s="47">
        <f t="shared" si="58"/>
        <v>94.973127391281466</v>
      </c>
      <c r="J242" s="47"/>
      <c r="K242" s="47">
        <f t="shared" si="59"/>
        <v>0</v>
      </c>
      <c r="L242" s="47">
        <f t="shared" si="52"/>
        <v>94.973127391281466</v>
      </c>
      <c r="M242" s="47">
        <f t="shared" si="53"/>
        <v>236.02719638294053</v>
      </c>
      <c r="N242" s="53"/>
      <c r="U242" s="47">
        <f t="shared" si="54"/>
        <v>0</v>
      </c>
      <c r="V242" s="47">
        <f t="shared" si="55"/>
        <v>94.973127391281466</v>
      </c>
      <c r="W242" s="47">
        <f t="shared" si="56"/>
        <v>243.02756653449086</v>
      </c>
    </row>
    <row r="243" spans="1:23" ht="12.75" customHeight="1" x14ac:dyDescent="0.2">
      <c r="A243" s="49">
        <f t="shared" si="57"/>
        <v>0.87266462599716477</v>
      </c>
      <c r="B243" s="45">
        <f t="shared" si="60"/>
        <v>50</v>
      </c>
      <c r="C243" s="47">
        <f t="shared" si="51"/>
        <v>77.948868625789146</v>
      </c>
      <c r="D243" s="47">
        <f t="shared" ref="D243:H274" si="62">$C243+($I243-$C243)*D$11/90</f>
        <v>77.948868625789146</v>
      </c>
      <c r="E243" s="47">
        <f t="shared" si="62"/>
        <v>77.948868625789146</v>
      </c>
      <c r="F243" s="47">
        <f t="shared" si="62"/>
        <v>77.948868625789146</v>
      </c>
      <c r="G243" s="47">
        <f t="shared" si="62"/>
        <v>77.948868625789146</v>
      </c>
      <c r="H243" s="47">
        <f t="shared" si="62"/>
        <v>77.948868625789146</v>
      </c>
      <c r="I243" s="47">
        <f t="shared" si="58"/>
        <v>77.948868625789146</v>
      </c>
      <c r="J243" s="47"/>
      <c r="K243" s="47">
        <f t="shared" si="59"/>
        <v>0</v>
      </c>
      <c r="L243" s="47">
        <f t="shared" si="52"/>
        <v>77.948868625789146</v>
      </c>
      <c r="M243" s="47">
        <f t="shared" si="53"/>
        <v>257.3201749021386</v>
      </c>
      <c r="N243" s="53"/>
      <c r="U243" s="47">
        <f t="shared" si="54"/>
        <v>0</v>
      </c>
      <c r="V243" s="47">
        <f t="shared" si="55"/>
        <v>77.948868625789146</v>
      </c>
      <c r="W243" s="47">
        <f t="shared" si="56"/>
        <v>274.47164473120426</v>
      </c>
    </row>
    <row r="244" spans="1:23" ht="12.75" customHeight="1" x14ac:dyDescent="0.2">
      <c r="A244" s="49">
        <f t="shared" si="57"/>
        <v>0.89011791851710798</v>
      </c>
      <c r="B244" s="45">
        <f t="shared" si="60"/>
        <v>51</v>
      </c>
      <c r="C244" s="47">
        <f t="shared" si="51"/>
        <v>63.657084156683439</v>
      </c>
      <c r="D244" s="47">
        <f t="shared" si="62"/>
        <v>63.657084156683439</v>
      </c>
      <c r="E244" s="47">
        <f t="shared" si="62"/>
        <v>63.657084156683439</v>
      </c>
      <c r="F244" s="47">
        <f t="shared" si="62"/>
        <v>63.657084156683439</v>
      </c>
      <c r="G244" s="47">
        <f t="shared" si="62"/>
        <v>63.657084156683439</v>
      </c>
      <c r="H244" s="47">
        <f t="shared" si="62"/>
        <v>63.657084156683439</v>
      </c>
      <c r="I244" s="47">
        <f t="shared" si="58"/>
        <v>63.657084156683439</v>
      </c>
      <c r="J244" s="47"/>
      <c r="K244" s="47">
        <f t="shared" si="59"/>
        <v>0</v>
      </c>
      <c r="L244" s="47">
        <f t="shared" si="52"/>
        <v>63.657084156683439</v>
      </c>
      <c r="M244" s="47">
        <f t="shared" si="53"/>
        <v>283.96690582338829</v>
      </c>
      <c r="N244" s="53"/>
      <c r="U244" s="47">
        <f t="shared" si="54"/>
        <v>0</v>
      </c>
      <c r="V244" s="47">
        <f t="shared" si="55"/>
        <v>63.657084156683439</v>
      </c>
      <c r="W244" s="47">
        <f t="shared" si="56"/>
        <v>315.21295937346213</v>
      </c>
    </row>
    <row r="245" spans="1:23" ht="12.75" customHeight="1" x14ac:dyDescent="0.2">
      <c r="A245" s="49">
        <f t="shared" si="57"/>
        <v>0.90757121103705141</v>
      </c>
      <c r="B245" s="45">
        <f t="shared" si="60"/>
        <v>52</v>
      </c>
      <c r="C245" s="47">
        <f t="shared" si="51"/>
        <v>51.71287204221553</v>
      </c>
      <c r="D245" s="47">
        <f t="shared" si="62"/>
        <v>51.71287204221553</v>
      </c>
      <c r="E245" s="47">
        <f t="shared" si="62"/>
        <v>51.71287204221553</v>
      </c>
      <c r="F245" s="47">
        <f t="shared" si="62"/>
        <v>51.71287204221553</v>
      </c>
      <c r="G245" s="47">
        <f t="shared" si="62"/>
        <v>51.71287204221553</v>
      </c>
      <c r="H245" s="47">
        <f t="shared" si="62"/>
        <v>51.71287204221553</v>
      </c>
      <c r="I245" s="47">
        <f t="shared" si="58"/>
        <v>51.71287204221553</v>
      </c>
      <c r="J245" s="47"/>
      <c r="K245" s="47">
        <f t="shared" si="59"/>
        <v>0</v>
      </c>
      <c r="L245" s="47">
        <f t="shared" si="52"/>
        <v>51.71287204221553</v>
      </c>
      <c r="M245" s="47">
        <f t="shared" si="53"/>
        <v>316.05002735464711</v>
      </c>
      <c r="N245" s="53"/>
      <c r="U245" s="47">
        <f t="shared" si="54"/>
        <v>0</v>
      </c>
      <c r="V245" s="47">
        <f t="shared" si="55"/>
        <v>51.71287204221553</v>
      </c>
      <c r="W245" s="47">
        <f t="shared" si="56"/>
        <v>365.52609608624721</v>
      </c>
    </row>
    <row r="246" spans="1:23" ht="12.75" customHeight="1" x14ac:dyDescent="0.2">
      <c r="A246" s="49">
        <f t="shared" si="57"/>
        <v>0.92502450355699462</v>
      </c>
      <c r="B246" s="45">
        <f t="shared" si="60"/>
        <v>53</v>
      </c>
      <c r="C246" s="47">
        <f t="shared" si="51"/>
        <v>41.777618332591494</v>
      </c>
      <c r="D246" s="47">
        <f t="shared" si="62"/>
        <v>41.777618332591494</v>
      </c>
      <c r="E246" s="47">
        <f t="shared" si="62"/>
        <v>41.777618332591494</v>
      </c>
      <c r="F246" s="47">
        <f t="shared" si="62"/>
        <v>41.777618332591494</v>
      </c>
      <c r="G246" s="47">
        <f t="shared" si="62"/>
        <v>41.777618332591494</v>
      </c>
      <c r="H246" s="47">
        <f t="shared" si="62"/>
        <v>41.777618332591494</v>
      </c>
      <c r="I246" s="47">
        <f t="shared" si="58"/>
        <v>41.777618332591494</v>
      </c>
      <c r="J246" s="47"/>
      <c r="K246" s="47">
        <f t="shared" si="59"/>
        <v>0</v>
      </c>
      <c r="L246" s="47">
        <f t="shared" si="52"/>
        <v>41.777618332591494</v>
      </c>
      <c r="M246" s="47">
        <f t="shared" si="53"/>
        <v>353.56064870249935</v>
      </c>
      <c r="N246" s="53"/>
      <c r="U246" s="47">
        <f t="shared" si="54"/>
        <v>0</v>
      </c>
      <c r="V246" s="47">
        <f t="shared" si="55"/>
        <v>41.777618332591494</v>
      </c>
      <c r="W246" s="47">
        <f t="shared" si="56"/>
        <v>425.523529340555</v>
      </c>
    </row>
    <row r="247" spans="1:23" ht="12.75" customHeight="1" x14ac:dyDescent="0.2">
      <c r="A247" s="49">
        <f t="shared" si="57"/>
        <v>0.94247779607693793</v>
      </c>
      <c r="B247" s="45">
        <f t="shared" si="60"/>
        <v>54</v>
      </c>
      <c r="C247" s="47">
        <f t="shared" si="51"/>
        <v>33.554432000000027</v>
      </c>
      <c r="D247" s="47">
        <f t="shared" si="62"/>
        <v>33.554432000000027</v>
      </c>
      <c r="E247" s="47">
        <f t="shared" si="62"/>
        <v>33.554432000000027</v>
      </c>
      <c r="F247" s="47">
        <f t="shared" si="62"/>
        <v>33.554432000000027</v>
      </c>
      <c r="G247" s="47">
        <f t="shared" si="62"/>
        <v>33.554432000000027</v>
      </c>
      <c r="H247" s="47">
        <f t="shared" si="62"/>
        <v>33.554432000000027</v>
      </c>
      <c r="I247" s="47">
        <f t="shared" si="58"/>
        <v>33.554432000000027</v>
      </c>
      <c r="J247" s="47"/>
      <c r="K247" s="47">
        <f t="shared" si="59"/>
        <v>0</v>
      </c>
      <c r="L247" s="47">
        <f t="shared" si="52"/>
        <v>33.554432000000027</v>
      </c>
      <c r="M247" s="47">
        <f t="shared" si="53"/>
        <v>396.39207371808106</v>
      </c>
      <c r="N247" s="53"/>
      <c r="U247" s="47">
        <f t="shared" si="54"/>
        <v>0</v>
      </c>
      <c r="V247" s="47">
        <f t="shared" si="55"/>
        <v>33.554432000000027</v>
      </c>
      <c r="W247" s="47">
        <f t="shared" si="56"/>
        <v>495.142352939955</v>
      </c>
    </row>
    <row r="248" spans="1:23" ht="12.75" customHeight="1" x14ac:dyDescent="0.2">
      <c r="A248" s="49">
        <f t="shared" si="57"/>
        <v>0.95993108859688125</v>
      </c>
      <c r="B248" s="45">
        <f t="shared" si="60"/>
        <v>55</v>
      </c>
      <c r="C248" s="47">
        <f t="shared" si="51"/>
        <v>26.783926236797456</v>
      </c>
      <c r="D248" s="47">
        <f t="shared" si="62"/>
        <v>26.783926236797456</v>
      </c>
      <c r="E248" s="47">
        <f t="shared" si="62"/>
        <v>26.783926236797456</v>
      </c>
      <c r="F248" s="47">
        <f t="shared" si="62"/>
        <v>26.783926236797456</v>
      </c>
      <c r="G248" s="47">
        <f t="shared" si="62"/>
        <v>26.783926236797456</v>
      </c>
      <c r="H248" s="47">
        <f t="shared" si="62"/>
        <v>26.783926236797456</v>
      </c>
      <c r="I248" s="47">
        <f t="shared" si="58"/>
        <v>26.783926236797456</v>
      </c>
      <c r="J248" s="47"/>
      <c r="K248" s="47">
        <f t="shared" si="59"/>
        <v>0</v>
      </c>
      <c r="L248" s="47">
        <f t="shared" si="52"/>
        <v>26.783926236797456</v>
      </c>
      <c r="M248" s="47">
        <f t="shared" si="53"/>
        <v>444.33515819267518</v>
      </c>
      <c r="N248" s="53"/>
      <c r="U248" s="47">
        <f t="shared" si="54"/>
        <v>0</v>
      </c>
      <c r="V248" s="47">
        <f t="shared" si="55"/>
        <v>26.783926236797456</v>
      </c>
      <c r="W248" s="47">
        <f t="shared" si="56"/>
        <v>574.13397514340534</v>
      </c>
    </row>
    <row r="249" spans="1:23" ht="12.75" customHeight="1" x14ac:dyDescent="0.2">
      <c r="A249" s="49">
        <f t="shared" si="57"/>
        <v>0.97738438111682457</v>
      </c>
      <c r="B249" s="45">
        <f t="shared" si="60"/>
        <v>56</v>
      </c>
      <c r="C249" s="47">
        <f t="shared" si="51"/>
        <v>21.240328138042194</v>
      </c>
      <c r="D249" s="47">
        <f t="shared" si="62"/>
        <v>21.240328138042194</v>
      </c>
      <c r="E249" s="47">
        <f t="shared" si="62"/>
        <v>21.240328138042194</v>
      </c>
      <c r="F249" s="47">
        <f t="shared" si="62"/>
        <v>21.240328138042194</v>
      </c>
      <c r="G249" s="47">
        <f t="shared" si="62"/>
        <v>21.240328138042194</v>
      </c>
      <c r="H249" s="47">
        <f t="shared" si="62"/>
        <v>21.240328138042194</v>
      </c>
      <c r="I249" s="47">
        <f t="shared" si="58"/>
        <v>21.240328138042194</v>
      </c>
      <c r="J249" s="47"/>
      <c r="K249" s="47">
        <f t="shared" si="59"/>
        <v>0</v>
      </c>
      <c r="L249" s="47">
        <f t="shared" si="52"/>
        <v>21.240328138042194</v>
      </c>
      <c r="M249" s="47">
        <f t="shared" si="53"/>
        <v>497.07547426976544</v>
      </c>
      <c r="N249" s="53"/>
      <c r="U249" s="47">
        <f t="shared" si="54"/>
        <v>0</v>
      </c>
      <c r="V249" s="47">
        <f t="shared" si="55"/>
        <v>21.240328138042194</v>
      </c>
      <c r="W249" s="47">
        <f t="shared" si="56"/>
        <v>662.05712892427016</v>
      </c>
    </row>
    <row r="250" spans="1:23" ht="12.75" customHeight="1" x14ac:dyDescent="0.2">
      <c r="A250" s="49">
        <f t="shared" si="57"/>
        <v>0.99483767363676778</v>
      </c>
      <c r="B250" s="45">
        <f t="shared" si="60"/>
        <v>57</v>
      </c>
      <c r="C250" s="47">
        <f t="shared" si="51"/>
        <v>16.727899264136585</v>
      </c>
      <c r="D250" s="47">
        <f t="shared" si="62"/>
        <v>16.727899264136585</v>
      </c>
      <c r="E250" s="47">
        <f t="shared" si="62"/>
        <v>16.727899264136585</v>
      </c>
      <c r="F250" s="47">
        <f t="shared" si="62"/>
        <v>16.727899264136585</v>
      </c>
      <c r="G250" s="47">
        <f t="shared" si="62"/>
        <v>16.727899264136585</v>
      </c>
      <c r="H250" s="47">
        <f t="shared" si="62"/>
        <v>16.727899264136585</v>
      </c>
      <c r="I250" s="47">
        <f t="shared" si="58"/>
        <v>16.727899264136585</v>
      </c>
      <c r="J250" s="47"/>
      <c r="K250" s="47">
        <f t="shared" si="59"/>
        <v>0</v>
      </c>
      <c r="L250" s="47">
        <f t="shared" si="52"/>
        <v>16.727899264136585</v>
      </c>
      <c r="M250" s="47">
        <f t="shared" si="53"/>
        <v>554.19242208620994</v>
      </c>
      <c r="N250" s="53"/>
      <c r="U250" s="47">
        <f t="shared" si="54"/>
        <v>0</v>
      </c>
      <c r="V250" s="47">
        <f t="shared" si="55"/>
        <v>16.727899264136585</v>
      </c>
      <c r="W250" s="47">
        <f t="shared" si="56"/>
        <v>758.27448585476668</v>
      </c>
    </row>
    <row r="251" spans="1:23" ht="12.75" customHeight="1" x14ac:dyDescent="0.2">
      <c r="A251" s="49">
        <f t="shared" si="57"/>
        <v>1.0122909661567112</v>
      </c>
      <c r="B251" s="45">
        <f t="shared" si="60"/>
        <v>58</v>
      </c>
      <c r="C251" s="47">
        <f t="shared" si="51"/>
        <v>13.077650058904879</v>
      </c>
      <c r="D251" s="47">
        <f t="shared" si="62"/>
        <v>13.077650058904879</v>
      </c>
      <c r="E251" s="47">
        <f t="shared" si="62"/>
        <v>13.077650058904879</v>
      </c>
      <c r="F251" s="47">
        <f t="shared" si="62"/>
        <v>13.077650058904879</v>
      </c>
      <c r="G251" s="47">
        <f t="shared" si="62"/>
        <v>13.077650058904879</v>
      </c>
      <c r="H251" s="47">
        <f t="shared" si="62"/>
        <v>13.077650058904879</v>
      </c>
      <c r="I251" s="47">
        <f t="shared" si="58"/>
        <v>13.077650058904879</v>
      </c>
      <c r="J251" s="47"/>
      <c r="K251" s="47">
        <f t="shared" si="59"/>
        <v>0</v>
      </c>
      <c r="L251" s="47">
        <f t="shared" si="52"/>
        <v>13.077650058904879</v>
      </c>
      <c r="M251" s="47">
        <f t="shared" si="53"/>
        <v>615.16039125468251</v>
      </c>
      <c r="N251" s="53"/>
      <c r="U251" s="47">
        <f t="shared" si="54"/>
        <v>0</v>
      </c>
      <c r="V251" s="47">
        <f t="shared" si="55"/>
        <v>13.077650058904879</v>
      </c>
      <c r="W251" s="47">
        <f t="shared" si="56"/>
        <v>861.95309182003905</v>
      </c>
    </row>
    <row r="252" spans="1:23" ht="12.75" customHeight="1" x14ac:dyDescent="0.2">
      <c r="A252" s="49">
        <f t="shared" si="57"/>
        <v>1.0297442586766543</v>
      </c>
      <c r="B252" s="45">
        <f t="shared" si="60"/>
        <v>59</v>
      </c>
      <c r="C252" s="47">
        <f t="shared" si="51"/>
        <v>10.144331578003163</v>
      </c>
      <c r="D252" s="47">
        <f t="shared" si="62"/>
        <v>10.144331578003163</v>
      </c>
      <c r="E252" s="47">
        <f t="shared" si="62"/>
        <v>10.144331578003163</v>
      </c>
      <c r="F252" s="47">
        <f t="shared" si="62"/>
        <v>10.144331578003163</v>
      </c>
      <c r="G252" s="47">
        <f t="shared" si="62"/>
        <v>10.144331578003163</v>
      </c>
      <c r="H252" s="47">
        <f t="shared" si="62"/>
        <v>10.144331578003163</v>
      </c>
      <c r="I252" s="47">
        <f t="shared" si="58"/>
        <v>10.144331578003163</v>
      </c>
      <c r="J252" s="47"/>
      <c r="K252" s="47">
        <f t="shared" si="59"/>
        <v>0</v>
      </c>
      <c r="L252" s="47">
        <f t="shared" si="52"/>
        <v>10.144331578003163</v>
      </c>
      <c r="M252" s="47">
        <f t="shared" si="53"/>
        <v>679.35203391799473</v>
      </c>
      <c r="N252" s="53"/>
      <c r="U252" s="47">
        <f t="shared" si="54"/>
        <v>0</v>
      </c>
      <c r="V252" s="47">
        <f t="shared" si="55"/>
        <v>10.144331578003163</v>
      </c>
      <c r="W252" s="47">
        <f t="shared" si="56"/>
        <v>972.06876565845903</v>
      </c>
    </row>
    <row r="253" spans="1:23" ht="12.75" customHeight="1" x14ac:dyDescent="0.2">
      <c r="A253" s="49">
        <f t="shared" si="57"/>
        <v>1.0471975511965976</v>
      </c>
      <c r="B253" s="45">
        <f t="shared" si="60"/>
        <v>60</v>
      </c>
      <c r="C253" s="47">
        <f t="shared" si="51"/>
        <v>7.8036884621246818</v>
      </c>
      <c r="D253" s="47">
        <f t="shared" si="62"/>
        <v>7.8036884621246818</v>
      </c>
      <c r="E253" s="47">
        <f t="shared" si="62"/>
        <v>7.8036884621246818</v>
      </c>
      <c r="F253" s="47">
        <f t="shared" si="62"/>
        <v>7.8036884621246818</v>
      </c>
      <c r="G253" s="47">
        <f t="shared" si="62"/>
        <v>7.8036884621246818</v>
      </c>
      <c r="H253" s="47">
        <f t="shared" si="62"/>
        <v>7.8036884621246818</v>
      </c>
      <c r="I253" s="47">
        <f t="shared" si="58"/>
        <v>7.8036884621246818</v>
      </c>
      <c r="J253" s="47"/>
      <c r="K253" s="47">
        <f t="shared" si="59"/>
        <v>0</v>
      </c>
      <c r="L253" s="47">
        <f t="shared" si="52"/>
        <v>7.8036884621246818</v>
      </c>
      <c r="M253" s="47">
        <f t="shared" si="53"/>
        <v>746.04366770222589</v>
      </c>
      <c r="N253" s="53"/>
      <c r="U253" s="47">
        <f t="shared" si="54"/>
        <v>0</v>
      </c>
      <c r="V253" s="47">
        <f t="shared" si="55"/>
        <v>7.8036884621246818</v>
      </c>
      <c r="W253" s="47">
        <f t="shared" si="56"/>
        <v>1087.4145195317788</v>
      </c>
    </row>
    <row r="254" spans="1:23" ht="12.75" customHeight="1" x14ac:dyDescent="0.2">
      <c r="A254" s="49">
        <f t="shared" si="57"/>
        <v>1.064650843716541</v>
      </c>
      <c r="B254" s="45">
        <f t="shared" si="60"/>
        <v>61</v>
      </c>
      <c r="C254" s="47">
        <f t="shared" si="51"/>
        <v>5.9499575690336952</v>
      </c>
      <c r="D254" s="47">
        <f t="shared" si="62"/>
        <v>5.9499575690336952</v>
      </c>
      <c r="E254" s="47">
        <f t="shared" si="62"/>
        <v>5.9499575690336952</v>
      </c>
      <c r="F254" s="47">
        <f t="shared" si="62"/>
        <v>5.9499575690336952</v>
      </c>
      <c r="G254" s="47">
        <f t="shared" si="62"/>
        <v>5.9499575690336952</v>
      </c>
      <c r="H254" s="47">
        <f t="shared" si="62"/>
        <v>5.9499575690336952</v>
      </c>
      <c r="I254" s="47">
        <f t="shared" si="58"/>
        <v>5.9499575690336952</v>
      </c>
      <c r="J254" s="47"/>
      <c r="K254" s="47">
        <f t="shared" si="59"/>
        <v>0</v>
      </c>
      <c r="L254" s="47">
        <f t="shared" si="52"/>
        <v>5.9499575690336952</v>
      </c>
      <c r="M254" s="47">
        <f t="shared" si="53"/>
        <v>814.42278190289812</v>
      </c>
      <c r="N254" s="53"/>
      <c r="U254" s="47">
        <f t="shared" si="54"/>
        <v>0</v>
      </c>
      <c r="V254" s="47">
        <f t="shared" si="55"/>
        <v>5.9499575690336952</v>
      </c>
      <c r="W254" s="47">
        <f t="shared" si="56"/>
        <v>1206.6129741364948</v>
      </c>
    </row>
    <row r="255" spans="1:23" ht="12.75" customHeight="1" x14ac:dyDescent="0.2">
      <c r="A255" s="49">
        <f t="shared" si="57"/>
        <v>1.0821041362364843</v>
      </c>
      <c r="B255" s="45">
        <f t="shared" si="60"/>
        <v>62</v>
      </c>
      <c r="C255" s="47">
        <f t="shared" si="51"/>
        <v>4.493597158028181</v>
      </c>
      <c r="D255" s="47">
        <f t="shared" si="62"/>
        <v>4.493597158028181</v>
      </c>
      <c r="E255" s="47">
        <f t="shared" si="62"/>
        <v>4.493597158028181</v>
      </c>
      <c r="F255" s="47">
        <f t="shared" si="62"/>
        <v>4.493597158028181</v>
      </c>
      <c r="G255" s="47">
        <f t="shared" si="62"/>
        <v>4.493597158028181</v>
      </c>
      <c r="H255" s="47">
        <f t="shared" si="62"/>
        <v>4.493597158028181</v>
      </c>
      <c r="I255" s="47">
        <f t="shared" si="58"/>
        <v>4.493597158028181</v>
      </c>
      <c r="J255" s="47"/>
      <c r="K255" s="47">
        <f t="shared" si="59"/>
        <v>0</v>
      </c>
      <c r="L255" s="47">
        <f t="shared" si="52"/>
        <v>4.493597158028181</v>
      </c>
      <c r="M255" s="47">
        <f t="shared" si="53"/>
        <v>883.59757464375298</v>
      </c>
      <c r="N255" s="53"/>
      <c r="U255" s="47">
        <f t="shared" si="54"/>
        <v>0</v>
      </c>
      <c r="V255" s="47">
        <f t="shared" si="55"/>
        <v>4.493597158028181</v>
      </c>
      <c r="W255" s="47">
        <f t="shared" si="56"/>
        <v>1328.1326546714679</v>
      </c>
    </row>
    <row r="256" spans="1:23" ht="12.75" customHeight="1" x14ac:dyDescent="0.2">
      <c r="A256" s="49">
        <f t="shared" si="57"/>
        <v>1.0995574287564276</v>
      </c>
      <c r="B256" s="45">
        <f t="shared" si="60"/>
        <v>63</v>
      </c>
      <c r="C256" s="47">
        <f t="shared" si="51"/>
        <v>3.3592319999999996</v>
      </c>
      <c r="D256" s="47">
        <f t="shared" si="62"/>
        <v>3.3592319999999996</v>
      </c>
      <c r="E256" s="47">
        <f t="shared" si="62"/>
        <v>3.3592319999999996</v>
      </c>
      <c r="F256" s="47">
        <f t="shared" si="62"/>
        <v>3.3592319999999996</v>
      </c>
      <c r="G256" s="47">
        <f t="shared" si="62"/>
        <v>3.3592319999999996</v>
      </c>
      <c r="H256" s="47">
        <f t="shared" si="62"/>
        <v>3.3592319999999996</v>
      </c>
      <c r="I256" s="47">
        <f t="shared" si="58"/>
        <v>3.3592319999999996</v>
      </c>
      <c r="J256" s="47"/>
      <c r="K256" s="47">
        <f t="shared" si="59"/>
        <v>0</v>
      </c>
      <c r="L256" s="47">
        <f t="shared" si="52"/>
        <v>3.3592319999999996</v>
      </c>
      <c r="M256" s="47">
        <f t="shared" si="53"/>
        <v>952.6084035687727</v>
      </c>
      <c r="N256" s="53"/>
      <c r="U256" s="47">
        <f t="shared" si="54"/>
        <v>0</v>
      </c>
      <c r="V256" s="47">
        <f t="shared" si="55"/>
        <v>3.3592319999999996</v>
      </c>
      <c r="W256" s="47">
        <f t="shared" si="56"/>
        <v>1450.3079667365491</v>
      </c>
    </row>
    <row r="257" spans="1:23" ht="12.75" customHeight="1" x14ac:dyDescent="0.2">
      <c r="A257" s="49">
        <f t="shared" si="57"/>
        <v>1.1170107212763709</v>
      </c>
      <c r="B257" s="45">
        <f t="shared" si="60"/>
        <v>64</v>
      </c>
      <c r="C257" s="47">
        <f t="shared" si="51"/>
        <v>2.4838002658300482</v>
      </c>
      <c r="D257" s="47">
        <f t="shared" si="62"/>
        <v>2.4838002658300482</v>
      </c>
      <c r="E257" s="47">
        <f t="shared" si="62"/>
        <v>2.4838002658300482</v>
      </c>
      <c r="F257" s="47">
        <f t="shared" si="62"/>
        <v>2.4838002658300482</v>
      </c>
      <c r="G257" s="47">
        <f t="shared" si="62"/>
        <v>2.4838002658300482</v>
      </c>
      <c r="H257" s="47">
        <f t="shared" si="62"/>
        <v>2.4838002658300482</v>
      </c>
      <c r="I257" s="47">
        <f t="shared" si="58"/>
        <v>2.4838002658300482</v>
      </c>
      <c r="J257" s="47"/>
      <c r="K257" s="47">
        <f t="shared" si="59"/>
        <v>0</v>
      </c>
      <c r="L257" s="47">
        <f t="shared" si="52"/>
        <v>2.4838002658300482</v>
      </c>
      <c r="M257" s="47">
        <f t="shared" si="53"/>
        <v>1020.4409888907624</v>
      </c>
      <c r="N257" s="53"/>
      <c r="U257" s="47">
        <f t="shared" si="54"/>
        <v>0</v>
      </c>
      <c r="V257" s="47">
        <f t="shared" si="55"/>
        <v>2.4838002658300482</v>
      </c>
      <c r="W257" s="47">
        <f t="shared" si="56"/>
        <v>1571.3625670333638</v>
      </c>
    </row>
    <row r="258" spans="1:23" ht="12.75" customHeight="1" x14ac:dyDescent="0.2">
      <c r="A258" s="49">
        <f t="shared" si="57"/>
        <v>1.1344640137963142</v>
      </c>
      <c r="B258" s="45">
        <f t="shared" si="60"/>
        <v>65</v>
      </c>
      <c r="C258" s="47">
        <f t="shared" si="51"/>
        <v>1.8148885254233427</v>
      </c>
      <c r="D258" s="47">
        <f t="shared" si="62"/>
        <v>1.8148885254233427</v>
      </c>
      <c r="E258" s="47">
        <f t="shared" si="62"/>
        <v>1.8148885254233427</v>
      </c>
      <c r="F258" s="47">
        <f t="shared" si="62"/>
        <v>1.8148885254233427</v>
      </c>
      <c r="G258" s="47">
        <f t="shared" si="62"/>
        <v>1.8148885254233427</v>
      </c>
      <c r="H258" s="47">
        <f t="shared" si="62"/>
        <v>1.8148885254233427</v>
      </c>
      <c r="I258" s="47">
        <f t="shared" si="58"/>
        <v>1.8148885254233427</v>
      </c>
      <c r="J258" s="47"/>
      <c r="K258" s="47">
        <f t="shared" si="59"/>
        <v>0</v>
      </c>
      <c r="L258" s="47">
        <f t="shared" si="52"/>
        <v>1.8148885254233427</v>
      </c>
      <c r="M258" s="47">
        <f t="shared" si="53"/>
        <v>1086.0411663334855</v>
      </c>
      <c r="N258" s="53"/>
      <c r="U258" s="47">
        <f t="shared" si="54"/>
        <v>0</v>
      </c>
      <c r="V258" s="47">
        <f t="shared" si="55"/>
        <v>1.8148885254233427</v>
      </c>
      <c r="W258" s="47">
        <f t="shared" si="56"/>
        <v>1689.4357638264851</v>
      </c>
    </row>
    <row r="259" spans="1:23" ht="12.75" customHeight="1" x14ac:dyDescent="0.2">
      <c r="A259" s="49">
        <f t="shared" si="57"/>
        <v>1.1519173063162575</v>
      </c>
      <c r="B259" s="45">
        <f t="shared" si="60"/>
        <v>66</v>
      </c>
      <c r="C259" s="47">
        <f t="shared" si="51"/>
        <v>1.3092416692577351</v>
      </c>
      <c r="D259" s="47">
        <f t="shared" si="62"/>
        <v>1.3092416692577351</v>
      </c>
      <c r="E259" s="47">
        <f t="shared" si="62"/>
        <v>1.3092416692577351</v>
      </c>
      <c r="F259" s="47">
        <f t="shared" si="62"/>
        <v>1.3092416692577351</v>
      </c>
      <c r="G259" s="47">
        <f t="shared" si="62"/>
        <v>1.3092416692577351</v>
      </c>
      <c r="H259" s="47">
        <f t="shared" si="62"/>
        <v>1.3092416692577351</v>
      </c>
      <c r="I259" s="47">
        <f t="shared" si="58"/>
        <v>1.3092416692577351</v>
      </c>
      <c r="J259" s="47"/>
      <c r="K259" s="47">
        <f t="shared" si="59"/>
        <v>0</v>
      </c>
      <c r="L259" s="47">
        <f t="shared" si="52"/>
        <v>1.3092416692577351</v>
      </c>
      <c r="M259" s="47">
        <f t="shared" si="53"/>
        <v>1148.3309496386926</v>
      </c>
      <c r="N259" s="53"/>
      <c r="U259" s="47">
        <f t="shared" si="54"/>
        <v>0</v>
      </c>
      <c r="V259" s="47">
        <f t="shared" si="55"/>
        <v>1.3092416692577351</v>
      </c>
      <c r="W259" s="47">
        <f t="shared" si="56"/>
        <v>1802.6115084829175</v>
      </c>
    </row>
    <row r="260" spans="1:23" ht="12.75" customHeight="1" x14ac:dyDescent="0.2">
      <c r="A260" s="49">
        <f t="shared" si="57"/>
        <v>1.1693705988362006</v>
      </c>
      <c r="B260" s="45">
        <f t="shared" si="60"/>
        <v>67</v>
      </c>
      <c r="C260" s="47">
        <f t="shared" si="51"/>
        <v>0.93143504388805753</v>
      </c>
      <c r="D260" s="47">
        <f t="shared" si="62"/>
        <v>0.93143504388805753</v>
      </c>
      <c r="E260" s="47">
        <f t="shared" si="62"/>
        <v>0.93143504388805753</v>
      </c>
      <c r="F260" s="47">
        <f t="shared" si="62"/>
        <v>0.93143504388805753</v>
      </c>
      <c r="G260" s="47">
        <f t="shared" si="62"/>
        <v>0.93143504388805753</v>
      </c>
      <c r="H260" s="47">
        <f t="shared" si="62"/>
        <v>0.93143504388805753</v>
      </c>
      <c r="I260" s="47">
        <f t="shared" si="58"/>
        <v>0.93143504388805753</v>
      </c>
      <c r="J260" s="47"/>
      <c r="K260" s="47">
        <f t="shared" si="59"/>
        <v>0</v>
      </c>
      <c r="L260" s="47">
        <f t="shared" si="52"/>
        <v>0.93143504388805753</v>
      </c>
      <c r="M260" s="47">
        <f t="shared" si="53"/>
        <v>1206.2256287710541</v>
      </c>
      <c r="N260" s="53"/>
      <c r="U260" s="47">
        <f t="shared" si="54"/>
        <v>0</v>
      </c>
      <c r="V260" s="47">
        <f t="shared" si="55"/>
        <v>0.93143504388805753</v>
      </c>
      <c r="W260" s="47">
        <f t="shared" si="56"/>
        <v>1908.9494738046346</v>
      </c>
    </row>
    <row r="261" spans="1:23" ht="12.75" customHeight="1" x14ac:dyDescent="0.2">
      <c r="A261" s="49">
        <f t="shared" si="57"/>
        <v>1.1868238913561442</v>
      </c>
      <c r="B261" s="45">
        <f t="shared" si="60"/>
        <v>68</v>
      </c>
      <c r="C261" s="47">
        <f t="shared" si="51"/>
        <v>0.65269657241563228</v>
      </c>
      <c r="D261" s="47">
        <f t="shared" si="62"/>
        <v>0.65269657241563228</v>
      </c>
      <c r="E261" s="47">
        <f t="shared" si="62"/>
        <v>0.65269657241563228</v>
      </c>
      <c r="F261" s="47">
        <f t="shared" si="62"/>
        <v>0.65269657241563228</v>
      </c>
      <c r="G261" s="47">
        <f t="shared" si="62"/>
        <v>0.65269657241563228</v>
      </c>
      <c r="H261" s="47">
        <f t="shared" si="62"/>
        <v>0.65269657241563228</v>
      </c>
      <c r="I261" s="47">
        <f t="shared" si="58"/>
        <v>0.65269657241563228</v>
      </c>
      <c r="J261" s="47"/>
      <c r="K261" s="47">
        <f t="shared" si="59"/>
        <v>0</v>
      </c>
      <c r="L261" s="47">
        <f t="shared" si="52"/>
        <v>0.65269657241563228</v>
      </c>
      <c r="M261" s="47">
        <f t="shared" si="53"/>
        <v>1258.6516015650191</v>
      </c>
      <c r="N261" s="53"/>
      <c r="U261" s="47">
        <f t="shared" si="54"/>
        <v>0</v>
      </c>
      <c r="V261" s="47">
        <f t="shared" si="55"/>
        <v>0.65269657241563228</v>
      </c>
      <c r="W261" s="47">
        <f t="shared" si="56"/>
        <v>2006.5176589078617</v>
      </c>
    </row>
    <row r="262" spans="1:23" ht="12.75" customHeight="1" x14ac:dyDescent="0.2">
      <c r="A262" s="49">
        <f t="shared" si="57"/>
        <v>1.2042771838760873</v>
      </c>
      <c r="B262" s="45">
        <f t="shared" si="60"/>
        <v>69</v>
      </c>
      <c r="C262" s="47">
        <f t="shared" si="51"/>
        <v>0.44986711050144818</v>
      </c>
      <c r="D262" s="47">
        <f t="shared" si="62"/>
        <v>0.44986711050144818</v>
      </c>
      <c r="E262" s="47">
        <f t="shared" si="62"/>
        <v>0.44986711050144818</v>
      </c>
      <c r="F262" s="47">
        <f t="shared" si="62"/>
        <v>0.44986711050144818</v>
      </c>
      <c r="G262" s="47">
        <f t="shared" si="62"/>
        <v>0.44986711050144818</v>
      </c>
      <c r="H262" s="47">
        <f t="shared" si="62"/>
        <v>0.44986711050144818</v>
      </c>
      <c r="I262" s="47">
        <f t="shared" si="58"/>
        <v>0.44986711050144818</v>
      </c>
      <c r="J262" s="47"/>
      <c r="K262" s="47">
        <f t="shared" si="59"/>
        <v>0</v>
      </c>
      <c r="L262" s="47">
        <f t="shared" si="52"/>
        <v>0.44986711050144818</v>
      </c>
      <c r="M262" s="47">
        <f t="shared" si="53"/>
        <v>1304.5646140351432</v>
      </c>
      <c r="N262" s="53"/>
      <c r="U262" s="47">
        <f t="shared" si="54"/>
        <v>0</v>
      </c>
      <c r="V262" s="47">
        <f t="shared" si="55"/>
        <v>0.44986711050144818</v>
      </c>
      <c r="W262" s="47">
        <f t="shared" si="56"/>
        <v>2093.4259154899178</v>
      </c>
    </row>
    <row r="263" spans="1:23" ht="12.75" customHeight="1" x14ac:dyDescent="0.2">
      <c r="A263" s="49">
        <f t="shared" si="57"/>
        <v>1.2217304763960306</v>
      </c>
      <c r="B263" s="45">
        <f t="shared" si="60"/>
        <v>70</v>
      </c>
      <c r="C263" s="47">
        <f t="shared" si="51"/>
        <v>0.30448776806948885</v>
      </c>
      <c r="D263" s="47">
        <f t="shared" si="62"/>
        <v>0.30448776806948885</v>
      </c>
      <c r="E263" s="47">
        <f t="shared" si="62"/>
        <v>0.30448776806948885</v>
      </c>
      <c r="F263" s="47">
        <f t="shared" si="62"/>
        <v>0.30448776806948885</v>
      </c>
      <c r="G263" s="47">
        <f t="shared" si="62"/>
        <v>0.30448776806948885</v>
      </c>
      <c r="H263" s="47">
        <f t="shared" si="62"/>
        <v>0.30448776806948885</v>
      </c>
      <c r="I263" s="47">
        <f t="shared" si="58"/>
        <v>0.30448776806948885</v>
      </c>
      <c r="J263" s="47"/>
      <c r="K263" s="47">
        <f t="shared" si="59"/>
        <v>0</v>
      </c>
      <c r="L263" s="47">
        <f t="shared" si="52"/>
        <v>0.30448776806948885</v>
      </c>
      <c r="M263" s="47">
        <f t="shared" si="53"/>
        <v>1342.9680685102962</v>
      </c>
      <c r="N263" s="53"/>
      <c r="U263" s="47">
        <f t="shared" si="54"/>
        <v>0</v>
      </c>
      <c r="V263" s="47">
        <f t="shared" si="55"/>
        <v>0.30448776806948885</v>
      </c>
      <c r="W263" s="47">
        <f t="shared" si="56"/>
        <v>2167.8597576325333</v>
      </c>
    </row>
    <row r="264" spans="1:23" ht="12.75" customHeight="1" x14ac:dyDescent="0.2">
      <c r="A264" s="49">
        <f t="shared" si="57"/>
        <v>1.2391837689159739</v>
      </c>
      <c r="B264" s="45">
        <f t="shared" si="60"/>
        <v>71</v>
      </c>
      <c r="C264" s="47">
        <f t="shared" si="51"/>
        <v>0.20200340641490458</v>
      </c>
      <c r="D264" s="47">
        <f t="shared" si="62"/>
        <v>0.20200340641490458</v>
      </c>
      <c r="E264" s="47">
        <f t="shared" si="62"/>
        <v>0.20200340641490458</v>
      </c>
      <c r="F264" s="47">
        <f t="shared" si="62"/>
        <v>0.20200340641490458</v>
      </c>
      <c r="G264" s="47">
        <f t="shared" si="62"/>
        <v>0.20200340641490458</v>
      </c>
      <c r="H264" s="47">
        <f t="shared" si="62"/>
        <v>0.20200340641490458</v>
      </c>
      <c r="I264" s="47">
        <f t="shared" si="58"/>
        <v>0.20200340641490458</v>
      </c>
      <c r="J264" s="47"/>
      <c r="K264" s="47">
        <f t="shared" si="59"/>
        <v>0</v>
      </c>
      <c r="L264" s="47">
        <f t="shared" si="52"/>
        <v>0.20200340641490458</v>
      </c>
      <c r="M264" s="47">
        <f t="shared" si="53"/>
        <v>1372.9310496094236</v>
      </c>
      <c r="N264" s="53"/>
      <c r="U264" s="47">
        <f t="shared" si="54"/>
        <v>0</v>
      </c>
      <c r="V264" s="47">
        <f t="shared" si="55"/>
        <v>0.20200340641490458</v>
      </c>
      <c r="W264" s="47">
        <f t="shared" si="56"/>
        <v>2228.1137977288058</v>
      </c>
    </row>
    <row r="265" spans="1:23" ht="12.75" customHeight="1" x14ac:dyDescent="0.2">
      <c r="A265" s="49">
        <f t="shared" si="57"/>
        <v>1.2566370614359172</v>
      </c>
      <c r="B265" s="45">
        <f t="shared" si="60"/>
        <v>72</v>
      </c>
      <c r="C265" s="47">
        <f t="shared" si="51"/>
        <v>0.13107200000000011</v>
      </c>
      <c r="D265" s="47">
        <f t="shared" si="62"/>
        <v>0.13107200000000011</v>
      </c>
      <c r="E265" s="47">
        <f t="shared" si="62"/>
        <v>0.13107200000000011</v>
      </c>
      <c r="F265" s="47">
        <f t="shared" si="62"/>
        <v>0.13107200000000011</v>
      </c>
      <c r="G265" s="47">
        <f t="shared" si="62"/>
        <v>0.13107200000000011</v>
      </c>
      <c r="H265" s="47">
        <f t="shared" si="62"/>
        <v>0.13107200000000011</v>
      </c>
      <c r="I265" s="47">
        <f t="shared" si="58"/>
        <v>0.13107200000000011</v>
      </c>
      <c r="J265" s="47"/>
      <c r="K265" s="47">
        <f t="shared" si="59"/>
        <v>0</v>
      </c>
      <c r="L265" s="47">
        <f t="shared" si="52"/>
        <v>0.13107200000000011</v>
      </c>
      <c r="M265" s="47">
        <f t="shared" si="53"/>
        <v>1393.6057161600449</v>
      </c>
      <c r="N265" s="53"/>
      <c r="U265" s="47">
        <f t="shared" si="54"/>
        <v>0</v>
      </c>
      <c r="V265" s="47">
        <f t="shared" si="55"/>
        <v>0.13107200000000011</v>
      </c>
      <c r="W265" s="47">
        <f t="shared" si="56"/>
        <v>2272.6241453125035</v>
      </c>
    </row>
    <row r="266" spans="1:23" ht="12.75" customHeight="1" x14ac:dyDescent="0.2">
      <c r="A266" s="49">
        <f t="shared" si="57"/>
        <v>1.2740903539558606</v>
      </c>
      <c r="B266" s="45">
        <f t="shared" si="60"/>
        <v>73</v>
      </c>
      <c r="C266" s="47">
        <f t="shared" si="51"/>
        <v>8.2970031789227322E-2</v>
      </c>
      <c r="D266" s="47">
        <f t="shared" si="62"/>
        <v>8.2970031789227322E-2</v>
      </c>
      <c r="E266" s="47">
        <f t="shared" si="62"/>
        <v>8.2970031789227322E-2</v>
      </c>
      <c r="F266" s="47">
        <f t="shared" si="62"/>
        <v>8.2970031789227322E-2</v>
      </c>
      <c r="G266" s="47">
        <f t="shared" si="62"/>
        <v>8.2970031789227322E-2</v>
      </c>
      <c r="H266" s="47">
        <f t="shared" si="62"/>
        <v>8.2970031789227322E-2</v>
      </c>
      <c r="I266" s="47">
        <f t="shared" si="58"/>
        <v>8.2970031789227322E-2</v>
      </c>
      <c r="J266" s="47"/>
      <c r="K266" s="47">
        <f t="shared" si="59"/>
        <v>0</v>
      </c>
      <c r="L266" s="47">
        <f t="shared" si="52"/>
        <v>8.2970031789227322E-2</v>
      </c>
      <c r="M266" s="47">
        <f t="shared" si="53"/>
        <v>1404.2437126198033</v>
      </c>
      <c r="N266" s="53"/>
      <c r="U266" s="47">
        <f t="shared" si="54"/>
        <v>0</v>
      </c>
      <c r="V266" s="47">
        <f t="shared" si="55"/>
        <v>8.2970031789227322E-2</v>
      </c>
      <c r="W266" s="47">
        <f t="shared" si="56"/>
        <v>2299.999113831871</v>
      </c>
    </row>
    <row r="267" spans="1:23" ht="12.75" customHeight="1" x14ac:dyDescent="0.2">
      <c r="A267" s="49">
        <f t="shared" si="57"/>
        <v>1.2915436464758039</v>
      </c>
      <c r="B267" s="45">
        <f t="shared" si="60"/>
        <v>74</v>
      </c>
      <c r="C267" s="47">
        <f t="shared" si="51"/>
        <v>5.1084570542597144E-2</v>
      </c>
      <c r="D267" s="47">
        <f t="shared" si="62"/>
        <v>5.1084570542597144E-2</v>
      </c>
      <c r="E267" s="47">
        <f t="shared" si="62"/>
        <v>5.1084570542597144E-2</v>
      </c>
      <c r="F267" s="47">
        <f t="shared" si="62"/>
        <v>5.1084570542597144E-2</v>
      </c>
      <c r="G267" s="47">
        <f t="shared" si="62"/>
        <v>5.1084570542597144E-2</v>
      </c>
      <c r="H267" s="47">
        <f t="shared" si="62"/>
        <v>5.1084570542597144E-2</v>
      </c>
      <c r="I267" s="47">
        <f t="shared" si="58"/>
        <v>5.1084570542597144E-2</v>
      </c>
      <c r="J267" s="47"/>
      <c r="K267" s="47">
        <f t="shared" si="59"/>
        <v>0</v>
      </c>
      <c r="L267" s="47">
        <f t="shared" si="52"/>
        <v>5.1084570542597144E-2</v>
      </c>
      <c r="M267" s="47">
        <f t="shared" si="53"/>
        <v>1404.2112663826877</v>
      </c>
      <c r="N267" s="53"/>
      <c r="U267" s="47">
        <f t="shared" si="54"/>
        <v>0</v>
      </c>
      <c r="V267" s="47">
        <f t="shared" si="55"/>
        <v>5.1084570542597144E-2</v>
      </c>
      <c r="W267" s="47">
        <f t="shared" si="56"/>
        <v>2309.047602750562</v>
      </c>
    </row>
    <row r="268" spans="1:23" ht="12.75" customHeight="1" x14ac:dyDescent="0.2">
      <c r="A268" s="49">
        <f t="shared" si="57"/>
        <v>1.3089969389957472</v>
      </c>
      <c r="B268" s="45">
        <f t="shared" si="60"/>
        <v>75</v>
      </c>
      <c r="C268" s="47">
        <f t="shared" si="51"/>
        <v>3.0483158055174538E-2</v>
      </c>
      <c r="D268" s="47">
        <f t="shared" si="62"/>
        <v>3.0483158055174538E-2</v>
      </c>
      <c r="E268" s="47">
        <f t="shared" si="62"/>
        <v>3.0483158055174538E-2</v>
      </c>
      <c r="F268" s="47">
        <f t="shared" si="62"/>
        <v>3.0483158055174538E-2</v>
      </c>
      <c r="G268" s="47">
        <f t="shared" si="62"/>
        <v>3.0483158055174538E-2</v>
      </c>
      <c r="H268" s="47">
        <f t="shared" si="62"/>
        <v>3.0483158055174538E-2</v>
      </c>
      <c r="I268" s="47">
        <f t="shared" si="58"/>
        <v>3.0483158055174538E-2</v>
      </c>
      <c r="J268" s="47"/>
      <c r="K268" s="47">
        <f t="shared" si="59"/>
        <v>0</v>
      </c>
      <c r="L268" s="47">
        <f t="shared" si="52"/>
        <v>3.0483158055174538E-2</v>
      </c>
      <c r="M268" s="47">
        <f t="shared" si="53"/>
        <v>1393.0026573570576</v>
      </c>
      <c r="N268" s="53"/>
      <c r="U268" s="47">
        <f t="shared" si="54"/>
        <v>0</v>
      </c>
      <c r="V268" s="47">
        <f t="shared" si="55"/>
        <v>3.0483158055174538E-2</v>
      </c>
      <c r="W268" s="47">
        <f t="shared" si="56"/>
        <v>2298.8045584638962</v>
      </c>
    </row>
    <row r="269" spans="1:23" ht="12.75" customHeight="1" x14ac:dyDescent="0.2">
      <c r="A269" s="49">
        <f t="shared" si="57"/>
        <v>1.3264502315156903</v>
      </c>
      <c r="B269" s="45">
        <f t="shared" si="60"/>
        <v>76</v>
      </c>
      <c r="C269" s="47">
        <f t="shared" ref="C269:C332" si="63">IF($B269&lt;-$B$9,K269,IF($B269&gt;$B$9,L269,M269))</f>
        <v>1.7553113898547582E-2</v>
      </c>
      <c r="D269" s="47">
        <f t="shared" si="62"/>
        <v>1.7553113898547582E-2</v>
      </c>
      <c r="E269" s="47">
        <f t="shared" si="62"/>
        <v>1.7553113898547582E-2</v>
      </c>
      <c r="F269" s="47">
        <f t="shared" si="62"/>
        <v>1.7553113898547582E-2</v>
      </c>
      <c r="G269" s="47">
        <f t="shared" si="62"/>
        <v>1.7553113898547582E-2</v>
      </c>
      <c r="H269" s="47">
        <f t="shared" si="62"/>
        <v>1.7553113898547582E-2</v>
      </c>
      <c r="I269" s="47">
        <f t="shared" si="58"/>
        <v>1.7553113898547582E-2</v>
      </c>
      <c r="J269" s="47"/>
      <c r="K269" s="47">
        <f t="shared" si="59"/>
        <v>0</v>
      </c>
      <c r="L269" s="47">
        <f t="shared" ref="L269:L332" si="64">IF($B269&lt;$B$9,0,IF($B269&lt;90,($D$9*(1-($B269-$B$9)/$B$9)^$K$11),0))</f>
        <v>1.7553113898547582E-2</v>
      </c>
      <c r="M269" s="47">
        <f t="shared" ref="M269:M332" si="65">$D$5*($T$15*COS($A269)+$T$21*COS(3*$A269)+$T$27*COS(5*$A269)+$T$33*COS(7*$A269)+$T$39*COS(9*$A269))</f>
        <v>1370.2517730525899</v>
      </c>
      <c r="N269" s="53"/>
      <c r="U269" s="47">
        <f t="shared" ref="U269:U332" si="66">IF($B269&lt;-90,0,IF($B269&lt;-$H$9,($J$9*((90+$B269)/$H$9)^$U$11),0))</f>
        <v>0</v>
      </c>
      <c r="V269" s="47">
        <f t="shared" ref="V269:V332" si="67">IF($B269&lt;$H$9,0,IF($B269&lt;90,($D$9*(1-($B269-$H$9)/$H$9)^$U$11),0))</f>
        <v>1.7553113898547582E-2</v>
      </c>
      <c r="W269" s="47">
        <f t="shared" ref="W269:W332" si="68">$J$5*($AD$15*COS($A269)+$AD$21*COS(3*$A269)+$AD$27*COS(5*$A269)+$AD$33*COS(7*$A269)+$AD$39*COS(9*$A269))</f>
        <v>2268.5529667650549</v>
      </c>
    </row>
    <row r="270" spans="1:23" ht="12.75" customHeight="1" x14ac:dyDescent="0.2">
      <c r="A270" s="49">
        <f t="shared" ref="A270:A333" si="69">B270*PI()/180</f>
        <v>1.3439035240356338</v>
      </c>
      <c r="B270" s="45">
        <f t="shared" si="60"/>
        <v>77</v>
      </c>
      <c r="C270" s="47">
        <f t="shared" si="63"/>
        <v>9.7023447883986258E-3</v>
      </c>
      <c r="D270" s="47">
        <f t="shared" si="62"/>
        <v>9.7023447883986258E-3</v>
      </c>
      <c r="E270" s="47">
        <f t="shared" si="62"/>
        <v>9.7023447883986258E-3</v>
      </c>
      <c r="F270" s="47">
        <f t="shared" si="62"/>
        <v>9.7023447883986258E-3</v>
      </c>
      <c r="G270" s="47">
        <f t="shared" si="62"/>
        <v>9.7023447883986258E-3</v>
      </c>
      <c r="H270" s="47">
        <f t="shared" si="62"/>
        <v>9.7023447883986258E-3</v>
      </c>
      <c r="I270" s="47">
        <f t="shared" ref="I270:I333" si="70">IF($B270&lt;-$H$9,U270,IF($B270&gt;$H$9,V270,W270))</f>
        <v>9.7023447883986258E-3</v>
      </c>
      <c r="J270" s="47"/>
      <c r="K270" s="47">
        <f t="shared" ref="K270:K333" si="71">IF($B270&lt;-90,0,IF($B270&lt;-$B$9,($D$9*((90+$B270)/$B$9)^$K$11),0))</f>
        <v>0</v>
      </c>
      <c r="L270" s="47">
        <f t="shared" si="64"/>
        <v>9.7023447883986258E-3</v>
      </c>
      <c r="M270" s="47">
        <f t="shared" si="65"/>
        <v>1335.7414956125124</v>
      </c>
      <c r="N270" s="53"/>
      <c r="U270" s="47">
        <f t="shared" si="66"/>
        <v>0</v>
      </c>
      <c r="V270" s="47">
        <f t="shared" si="67"/>
        <v>9.7023447883986258E-3</v>
      </c>
      <c r="W270" s="47">
        <f t="shared" si="68"/>
        <v>2217.8418910582659</v>
      </c>
    </row>
    <row r="271" spans="1:23" ht="12.75" customHeight="1" x14ac:dyDescent="0.2">
      <c r="A271" s="49">
        <f t="shared" si="69"/>
        <v>1.3613568165555769</v>
      </c>
      <c r="B271" s="45">
        <f t="shared" si="60"/>
        <v>78</v>
      </c>
      <c r="C271" s="47">
        <f t="shared" si="63"/>
        <v>5.1142252705380347E-3</v>
      </c>
      <c r="D271" s="47">
        <f t="shared" si="62"/>
        <v>5.1142252705380347E-3</v>
      </c>
      <c r="E271" s="47">
        <f t="shared" si="62"/>
        <v>5.1142252705380347E-3</v>
      </c>
      <c r="F271" s="47">
        <f t="shared" si="62"/>
        <v>5.1142252705380347E-3</v>
      </c>
      <c r="G271" s="47">
        <f t="shared" si="62"/>
        <v>5.1142252705380347E-3</v>
      </c>
      <c r="H271" s="47">
        <f t="shared" si="62"/>
        <v>5.1142252705380347E-3</v>
      </c>
      <c r="I271" s="47">
        <f t="shared" si="70"/>
        <v>5.1142252705380347E-3</v>
      </c>
      <c r="J271" s="47"/>
      <c r="K271" s="47">
        <f t="shared" si="71"/>
        <v>0</v>
      </c>
      <c r="L271" s="47">
        <f t="shared" si="64"/>
        <v>5.1142252705380347E-3</v>
      </c>
      <c r="M271" s="47">
        <f t="shared" si="65"/>
        <v>1289.4107061352456</v>
      </c>
      <c r="N271" s="53"/>
      <c r="U271" s="47">
        <f t="shared" si="66"/>
        <v>0</v>
      </c>
      <c r="V271" s="47">
        <f t="shared" si="67"/>
        <v>5.1142252705380347E-3</v>
      </c>
      <c r="W271" s="47">
        <f t="shared" si="68"/>
        <v>2146.5001429880708</v>
      </c>
    </row>
    <row r="272" spans="1:23" ht="12.75" customHeight="1" x14ac:dyDescent="0.2">
      <c r="A272" s="49">
        <f t="shared" si="69"/>
        <v>1.3788101090755203</v>
      </c>
      <c r="B272" s="45">
        <f t="shared" ref="B272:B335" si="72">B271+1</f>
        <v>79</v>
      </c>
      <c r="C272" s="47">
        <f t="shared" si="63"/>
        <v>2.5495959859985636E-3</v>
      </c>
      <c r="D272" s="47">
        <f t="shared" si="62"/>
        <v>2.5495959859985636E-3</v>
      </c>
      <c r="E272" s="47">
        <f t="shared" si="62"/>
        <v>2.5495959859985636E-3</v>
      </c>
      <c r="F272" s="47">
        <f t="shared" si="62"/>
        <v>2.5495959859985636E-3</v>
      </c>
      <c r="G272" s="47">
        <f t="shared" si="62"/>
        <v>2.5495959859985636E-3</v>
      </c>
      <c r="H272" s="47">
        <f t="shared" si="62"/>
        <v>2.5495959859985636E-3</v>
      </c>
      <c r="I272" s="47">
        <f t="shared" si="70"/>
        <v>2.5495959859985636E-3</v>
      </c>
      <c r="J272" s="47"/>
      <c r="K272" s="47">
        <f t="shared" si="71"/>
        <v>0</v>
      </c>
      <c r="L272" s="47">
        <f t="shared" si="64"/>
        <v>2.5495959859985636E-3</v>
      </c>
      <c r="M272" s="47">
        <f t="shared" si="65"/>
        <v>1231.3587354728634</v>
      </c>
      <c r="N272" s="53"/>
      <c r="U272" s="47">
        <f t="shared" si="66"/>
        <v>0</v>
      </c>
      <c r="V272" s="47">
        <f t="shared" si="67"/>
        <v>2.5495959859985636E-3</v>
      </c>
      <c r="W272" s="47">
        <f t="shared" si="68"/>
        <v>2054.6452541725253</v>
      </c>
    </row>
    <row r="273" spans="1:23" ht="12.75" customHeight="1" x14ac:dyDescent="0.2">
      <c r="A273" s="49">
        <f t="shared" si="69"/>
        <v>1.3962634015954636</v>
      </c>
      <c r="B273" s="45">
        <f t="shared" si="72"/>
        <v>80</v>
      </c>
      <c r="C273" s="47">
        <f t="shared" si="63"/>
        <v>1.1894053440214408E-3</v>
      </c>
      <c r="D273" s="47">
        <f t="shared" si="62"/>
        <v>1.1894053440214408E-3</v>
      </c>
      <c r="E273" s="47">
        <f t="shared" si="62"/>
        <v>1.1894053440214408E-3</v>
      </c>
      <c r="F273" s="47">
        <f t="shared" si="62"/>
        <v>1.1894053440214408E-3</v>
      </c>
      <c r="G273" s="47">
        <f t="shared" si="62"/>
        <v>1.1894053440214408E-3</v>
      </c>
      <c r="H273" s="47">
        <f t="shared" si="62"/>
        <v>1.1894053440214408E-3</v>
      </c>
      <c r="I273" s="47">
        <f t="shared" si="70"/>
        <v>1.1894053440214408E-3</v>
      </c>
      <c r="J273" s="47"/>
      <c r="K273" s="47">
        <f t="shared" si="71"/>
        <v>0</v>
      </c>
      <c r="L273" s="47">
        <f t="shared" si="64"/>
        <v>1.1894053440214408E-3</v>
      </c>
      <c r="M273" s="47">
        <f t="shared" si="65"/>
        <v>1161.8471385840933</v>
      </c>
      <c r="N273" s="53"/>
      <c r="U273" s="47">
        <f t="shared" si="66"/>
        <v>0</v>
      </c>
      <c r="V273" s="47">
        <f t="shared" si="67"/>
        <v>1.1894053440214408E-3</v>
      </c>
      <c r="W273" s="47">
        <f t="shared" si="68"/>
        <v>1942.6875076064648</v>
      </c>
    </row>
    <row r="274" spans="1:23" ht="12.75" customHeight="1" x14ac:dyDescent="0.2">
      <c r="A274" s="49">
        <f t="shared" si="69"/>
        <v>1.4137166941154069</v>
      </c>
      <c r="B274" s="45">
        <f t="shared" si="72"/>
        <v>81</v>
      </c>
      <c r="C274" s="47">
        <f t="shared" si="63"/>
        <v>5.1199999999999889E-4</v>
      </c>
      <c r="D274" s="47">
        <f t="shared" si="62"/>
        <v>5.1199999999999889E-4</v>
      </c>
      <c r="E274" s="47">
        <f t="shared" si="62"/>
        <v>5.1199999999999889E-4</v>
      </c>
      <c r="F274" s="47">
        <f t="shared" si="62"/>
        <v>5.1199999999999889E-4</v>
      </c>
      <c r="G274" s="47">
        <f t="shared" si="62"/>
        <v>5.1199999999999889E-4</v>
      </c>
      <c r="H274" s="47">
        <f t="shared" si="62"/>
        <v>5.1199999999999889E-4</v>
      </c>
      <c r="I274" s="47">
        <f t="shared" si="70"/>
        <v>5.1199999999999889E-4</v>
      </c>
      <c r="J274" s="47"/>
      <c r="K274" s="47">
        <f t="shared" si="71"/>
        <v>0</v>
      </c>
      <c r="L274" s="47">
        <f t="shared" si="64"/>
        <v>5.1199999999999889E-4</v>
      </c>
      <c r="M274" s="47">
        <f t="shared" si="65"/>
        <v>1081.2987204717278</v>
      </c>
      <c r="N274" s="53"/>
      <c r="U274" s="47">
        <f t="shared" si="66"/>
        <v>0</v>
      </c>
      <c r="V274" s="47">
        <f t="shared" si="67"/>
        <v>5.1199999999999889E-4</v>
      </c>
      <c r="W274" s="47">
        <f t="shared" si="68"/>
        <v>1811.3288831635573</v>
      </c>
    </row>
    <row r="275" spans="1:23" ht="12.75" customHeight="1" x14ac:dyDescent="0.2">
      <c r="A275" s="49">
        <f t="shared" si="69"/>
        <v>1.43116998663535</v>
      </c>
      <c r="B275" s="45">
        <f t="shared" si="72"/>
        <v>82</v>
      </c>
      <c r="C275" s="47">
        <f t="shared" si="63"/>
        <v>1.9954910368202061E-4</v>
      </c>
      <c r="D275" s="47">
        <f t="shared" ref="D275:H306" si="73">$C275+($I275-$C275)*D$11/90</f>
        <v>1.9954910368202061E-4</v>
      </c>
      <c r="E275" s="47">
        <f t="shared" si="73"/>
        <v>1.9954910368202061E-4</v>
      </c>
      <c r="F275" s="47">
        <f t="shared" si="73"/>
        <v>1.9954910368202061E-4</v>
      </c>
      <c r="G275" s="47">
        <f t="shared" si="73"/>
        <v>1.9954910368202061E-4</v>
      </c>
      <c r="H275" s="47">
        <f t="shared" si="73"/>
        <v>1.9954910368202061E-4</v>
      </c>
      <c r="I275" s="47">
        <f t="shared" si="70"/>
        <v>1.9954910368202061E-4</v>
      </c>
      <c r="J275" s="47"/>
      <c r="K275" s="47">
        <f t="shared" si="71"/>
        <v>0</v>
      </c>
      <c r="L275" s="47">
        <f t="shared" si="64"/>
        <v>1.9954910368202061E-4</v>
      </c>
      <c r="M275" s="47">
        <f t="shared" si="65"/>
        <v>990.29379468864408</v>
      </c>
      <c r="N275" s="53"/>
      <c r="U275" s="47">
        <f t="shared" si="66"/>
        <v>0</v>
      </c>
      <c r="V275" s="47">
        <f t="shared" si="67"/>
        <v>1.9954910368202061E-4</v>
      </c>
      <c r="W275" s="47">
        <f t="shared" si="68"/>
        <v>1661.5568714516276</v>
      </c>
    </row>
    <row r="276" spans="1:23" ht="12.75" customHeight="1" x14ac:dyDescent="0.2">
      <c r="A276" s="49">
        <f t="shared" si="69"/>
        <v>1.4486232791552935</v>
      </c>
      <c r="B276" s="45">
        <f t="shared" si="72"/>
        <v>83</v>
      </c>
      <c r="C276" s="47">
        <f t="shared" si="63"/>
        <v>6.8566851166201493E-5</v>
      </c>
      <c r="D276" s="47">
        <f t="shared" si="73"/>
        <v>6.8566851166201493E-5</v>
      </c>
      <c r="E276" s="47">
        <f t="shared" si="73"/>
        <v>6.8566851166201493E-5</v>
      </c>
      <c r="F276" s="47">
        <f t="shared" si="73"/>
        <v>6.8566851166201493E-5</v>
      </c>
      <c r="G276" s="47">
        <f t="shared" si="73"/>
        <v>6.8566851166201493E-5</v>
      </c>
      <c r="H276" s="47">
        <f t="shared" si="73"/>
        <v>6.8566851166201493E-5</v>
      </c>
      <c r="I276" s="47">
        <f t="shared" si="70"/>
        <v>6.8566851166201493E-5</v>
      </c>
      <c r="J276" s="47"/>
      <c r="K276" s="47">
        <f t="shared" si="71"/>
        <v>0</v>
      </c>
      <c r="L276" s="47">
        <f t="shared" si="64"/>
        <v>6.8566851166201493E-5</v>
      </c>
      <c r="M276" s="47">
        <f t="shared" si="65"/>
        <v>889.56370924161081</v>
      </c>
      <c r="N276" s="53"/>
      <c r="U276" s="47">
        <f t="shared" si="66"/>
        <v>0</v>
      </c>
      <c r="V276" s="47">
        <f t="shared" si="67"/>
        <v>6.8566851166201493E-5</v>
      </c>
      <c r="W276" s="47">
        <f t="shared" si="68"/>
        <v>1494.6332119421743</v>
      </c>
    </row>
    <row r="277" spans="1:23" ht="12.75" customHeight="1" x14ac:dyDescent="0.2">
      <c r="A277" s="49">
        <f t="shared" si="69"/>
        <v>1.4660765716752369</v>
      </c>
      <c r="B277" s="45">
        <f t="shared" si="72"/>
        <v>84</v>
      </c>
      <c r="C277" s="47">
        <f t="shared" si="63"/>
        <v>1.9977442463039137E-5</v>
      </c>
      <c r="D277" s="47">
        <f t="shared" si="73"/>
        <v>1.9977442463039137E-5</v>
      </c>
      <c r="E277" s="47">
        <f t="shared" si="73"/>
        <v>1.9977442463039137E-5</v>
      </c>
      <c r="F277" s="47">
        <f t="shared" si="73"/>
        <v>1.9977442463039137E-5</v>
      </c>
      <c r="G277" s="47">
        <f t="shared" si="73"/>
        <v>1.9977442463039137E-5</v>
      </c>
      <c r="H277" s="47">
        <f t="shared" si="73"/>
        <v>1.9977442463039137E-5</v>
      </c>
      <c r="I277" s="47">
        <f t="shared" si="70"/>
        <v>1.9977442463039137E-5</v>
      </c>
      <c r="J277" s="47"/>
      <c r="K277" s="47">
        <f t="shared" si="71"/>
        <v>0</v>
      </c>
      <c r="L277" s="47">
        <f t="shared" si="64"/>
        <v>1.9977442463039137E-5</v>
      </c>
      <c r="M277" s="47">
        <f t="shared" si="65"/>
        <v>779.9817283198347</v>
      </c>
      <c r="N277" s="53"/>
      <c r="U277" s="47">
        <f t="shared" si="66"/>
        <v>0</v>
      </c>
      <c r="V277" s="47">
        <f t="shared" si="67"/>
        <v>1.9977442463039137E-5</v>
      </c>
      <c r="W277" s="47">
        <f t="shared" si="68"/>
        <v>1312.0777126261487</v>
      </c>
    </row>
    <row r="278" spans="1:23" ht="12.75" customHeight="1" x14ac:dyDescent="0.2">
      <c r="A278" s="49">
        <f t="shared" si="69"/>
        <v>1.4835298641951802</v>
      </c>
      <c r="B278" s="45">
        <f t="shared" si="72"/>
        <v>85</v>
      </c>
      <c r="C278" s="47">
        <f t="shared" si="63"/>
        <v>4.6461146250837719E-6</v>
      </c>
      <c r="D278" s="47">
        <f t="shared" si="73"/>
        <v>4.6461146250837719E-6</v>
      </c>
      <c r="E278" s="47">
        <f t="shared" si="73"/>
        <v>4.6461146250837719E-6</v>
      </c>
      <c r="F278" s="47">
        <f t="shared" si="73"/>
        <v>4.6461146250837719E-6</v>
      </c>
      <c r="G278" s="47">
        <f t="shared" si="73"/>
        <v>4.6461146250837719E-6</v>
      </c>
      <c r="H278" s="47">
        <f t="shared" si="73"/>
        <v>4.6461146250837719E-6</v>
      </c>
      <c r="I278" s="47">
        <f t="shared" si="70"/>
        <v>4.6461146250837719E-6</v>
      </c>
      <c r="J278" s="47"/>
      <c r="K278" s="47">
        <f t="shared" si="71"/>
        <v>0</v>
      </c>
      <c r="L278" s="47">
        <f t="shared" si="64"/>
        <v>4.6461146250837719E-6</v>
      </c>
      <c r="M278" s="47">
        <f t="shared" si="65"/>
        <v>662.55141048614792</v>
      </c>
      <c r="N278" s="53"/>
      <c r="U278" s="47">
        <f t="shared" si="66"/>
        <v>0</v>
      </c>
      <c r="V278" s="47">
        <f t="shared" si="67"/>
        <v>4.6461146250837719E-6</v>
      </c>
      <c r="W278" s="47">
        <f t="shared" si="68"/>
        <v>1115.6474072631684</v>
      </c>
    </row>
    <row r="279" spans="1:23" ht="12.75" customHeight="1" x14ac:dyDescent="0.2">
      <c r="A279" s="49">
        <f t="shared" si="69"/>
        <v>1.5009831567151233</v>
      </c>
      <c r="B279" s="45">
        <f t="shared" si="72"/>
        <v>86</v>
      </c>
      <c r="C279" s="47">
        <f t="shared" si="63"/>
        <v>7.79488686257893E-7</v>
      </c>
      <c r="D279" s="47">
        <f t="shared" si="73"/>
        <v>7.79488686257893E-7</v>
      </c>
      <c r="E279" s="47">
        <f t="shared" si="73"/>
        <v>7.79488686257893E-7</v>
      </c>
      <c r="F279" s="47">
        <f t="shared" si="73"/>
        <v>7.79488686257893E-7</v>
      </c>
      <c r="G279" s="47">
        <f t="shared" si="73"/>
        <v>7.79488686257893E-7</v>
      </c>
      <c r="H279" s="47">
        <f t="shared" si="73"/>
        <v>7.79488686257893E-7</v>
      </c>
      <c r="I279" s="47">
        <f t="shared" si="70"/>
        <v>7.79488686257893E-7</v>
      </c>
      <c r="J279" s="47"/>
      <c r="K279" s="47">
        <f t="shared" si="71"/>
        <v>0</v>
      </c>
      <c r="L279" s="47">
        <f t="shared" si="64"/>
        <v>7.79488686257893E-7</v>
      </c>
      <c r="M279" s="47">
        <f t="shared" si="65"/>
        <v>538.39267367791115</v>
      </c>
      <c r="N279" s="53"/>
      <c r="U279" s="47">
        <f t="shared" si="66"/>
        <v>0</v>
      </c>
      <c r="V279" s="47">
        <f t="shared" si="67"/>
        <v>7.79488686257893E-7</v>
      </c>
      <c r="W279" s="47">
        <f t="shared" si="68"/>
        <v>907.3114004547898</v>
      </c>
    </row>
    <row r="280" spans="1:23" ht="12.75" customHeight="1" x14ac:dyDescent="0.2">
      <c r="A280" s="49">
        <f t="shared" si="69"/>
        <v>1.5184364492350666</v>
      </c>
      <c r="B280" s="45">
        <f t="shared" si="72"/>
        <v>87</v>
      </c>
      <c r="C280" s="47">
        <f t="shared" si="63"/>
        <v>7.8036884621246629E-8</v>
      </c>
      <c r="D280" s="47">
        <f t="shared" si="73"/>
        <v>7.8036884621246629E-8</v>
      </c>
      <c r="E280" s="47">
        <f t="shared" si="73"/>
        <v>7.8036884621246629E-8</v>
      </c>
      <c r="F280" s="47">
        <f t="shared" si="73"/>
        <v>7.8036884621246629E-8</v>
      </c>
      <c r="G280" s="47">
        <f t="shared" si="73"/>
        <v>7.8036884621246629E-8</v>
      </c>
      <c r="H280" s="47">
        <f t="shared" si="73"/>
        <v>7.8036884621246629E-8</v>
      </c>
      <c r="I280" s="47">
        <f t="shared" si="70"/>
        <v>7.8036884621246629E-8</v>
      </c>
      <c r="J280" s="47"/>
      <c r="K280" s="47">
        <f t="shared" si="71"/>
        <v>0</v>
      </c>
      <c r="L280" s="47">
        <f t="shared" si="64"/>
        <v>7.8036884621246629E-8</v>
      </c>
      <c r="M280" s="47">
        <f t="shared" si="65"/>
        <v>408.72578350591021</v>
      </c>
      <c r="N280" s="53"/>
      <c r="U280" s="47">
        <f t="shared" si="66"/>
        <v>0</v>
      </c>
      <c r="V280" s="47">
        <f t="shared" si="67"/>
        <v>7.8036884621246629E-8</v>
      </c>
      <c r="W280" s="47">
        <f t="shared" si="68"/>
        <v>689.22183824103672</v>
      </c>
    </row>
    <row r="281" spans="1:23" ht="12.75" customHeight="1" x14ac:dyDescent="0.2">
      <c r="A281" s="49">
        <f t="shared" si="69"/>
        <v>1.5358897417550099</v>
      </c>
      <c r="B281" s="45">
        <f t="shared" si="72"/>
        <v>88</v>
      </c>
      <c r="C281" s="47">
        <f t="shared" si="63"/>
        <v>3.0448776806948627E-9</v>
      </c>
      <c r="D281" s="47">
        <f t="shared" si="73"/>
        <v>3.0448776806948627E-9</v>
      </c>
      <c r="E281" s="47">
        <f t="shared" si="73"/>
        <v>3.0448776806948627E-9</v>
      </c>
      <c r="F281" s="47">
        <f t="shared" si="73"/>
        <v>3.0448776806948627E-9</v>
      </c>
      <c r="G281" s="47">
        <f t="shared" si="73"/>
        <v>3.0448776806948627E-9</v>
      </c>
      <c r="H281" s="47">
        <f t="shared" si="73"/>
        <v>3.0448776806948627E-9</v>
      </c>
      <c r="I281" s="47">
        <f t="shared" si="70"/>
        <v>3.0448776806948627E-9</v>
      </c>
      <c r="J281" s="47"/>
      <c r="K281" s="47">
        <f t="shared" si="71"/>
        <v>0</v>
      </c>
      <c r="L281" s="47">
        <f t="shared" si="64"/>
        <v>3.0448776806948627E-9</v>
      </c>
      <c r="M281" s="47">
        <f t="shared" si="65"/>
        <v>274.85354292040023</v>
      </c>
      <c r="N281" s="53"/>
      <c r="U281" s="47">
        <f t="shared" si="66"/>
        <v>0</v>
      </c>
      <c r="V281" s="47">
        <f t="shared" si="67"/>
        <v>3.0448776806948627E-9</v>
      </c>
      <c r="W281" s="47">
        <f t="shared" si="68"/>
        <v>463.68152079024031</v>
      </c>
    </row>
    <row r="282" spans="1:23" ht="12.75" customHeight="1" x14ac:dyDescent="0.2">
      <c r="A282" s="49">
        <f t="shared" si="69"/>
        <v>1.5533430342749535</v>
      </c>
      <c r="B282" s="45">
        <f t="shared" si="72"/>
        <v>89</v>
      </c>
      <c r="C282" s="47">
        <f t="shared" si="63"/>
        <v>1.189405344021455E-11</v>
      </c>
      <c r="D282" s="47">
        <f t="shared" si="73"/>
        <v>1.189405344021455E-11</v>
      </c>
      <c r="E282" s="47">
        <f t="shared" si="73"/>
        <v>1.189405344021455E-11</v>
      </c>
      <c r="F282" s="47">
        <f t="shared" si="73"/>
        <v>1.189405344021455E-11</v>
      </c>
      <c r="G282" s="47">
        <f t="shared" si="73"/>
        <v>1.189405344021455E-11</v>
      </c>
      <c r="H282" s="47">
        <f t="shared" si="73"/>
        <v>1.189405344021455E-11</v>
      </c>
      <c r="I282" s="47">
        <f t="shared" si="70"/>
        <v>1.189405344021455E-11</v>
      </c>
      <c r="J282" s="47"/>
      <c r="K282" s="47">
        <f t="shared" si="71"/>
        <v>0</v>
      </c>
      <c r="L282" s="47">
        <f t="shared" si="64"/>
        <v>1.189405344021455E-11</v>
      </c>
      <c r="M282" s="47">
        <f t="shared" si="65"/>
        <v>138.14199743692012</v>
      </c>
      <c r="N282" s="53"/>
      <c r="U282" s="47">
        <f t="shared" si="66"/>
        <v>0</v>
      </c>
      <c r="V282" s="47">
        <f t="shared" si="67"/>
        <v>1.189405344021455E-11</v>
      </c>
      <c r="W282" s="47">
        <f t="shared" si="68"/>
        <v>233.10874230461698</v>
      </c>
    </row>
    <row r="283" spans="1:23" ht="12.75" customHeight="1" x14ac:dyDescent="0.2">
      <c r="A283" s="49">
        <f t="shared" si="69"/>
        <v>1.5707963267948966</v>
      </c>
      <c r="B283" s="45">
        <f t="shared" si="72"/>
        <v>90</v>
      </c>
      <c r="C283" s="47">
        <f t="shared" si="63"/>
        <v>0</v>
      </c>
      <c r="D283" s="47">
        <f t="shared" si="73"/>
        <v>0</v>
      </c>
      <c r="E283" s="47">
        <f t="shared" si="73"/>
        <v>0</v>
      </c>
      <c r="F283" s="47">
        <f t="shared" si="73"/>
        <v>0</v>
      </c>
      <c r="G283" s="47">
        <f t="shared" si="73"/>
        <v>0</v>
      </c>
      <c r="H283" s="47">
        <f t="shared" si="73"/>
        <v>0</v>
      </c>
      <c r="I283" s="47">
        <f t="shared" si="70"/>
        <v>0</v>
      </c>
      <c r="J283" s="47"/>
      <c r="K283" s="47">
        <f t="shared" si="71"/>
        <v>0</v>
      </c>
      <c r="L283" s="47">
        <f t="shared" si="64"/>
        <v>0</v>
      </c>
      <c r="M283" s="47">
        <f t="shared" si="65"/>
        <v>4.8568894958963948E-13</v>
      </c>
      <c r="N283" s="53"/>
      <c r="U283" s="47">
        <f t="shared" si="66"/>
        <v>0</v>
      </c>
      <c r="V283" s="47">
        <f t="shared" si="67"/>
        <v>0</v>
      </c>
      <c r="W283" s="47">
        <f t="shared" si="68"/>
        <v>8.1965123579563903E-13</v>
      </c>
    </row>
    <row r="284" spans="1:23" ht="12.75" customHeight="1" x14ac:dyDescent="0.2">
      <c r="A284" s="49">
        <f t="shared" si="69"/>
        <v>1.5882496193148399</v>
      </c>
      <c r="B284" s="45">
        <f t="shared" si="72"/>
        <v>91</v>
      </c>
      <c r="C284" s="47">
        <f t="shared" si="63"/>
        <v>0</v>
      </c>
      <c r="D284" s="47">
        <f t="shared" si="73"/>
        <v>0</v>
      </c>
      <c r="E284" s="47">
        <f t="shared" si="73"/>
        <v>0</v>
      </c>
      <c r="F284" s="47">
        <f t="shared" si="73"/>
        <v>0</v>
      </c>
      <c r="G284" s="47">
        <f t="shared" si="73"/>
        <v>0</v>
      </c>
      <c r="H284" s="47">
        <f t="shared" si="73"/>
        <v>0</v>
      </c>
      <c r="I284" s="47">
        <f t="shared" si="70"/>
        <v>0</v>
      </c>
      <c r="J284" s="47"/>
      <c r="K284" s="47">
        <f t="shared" si="71"/>
        <v>0</v>
      </c>
      <c r="L284" s="47">
        <f t="shared" si="64"/>
        <v>0</v>
      </c>
      <c r="M284" s="47">
        <f t="shared" si="65"/>
        <v>-138.14199743692097</v>
      </c>
      <c r="N284" s="53"/>
      <c r="U284" s="47">
        <f t="shared" si="66"/>
        <v>0</v>
      </c>
      <c r="V284" s="47">
        <f t="shared" si="67"/>
        <v>0</v>
      </c>
      <c r="W284" s="47">
        <f t="shared" si="68"/>
        <v>-233.1087423046184</v>
      </c>
    </row>
    <row r="285" spans="1:23" ht="12.75" customHeight="1" x14ac:dyDescent="0.2">
      <c r="A285" s="49">
        <f t="shared" si="69"/>
        <v>1.605702911834783</v>
      </c>
      <c r="B285" s="45">
        <f t="shared" si="72"/>
        <v>92</v>
      </c>
      <c r="C285" s="47">
        <f t="shared" si="63"/>
        <v>0</v>
      </c>
      <c r="D285" s="47">
        <f t="shared" si="73"/>
        <v>0</v>
      </c>
      <c r="E285" s="47">
        <f t="shared" si="73"/>
        <v>0</v>
      </c>
      <c r="F285" s="47">
        <f t="shared" si="73"/>
        <v>0</v>
      </c>
      <c r="G285" s="47">
        <f t="shared" si="73"/>
        <v>0</v>
      </c>
      <c r="H285" s="47">
        <f t="shared" si="73"/>
        <v>0</v>
      </c>
      <c r="I285" s="47">
        <f t="shared" si="70"/>
        <v>0</v>
      </c>
      <c r="J285" s="47"/>
      <c r="K285" s="47">
        <f t="shared" si="71"/>
        <v>0</v>
      </c>
      <c r="L285" s="47">
        <f t="shared" si="64"/>
        <v>0</v>
      </c>
      <c r="M285" s="47">
        <f t="shared" si="65"/>
        <v>-274.85354292039801</v>
      </c>
      <c r="N285" s="53"/>
      <c r="U285" s="47">
        <f t="shared" si="66"/>
        <v>0</v>
      </c>
      <c r="V285" s="47">
        <f t="shared" si="67"/>
        <v>0</v>
      </c>
      <c r="W285" s="47">
        <f t="shared" si="68"/>
        <v>-463.6815207902365</v>
      </c>
    </row>
    <row r="286" spans="1:23" ht="12.75" customHeight="1" x14ac:dyDescent="0.2">
      <c r="A286" s="49">
        <f t="shared" si="69"/>
        <v>1.6231562043547263</v>
      </c>
      <c r="B286" s="45">
        <f t="shared" si="72"/>
        <v>93</v>
      </c>
      <c r="C286" s="47">
        <f t="shared" si="63"/>
        <v>0</v>
      </c>
      <c r="D286" s="47">
        <f t="shared" si="73"/>
        <v>0</v>
      </c>
      <c r="E286" s="47">
        <f t="shared" si="73"/>
        <v>0</v>
      </c>
      <c r="F286" s="47">
        <f t="shared" si="73"/>
        <v>0</v>
      </c>
      <c r="G286" s="47">
        <f t="shared" si="73"/>
        <v>0</v>
      </c>
      <c r="H286" s="47">
        <f t="shared" si="73"/>
        <v>0</v>
      </c>
      <c r="I286" s="47">
        <f t="shared" si="70"/>
        <v>0</v>
      </c>
      <c r="J286" s="47"/>
      <c r="K286" s="47">
        <f t="shared" si="71"/>
        <v>0</v>
      </c>
      <c r="L286" s="47">
        <f t="shared" si="64"/>
        <v>0</v>
      </c>
      <c r="M286" s="47">
        <f t="shared" si="65"/>
        <v>-408.7257835059076</v>
      </c>
      <c r="N286" s="53"/>
      <c r="U286" s="47">
        <f t="shared" si="66"/>
        <v>0</v>
      </c>
      <c r="V286" s="47">
        <f t="shared" si="67"/>
        <v>0</v>
      </c>
      <c r="W286" s="47">
        <f t="shared" si="68"/>
        <v>-689.22183824103217</v>
      </c>
    </row>
    <row r="287" spans="1:23" ht="12.75" customHeight="1" x14ac:dyDescent="0.2">
      <c r="A287" s="49">
        <f t="shared" si="69"/>
        <v>1.6406094968746698</v>
      </c>
      <c r="B287" s="45">
        <f t="shared" si="72"/>
        <v>94</v>
      </c>
      <c r="C287" s="47">
        <f t="shared" si="63"/>
        <v>0</v>
      </c>
      <c r="D287" s="47">
        <f t="shared" si="73"/>
        <v>0</v>
      </c>
      <c r="E287" s="47">
        <f t="shared" si="73"/>
        <v>0</v>
      </c>
      <c r="F287" s="47">
        <f t="shared" si="73"/>
        <v>0</v>
      </c>
      <c r="G287" s="47">
        <f t="shared" si="73"/>
        <v>0</v>
      </c>
      <c r="H287" s="47">
        <f t="shared" si="73"/>
        <v>0</v>
      </c>
      <c r="I287" s="47">
        <f t="shared" si="70"/>
        <v>0</v>
      </c>
      <c r="J287" s="47"/>
      <c r="K287" s="47">
        <f t="shared" si="71"/>
        <v>0</v>
      </c>
      <c r="L287" s="47">
        <f t="shared" si="64"/>
        <v>0</v>
      </c>
      <c r="M287" s="47">
        <f t="shared" si="65"/>
        <v>-538.39267367791058</v>
      </c>
      <c r="N287" s="53"/>
      <c r="U287" s="47">
        <f t="shared" si="66"/>
        <v>0</v>
      </c>
      <c r="V287" s="47">
        <f t="shared" si="67"/>
        <v>0</v>
      </c>
      <c r="W287" s="47">
        <f t="shared" si="68"/>
        <v>-907.31140045478901</v>
      </c>
    </row>
    <row r="288" spans="1:23" ht="12.75" customHeight="1" x14ac:dyDescent="0.2">
      <c r="A288" s="49">
        <f t="shared" si="69"/>
        <v>1.6580627893946132</v>
      </c>
      <c r="B288" s="45">
        <f t="shared" si="72"/>
        <v>95</v>
      </c>
      <c r="C288" s="47">
        <f t="shared" si="63"/>
        <v>0</v>
      </c>
      <c r="D288" s="47">
        <f t="shared" si="73"/>
        <v>0</v>
      </c>
      <c r="E288" s="47">
        <f t="shared" si="73"/>
        <v>0</v>
      </c>
      <c r="F288" s="47">
        <f t="shared" si="73"/>
        <v>0</v>
      </c>
      <c r="G288" s="47">
        <f t="shared" si="73"/>
        <v>0</v>
      </c>
      <c r="H288" s="47">
        <f t="shared" si="73"/>
        <v>0</v>
      </c>
      <c r="I288" s="47">
        <f t="shared" si="70"/>
        <v>0</v>
      </c>
      <c r="J288" s="47"/>
      <c r="K288" s="47">
        <f t="shared" si="71"/>
        <v>0</v>
      </c>
      <c r="L288" s="47">
        <f t="shared" si="64"/>
        <v>0</v>
      </c>
      <c r="M288" s="47">
        <f t="shared" si="65"/>
        <v>-662.55141048614917</v>
      </c>
      <c r="N288" s="53"/>
      <c r="U288" s="47">
        <f t="shared" si="66"/>
        <v>0</v>
      </c>
      <c r="V288" s="47">
        <f t="shared" si="67"/>
        <v>0</v>
      </c>
      <c r="W288" s="47">
        <f t="shared" si="68"/>
        <v>-1115.6474072631702</v>
      </c>
    </row>
    <row r="289" spans="1:23" ht="12.75" customHeight="1" x14ac:dyDescent="0.2">
      <c r="A289" s="49">
        <f t="shared" si="69"/>
        <v>1.6755160819145563</v>
      </c>
      <c r="B289" s="45">
        <f t="shared" si="72"/>
        <v>96</v>
      </c>
      <c r="C289" s="47">
        <f t="shared" si="63"/>
        <v>0</v>
      </c>
      <c r="D289" s="47">
        <f t="shared" si="73"/>
        <v>0</v>
      </c>
      <c r="E289" s="47">
        <f t="shared" si="73"/>
        <v>0</v>
      </c>
      <c r="F289" s="47">
        <f t="shared" si="73"/>
        <v>0</v>
      </c>
      <c r="G289" s="47">
        <f t="shared" si="73"/>
        <v>0</v>
      </c>
      <c r="H289" s="47">
        <f t="shared" si="73"/>
        <v>0</v>
      </c>
      <c r="I289" s="47">
        <f t="shared" si="70"/>
        <v>0</v>
      </c>
      <c r="J289" s="47"/>
      <c r="K289" s="47">
        <f t="shared" si="71"/>
        <v>0</v>
      </c>
      <c r="L289" s="47">
        <f t="shared" si="64"/>
        <v>0</v>
      </c>
      <c r="M289" s="47">
        <f t="shared" si="65"/>
        <v>-779.98172831983402</v>
      </c>
      <c r="N289" s="53"/>
      <c r="U289" s="47">
        <f t="shared" si="66"/>
        <v>0</v>
      </c>
      <c r="V289" s="47">
        <f t="shared" si="67"/>
        <v>0</v>
      </c>
      <c r="W289" s="47">
        <f t="shared" si="68"/>
        <v>-1312.0777126261471</v>
      </c>
    </row>
    <row r="290" spans="1:23" ht="12.75" customHeight="1" x14ac:dyDescent="0.2">
      <c r="A290" s="49">
        <f t="shared" si="69"/>
        <v>1.6929693744344996</v>
      </c>
      <c r="B290" s="45">
        <f t="shared" si="72"/>
        <v>97</v>
      </c>
      <c r="C290" s="47">
        <f t="shared" si="63"/>
        <v>0</v>
      </c>
      <c r="D290" s="47">
        <f t="shared" si="73"/>
        <v>0</v>
      </c>
      <c r="E290" s="47">
        <f t="shared" si="73"/>
        <v>0</v>
      </c>
      <c r="F290" s="47">
        <f t="shared" si="73"/>
        <v>0</v>
      </c>
      <c r="G290" s="47">
        <f t="shared" si="73"/>
        <v>0</v>
      </c>
      <c r="H290" s="47">
        <f t="shared" si="73"/>
        <v>0</v>
      </c>
      <c r="I290" s="47">
        <f t="shared" si="70"/>
        <v>0</v>
      </c>
      <c r="J290" s="47"/>
      <c r="K290" s="47">
        <f t="shared" si="71"/>
        <v>0</v>
      </c>
      <c r="L290" s="47">
        <f t="shared" si="64"/>
        <v>0</v>
      </c>
      <c r="M290" s="47">
        <f t="shared" si="65"/>
        <v>-889.56370924161013</v>
      </c>
      <c r="N290" s="53"/>
      <c r="U290" s="47">
        <f t="shared" si="66"/>
        <v>0</v>
      </c>
      <c r="V290" s="47">
        <f t="shared" si="67"/>
        <v>0</v>
      </c>
      <c r="W290" s="47">
        <f t="shared" si="68"/>
        <v>-1494.6332119421731</v>
      </c>
    </row>
    <row r="291" spans="1:23" ht="12.75" customHeight="1" x14ac:dyDescent="0.2">
      <c r="A291" s="49">
        <f t="shared" si="69"/>
        <v>1.7104226669544429</v>
      </c>
      <c r="B291" s="45">
        <f t="shared" si="72"/>
        <v>98</v>
      </c>
      <c r="C291" s="47">
        <f t="shared" si="63"/>
        <v>0</v>
      </c>
      <c r="D291" s="47">
        <f t="shared" si="73"/>
        <v>0</v>
      </c>
      <c r="E291" s="47">
        <f t="shared" si="73"/>
        <v>0</v>
      </c>
      <c r="F291" s="47">
        <f t="shared" si="73"/>
        <v>0</v>
      </c>
      <c r="G291" s="47">
        <f t="shared" si="73"/>
        <v>0</v>
      </c>
      <c r="H291" s="47">
        <f t="shared" si="73"/>
        <v>0</v>
      </c>
      <c r="I291" s="47">
        <f t="shared" si="70"/>
        <v>0</v>
      </c>
      <c r="J291" s="47"/>
      <c r="K291" s="47">
        <f t="shared" si="71"/>
        <v>0</v>
      </c>
      <c r="L291" s="47">
        <f t="shared" si="64"/>
        <v>0</v>
      </c>
      <c r="M291" s="47">
        <f t="shared" si="65"/>
        <v>-990.29379468864192</v>
      </c>
      <c r="N291" s="53"/>
      <c r="U291" s="47">
        <f t="shared" si="66"/>
        <v>0</v>
      </c>
      <c r="V291" s="47">
        <f t="shared" si="67"/>
        <v>0</v>
      </c>
      <c r="W291" s="47">
        <f t="shared" si="68"/>
        <v>-1661.5568714516237</v>
      </c>
    </row>
    <row r="292" spans="1:23" ht="12.75" customHeight="1" x14ac:dyDescent="0.2">
      <c r="A292" s="49">
        <f t="shared" si="69"/>
        <v>1.7278759594743864</v>
      </c>
      <c r="B292" s="45">
        <f t="shared" si="72"/>
        <v>99</v>
      </c>
      <c r="C292" s="47">
        <f t="shared" si="63"/>
        <v>0</v>
      </c>
      <c r="D292" s="47">
        <f t="shared" si="73"/>
        <v>0</v>
      </c>
      <c r="E292" s="47">
        <f t="shared" si="73"/>
        <v>0</v>
      </c>
      <c r="F292" s="47">
        <f t="shared" si="73"/>
        <v>0</v>
      </c>
      <c r="G292" s="47">
        <f t="shared" si="73"/>
        <v>0</v>
      </c>
      <c r="H292" s="47">
        <f t="shared" si="73"/>
        <v>0</v>
      </c>
      <c r="I292" s="47">
        <f t="shared" si="70"/>
        <v>0</v>
      </c>
      <c r="J292" s="47"/>
      <c r="K292" s="47">
        <f t="shared" si="71"/>
        <v>0</v>
      </c>
      <c r="L292" s="47">
        <f t="shared" si="64"/>
        <v>0</v>
      </c>
      <c r="M292" s="47">
        <f t="shared" si="65"/>
        <v>-1081.2987204717278</v>
      </c>
      <c r="N292" s="53"/>
      <c r="U292" s="47">
        <f t="shared" si="66"/>
        <v>0</v>
      </c>
      <c r="V292" s="47">
        <f t="shared" si="67"/>
        <v>0</v>
      </c>
      <c r="W292" s="47">
        <f t="shared" si="68"/>
        <v>-1811.3288831635577</v>
      </c>
    </row>
    <row r="293" spans="1:23" ht="12.75" customHeight="1" x14ac:dyDescent="0.2">
      <c r="A293" s="49">
        <f t="shared" si="69"/>
        <v>1.7453292519943295</v>
      </c>
      <c r="B293" s="45">
        <f t="shared" si="72"/>
        <v>100</v>
      </c>
      <c r="C293" s="47">
        <f t="shared" si="63"/>
        <v>0</v>
      </c>
      <c r="D293" s="47">
        <f t="shared" si="73"/>
        <v>0</v>
      </c>
      <c r="E293" s="47">
        <f t="shared" si="73"/>
        <v>0</v>
      </c>
      <c r="F293" s="47">
        <f t="shared" si="73"/>
        <v>0</v>
      </c>
      <c r="G293" s="47">
        <f t="shared" si="73"/>
        <v>0</v>
      </c>
      <c r="H293" s="47">
        <f t="shared" si="73"/>
        <v>0</v>
      </c>
      <c r="I293" s="47">
        <f t="shared" si="70"/>
        <v>0</v>
      </c>
      <c r="J293" s="47"/>
      <c r="K293" s="47">
        <f t="shared" si="71"/>
        <v>0</v>
      </c>
      <c r="L293" s="47">
        <f t="shared" si="64"/>
        <v>0</v>
      </c>
      <c r="M293" s="47">
        <f t="shared" si="65"/>
        <v>-1161.847138584093</v>
      </c>
      <c r="N293" s="53"/>
      <c r="U293" s="47">
        <f t="shared" si="66"/>
        <v>0</v>
      </c>
      <c r="V293" s="47">
        <f t="shared" si="67"/>
        <v>0</v>
      </c>
      <c r="W293" s="47">
        <f t="shared" si="68"/>
        <v>-1942.6875076064648</v>
      </c>
    </row>
    <row r="294" spans="1:23" ht="12.75" customHeight="1" x14ac:dyDescent="0.2">
      <c r="A294" s="49">
        <f t="shared" si="69"/>
        <v>1.7627825445142729</v>
      </c>
      <c r="B294" s="45">
        <f t="shared" si="72"/>
        <v>101</v>
      </c>
      <c r="C294" s="47">
        <f t="shared" si="63"/>
        <v>0</v>
      </c>
      <c r="D294" s="47">
        <f t="shared" si="73"/>
        <v>0</v>
      </c>
      <c r="E294" s="47">
        <f t="shared" si="73"/>
        <v>0</v>
      </c>
      <c r="F294" s="47">
        <f t="shared" si="73"/>
        <v>0</v>
      </c>
      <c r="G294" s="47">
        <f t="shared" si="73"/>
        <v>0</v>
      </c>
      <c r="H294" s="47">
        <f t="shared" si="73"/>
        <v>0</v>
      </c>
      <c r="I294" s="47">
        <f t="shared" si="70"/>
        <v>0</v>
      </c>
      <c r="J294" s="47"/>
      <c r="K294" s="47">
        <f t="shared" si="71"/>
        <v>0</v>
      </c>
      <c r="L294" s="47">
        <f t="shared" si="64"/>
        <v>0</v>
      </c>
      <c r="M294" s="47">
        <f t="shared" si="65"/>
        <v>-1231.3587354728629</v>
      </c>
      <c r="N294" s="53"/>
      <c r="U294" s="47">
        <f t="shared" si="66"/>
        <v>0</v>
      </c>
      <c r="V294" s="47">
        <f t="shared" si="67"/>
        <v>0</v>
      </c>
      <c r="W294" s="47">
        <f t="shared" si="68"/>
        <v>-2054.6452541725248</v>
      </c>
    </row>
    <row r="295" spans="1:23" ht="12.75" customHeight="1" x14ac:dyDescent="0.2">
      <c r="A295" s="49">
        <f t="shared" si="69"/>
        <v>1.780235837034216</v>
      </c>
      <c r="B295" s="45">
        <f t="shared" si="72"/>
        <v>102</v>
      </c>
      <c r="C295" s="47">
        <f t="shared" si="63"/>
        <v>0</v>
      </c>
      <c r="D295" s="47">
        <f t="shared" si="73"/>
        <v>0</v>
      </c>
      <c r="E295" s="47">
        <f t="shared" si="73"/>
        <v>0</v>
      </c>
      <c r="F295" s="47">
        <f t="shared" si="73"/>
        <v>0</v>
      </c>
      <c r="G295" s="47">
        <f t="shared" si="73"/>
        <v>0</v>
      </c>
      <c r="H295" s="47">
        <f t="shared" si="73"/>
        <v>0</v>
      </c>
      <c r="I295" s="47">
        <f t="shared" si="70"/>
        <v>0</v>
      </c>
      <c r="J295" s="47"/>
      <c r="K295" s="47">
        <f t="shared" si="71"/>
        <v>0</v>
      </c>
      <c r="L295" s="47">
        <f t="shared" si="64"/>
        <v>0</v>
      </c>
      <c r="M295" s="47">
        <f t="shared" si="65"/>
        <v>-1289.4107061352445</v>
      </c>
      <c r="N295" s="53"/>
      <c r="U295" s="47">
        <f t="shared" si="66"/>
        <v>0</v>
      </c>
      <c r="V295" s="47">
        <f t="shared" si="67"/>
        <v>0</v>
      </c>
      <c r="W295" s="47">
        <f t="shared" si="68"/>
        <v>-2146.5001429880699</v>
      </c>
    </row>
    <row r="296" spans="1:23" ht="12.75" customHeight="1" x14ac:dyDescent="0.2">
      <c r="A296" s="49">
        <f t="shared" si="69"/>
        <v>1.7976891295541593</v>
      </c>
      <c r="B296" s="45">
        <f t="shared" si="72"/>
        <v>103</v>
      </c>
      <c r="C296" s="47">
        <f t="shared" si="63"/>
        <v>0</v>
      </c>
      <c r="D296" s="47">
        <f t="shared" si="73"/>
        <v>0</v>
      </c>
      <c r="E296" s="47">
        <f t="shared" si="73"/>
        <v>0</v>
      </c>
      <c r="F296" s="47">
        <f t="shared" si="73"/>
        <v>0</v>
      </c>
      <c r="G296" s="47">
        <f t="shared" si="73"/>
        <v>0</v>
      </c>
      <c r="H296" s="47">
        <f t="shared" si="73"/>
        <v>0</v>
      </c>
      <c r="I296" s="47">
        <f t="shared" si="70"/>
        <v>0</v>
      </c>
      <c r="J296" s="47"/>
      <c r="K296" s="47">
        <f t="shared" si="71"/>
        <v>0</v>
      </c>
      <c r="L296" s="47">
        <f t="shared" si="64"/>
        <v>0</v>
      </c>
      <c r="M296" s="47">
        <f t="shared" si="65"/>
        <v>-1335.7414956125117</v>
      </c>
      <c r="N296" s="53"/>
      <c r="U296" s="47">
        <f t="shared" si="66"/>
        <v>0</v>
      </c>
      <c r="V296" s="47">
        <f t="shared" si="67"/>
        <v>0</v>
      </c>
      <c r="W296" s="47">
        <f t="shared" si="68"/>
        <v>-2217.8418910582654</v>
      </c>
    </row>
    <row r="297" spans="1:23" ht="12.75" customHeight="1" x14ac:dyDescent="0.2">
      <c r="A297" s="49">
        <f t="shared" si="69"/>
        <v>1.8151424220741028</v>
      </c>
      <c r="B297" s="45">
        <f t="shared" si="72"/>
        <v>104</v>
      </c>
      <c r="C297" s="47">
        <f t="shared" si="63"/>
        <v>0</v>
      </c>
      <c r="D297" s="47">
        <f t="shared" si="73"/>
        <v>0</v>
      </c>
      <c r="E297" s="47">
        <f t="shared" si="73"/>
        <v>0</v>
      </c>
      <c r="F297" s="47">
        <f t="shared" si="73"/>
        <v>0</v>
      </c>
      <c r="G297" s="47">
        <f t="shared" si="73"/>
        <v>0</v>
      </c>
      <c r="H297" s="47">
        <f t="shared" si="73"/>
        <v>0</v>
      </c>
      <c r="I297" s="47">
        <f t="shared" si="70"/>
        <v>0</v>
      </c>
      <c r="J297" s="47"/>
      <c r="K297" s="47">
        <f t="shared" si="71"/>
        <v>0</v>
      </c>
      <c r="L297" s="47">
        <f t="shared" si="64"/>
        <v>0</v>
      </c>
      <c r="M297" s="47">
        <f t="shared" si="65"/>
        <v>-1370.2517730525899</v>
      </c>
      <c r="N297" s="53"/>
      <c r="U297" s="47">
        <f t="shared" si="66"/>
        <v>0</v>
      </c>
      <c r="V297" s="47">
        <f t="shared" si="67"/>
        <v>0</v>
      </c>
      <c r="W297" s="47">
        <f t="shared" si="68"/>
        <v>-2268.5529667650549</v>
      </c>
    </row>
    <row r="298" spans="1:23" ht="12.75" customHeight="1" x14ac:dyDescent="0.2">
      <c r="A298" s="49">
        <f t="shared" si="69"/>
        <v>1.8325957145940461</v>
      </c>
      <c r="B298" s="45">
        <f t="shared" si="72"/>
        <v>105</v>
      </c>
      <c r="C298" s="47">
        <f t="shared" si="63"/>
        <v>0</v>
      </c>
      <c r="D298" s="47">
        <f t="shared" si="73"/>
        <v>0</v>
      </c>
      <c r="E298" s="47">
        <f t="shared" si="73"/>
        <v>0</v>
      </c>
      <c r="F298" s="47">
        <f t="shared" si="73"/>
        <v>0</v>
      </c>
      <c r="G298" s="47">
        <f t="shared" si="73"/>
        <v>0</v>
      </c>
      <c r="H298" s="47">
        <f t="shared" si="73"/>
        <v>0</v>
      </c>
      <c r="I298" s="47">
        <f t="shared" si="70"/>
        <v>0</v>
      </c>
      <c r="J298" s="47"/>
      <c r="K298" s="47">
        <f t="shared" si="71"/>
        <v>0</v>
      </c>
      <c r="L298" s="47">
        <f t="shared" si="64"/>
        <v>0</v>
      </c>
      <c r="M298" s="47">
        <f t="shared" si="65"/>
        <v>-1393.0026573570578</v>
      </c>
      <c r="N298" s="53"/>
      <c r="U298" s="47">
        <f t="shared" si="66"/>
        <v>0</v>
      </c>
      <c r="V298" s="47">
        <f t="shared" si="67"/>
        <v>0</v>
      </c>
      <c r="W298" s="47">
        <f t="shared" si="68"/>
        <v>-2298.8045584638967</v>
      </c>
    </row>
    <row r="299" spans="1:23" ht="12.75" customHeight="1" x14ac:dyDescent="0.2">
      <c r="A299" s="49">
        <f t="shared" si="69"/>
        <v>1.8500490071139892</v>
      </c>
      <c r="B299" s="45">
        <f t="shared" si="72"/>
        <v>106</v>
      </c>
      <c r="C299" s="47">
        <f t="shared" si="63"/>
        <v>0</v>
      </c>
      <c r="D299" s="47">
        <f t="shared" si="73"/>
        <v>0</v>
      </c>
      <c r="E299" s="47">
        <f t="shared" si="73"/>
        <v>0</v>
      </c>
      <c r="F299" s="47">
        <f t="shared" si="73"/>
        <v>0</v>
      </c>
      <c r="G299" s="47">
        <f t="shared" si="73"/>
        <v>0</v>
      </c>
      <c r="H299" s="47">
        <f t="shared" si="73"/>
        <v>0</v>
      </c>
      <c r="I299" s="47">
        <f t="shared" si="70"/>
        <v>0</v>
      </c>
      <c r="J299" s="47"/>
      <c r="K299" s="47">
        <f t="shared" si="71"/>
        <v>0</v>
      </c>
      <c r="L299" s="47">
        <f t="shared" si="64"/>
        <v>0</v>
      </c>
      <c r="M299" s="47">
        <f t="shared" si="65"/>
        <v>-1404.2112663826877</v>
      </c>
      <c r="N299" s="53"/>
      <c r="U299" s="47">
        <f t="shared" si="66"/>
        <v>0</v>
      </c>
      <c r="V299" s="47">
        <f t="shared" si="67"/>
        <v>0</v>
      </c>
      <c r="W299" s="47">
        <f t="shared" si="68"/>
        <v>-2309.047602750562</v>
      </c>
    </row>
    <row r="300" spans="1:23" ht="12.75" customHeight="1" x14ac:dyDescent="0.2">
      <c r="A300" s="49">
        <f t="shared" si="69"/>
        <v>1.8675022996339325</v>
      </c>
      <c r="B300" s="45">
        <f t="shared" si="72"/>
        <v>107</v>
      </c>
      <c r="C300" s="47">
        <f t="shared" si="63"/>
        <v>0</v>
      </c>
      <c r="D300" s="47">
        <f t="shared" si="73"/>
        <v>0</v>
      </c>
      <c r="E300" s="47">
        <f t="shared" si="73"/>
        <v>0</v>
      </c>
      <c r="F300" s="47">
        <f t="shared" si="73"/>
        <v>0</v>
      </c>
      <c r="G300" s="47">
        <f t="shared" si="73"/>
        <v>0</v>
      </c>
      <c r="H300" s="47">
        <f t="shared" si="73"/>
        <v>0</v>
      </c>
      <c r="I300" s="47">
        <f t="shared" si="70"/>
        <v>0</v>
      </c>
      <c r="J300" s="47"/>
      <c r="K300" s="47">
        <f t="shared" si="71"/>
        <v>0</v>
      </c>
      <c r="L300" s="47">
        <f t="shared" si="64"/>
        <v>0</v>
      </c>
      <c r="M300" s="47">
        <f t="shared" si="65"/>
        <v>-1404.2437126198033</v>
      </c>
      <c r="N300" s="53"/>
      <c r="U300" s="47">
        <f t="shared" si="66"/>
        <v>0</v>
      </c>
      <c r="V300" s="47">
        <f t="shared" si="67"/>
        <v>0</v>
      </c>
      <c r="W300" s="47">
        <f t="shared" si="68"/>
        <v>-2299.9991138318715</v>
      </c>
    </row>
    <row r="301" spans="1:23" ht="12.75" customHeight="1" x14ac:dyDescent="0.2">
      <c r="A301" s="49">
        <f t="shared" si="69"/>
        <v>1.8849555921538759</v>
      </c>
      <c r="B301" s="45">
        <f t="shared" si="72"/>
        <v>108</v>
      </c>
      <c r="C301" s="47">
        <f t="shared" si="63"/>
        <v>0</v>
      </c>
      <c r="D301" s="47">
        <f t="shared" si="73"/>
        <v>0</v>
      </c>
      <c r="E301" s="47">
        <f t="shared" si="73"/>
        <v>0</v>
      </c>
      <c r="F301" s="47">
        <f t="shared" si="73"/>
        <v>0</v>
      </c>
      <c r="G301" s="47">
        <f t="shared" si="73"/>
        <v>0</v>
      </c>
      <c r="H301" s="47">
        <f t="shared" si="73"/>
        <v>0</v>
      </c>
      <c r="I301" s="47">
        <f t="shared" si="70"/>
        <v>0</v>
      </c>
      <c r="J301" s="47"/>
      <c r="K301" s="47">
        <f t="shared" si="71"/>
        <v>0</v>
      </c>
      <c r="L301" s="47">
        <f t="shared" si="64"/>
        <v>0</v>
      </c>
      <c r="M301" s="47">
        <f t="shared" si="65"/>
        <v>-1393.6057161600447</v>
      </c>
      <c r="N301" s="53"/>
      <c r="U301" s="47">
        <f t="shared" si="66"/>
        <v>0</v>
      </c>
      <c r="V301" s="47">
        <f t="shared" si="67"/>
        <v>0</v>
      </c>
      <c r="W301" s="47">
        <f t="shared" si="68"/>
        <v>-2272.6241453125044</v>
      </c>
    </row>
    <row r="302" spans="1:23" ht="12.75" customHeight="1" x14ac:dyDescent="0.2">
      <c r="A302" s="49">
        <f t="shared" si="69"/>
        <v>1.902408884673819</v>
      </c>
      <c r="B302" s="45">
        <f t="shared" si="72"/>
        <v>109</v>
      </c>
      <c r="C302" s="47">
        <f t="shared" si="63"/>
        <v>0</v>
      </c>
      <c r="D302" s="47">
        <f t="shared" si="73"/>
        <v>0</v>
      </c>
      <c r="E302" s="47">
        <f t="shared" si="73"/>
        <v>0</v>
      </c>
      <c r="F302" s="47">
        <f t="shared" si="73"/>
        <v>0</v>
      </c>
      <c r="G302" s="47">
        <f t="shared" si="73"/>
        <v>0</v>
      </c>
      <c r="H302" s="47">
        <f t="shared" si="73"/>
        <v>0</v>
      </c>
      <c r="I302" s="47">
        <f t="shared" si="70"/>
        <v>0</v>
      </c>
      <c r="J302" s="47"/>
      <c r="K302" s="47">
        <f t="shared" si="71"/>
        <v>0</v>
      </c>
      <c r="L302" s="47">
        <f t="shared" si="64"/>
        <v>0</v>
      </c>
      <c r="M302" s="47">
        <f t="shared" si="65"/>
        <v>-1372.9310496094238</v>
      </c>
      <c r="N302" s="53"/>
      <c r="U302" s="47">
        <f t="shared" si="66"/>
        <v>0</v>
      </c>
      <c r="V302" s="47">
        <f t="shared" si="67"/>
        <v>0</v>
      </c>
      <c r="W302" s="47">
        <f t="shared" si="68"/>
        <v>-2228.1137977288063</v>
      </c>
    </row>
    <row r="303" spans="1:23" ht="12.75" customHeight="1" x14ac:dyDescent="0.2">
      <c r="A303" s="49">
        <f t="shared" si="69"/>
        <v>1.9198621771937625</v>
      </c>
      <c r="B303" s="45">
        <f t="shared" si="72"/>
        <v>110</v>
      </c>
      <c r="C303" s="47">
        <f t="shared" si="63"/>
        <v>0</v>
      </c>
      <c r="D303" s="47">
        <f t="shared" si="73"/>
        <v>0</v>
      </c>
      <c r="E303" s="47">
        <f t="shared" si="73"/>
        <v>0</v>
      </c>
      <c r="F303" s="47">
        <f t="shared" si="73"/>
        <v>0</v>
      </c>
      <c r="G303" s="47">
        <f t="shared" si="73"/>
        <v>0</v>
      </c>
      <c r="H303" s="47">
        <f t="shared" si="73"/>
        <v>0</v>
      </c>
      <c r="I303" s="47">
        <f t="shared" si="70"/>
        <v>0</v>
      </c>
      <c r="J303" s="47"/>
      <c r="K303" s="47">
        <f t="shared" si="71"/>
        <v>0</v>
      </c>
      <c r="L303" s="47">
        <f t="shared" si="64"/>
        <v>0</v>
      </c>
      <c r="M303" s="47">
        <f t="shared" si="65"/>
        <v>-1342.9680685102965</v>
      </c>
      <c r="N303" s="53"/>
      <c r="U303" s="47">
        <f t="shared" si="66"/>
        <v>0</v>
      </c>
      <c r="V303" s="47">
        <f t="shared" si="67"/>
        <v>0</v>
      </c>
      <c r="W303" s="47">
        <f t="shared" si="68"/>
        <v>-2167.8597576325337</v>
      </c>
    </row>
    <row r="304" spans="1:23" ht="12.75" customHeight="1" x14ac:dyDescent="0.2">
      <c r="A304" s="49">
        <f t="shared" si="69"/>
        <v>1.9373154697137058</v>
      </c>
      <c r="B304" s="45">
        <f t="shared" si="72"/>
        <v>111</v>
      </c>
      <c r="C304" s="47">
        <f t="shared" si="63"/>
        <v>0</v>
      </c>
      <c r="D304" s="47">
        <f t="shared" si="73"/>
        <v>0</v>
      </c>
      <c r="E304" s="47">
        <f t="shared" si="73"/>
        <v>0</v>
      </c>
      <c r="F304" s="47">
        <f t="shared" si="73"/>
        <v>0</v>
      </c>
      <c r="G304" s="47">
        <f t="shared" si="73"/>
        <v>0</v>
      </c>
      <c r="H304" s="47">
        <f t="shared" si="73"/>
        <v>0</v>
      </c>
      <c r="I304" s="47">
        <f t="shared" si="70"/>
        <v>0</v>
      </c>
      <c r="J304" s="47"/>
      <c r="K304" s="47">
        <f t="shared" si="71"/>
        <v>0</v>
      </c>
      <c r="L304" s="47">
        <f t="shared" si="64"/>
        <v>0</v>
      </c>
      <c r="M304" s="47">
        <f t="shared" si="65"/>
        <v>-1304.5646140351437</v>
      </c>
      <c r="N304" s="53"/>
      <c r="U304" s="47">
        <f t="shared" si="66"/>
        <v>0</v>
      </c>
      <c r="V304" s="47">
        <f t="shared" si="67"/>
        <v>0</v>
      </c>
      <c r="W304" s="47">
        <f t="shared" si="68"/>
        <v>-2093.4259154899187</v>
      </c>
    </row>
    <row r="305" spans="1:23" ht="12.75" customHeight="1" x14ac:dyDescent="0.2">
      <c r="A305" s="49">
        <f t="shared" si="69"/>
        <v>1.9547687622336491</v>
      </c>
      <c r="B305" s="45">
        <f t="shared" si="72"/>
        <v>112</v>
      </c>
      <c r="C305" s="47">
        <f t="shared" si="63"/>
        <v>0</v>
      </c>
      <c r="D305" s="47">
        <f t="shared" si="73"/>
        <v>0</v>
      </c>
      <c r="E305" s="47">
        <f t="shared" si="73"/>
        <v>0</v>
      </c>
      <c r="F305" s="47">
        <f t="shared" si="73"/>
        <v>0</v>
      </c>
      <c r="G305" s="47">
        <f t="shared" si="73"/>
        <v>0</v>
      </c>
      <c r="H305" s="47">
        <f t="shared" si="73"/>
        <v>0</v>
      </c>
      <c r="I305" s="47">
        <f t="shared" si="70"/>
        <v>0</v>
      </c>
      <c r="J305" s="47"/>
      <c r="K305" s="47">
        <f t="shared" si="71"/>
        <v>0</v>
      </c>
      <c r="L305" s="47">
        <f t="shared" si="64"/>
        <v>0</v>
      </c>
      <c r="M305" s="47">
        <f t="shared" si="65"/>
        <v>-1258.6516015650188</v>
      </c>
      <c r="N305" s="53"/>
      <c r="U305" s="47">
        <f t="shared" si="66"/>
        <v>0</v>
      </c>
      <c r="V305" s="47">
        <f t="shared" si="67"/>
        <v>0</v>
      </c>
      <c r="W305" s="47">
        <f t="shared" si="68"/>
        <v>-2006.5176589078612</v>
      </c>
    </row>
    <row r="306" spans="1:23" ht="12.75" customHeight="1" x14ac:dyDescent="0.2">
      <c r="A306" s="49">
        <f t="shared" si="69"/>
        <v>1.9722220547535922</v>
      </c>
      <c r="B306" s="45">
        <f t="shared" si="72"/>
        <v>113</v>
      </c>
      <c r="C306" s="47">
        <f t="shared" si="63"/>
        <v>0</v>
      </c>
      <c r="D306" s="47">
        <f t="shared" si="73"/>
        <v>0</v>
      </c>
      <c r="E306" s="47">
        <f t="shared" si="73"/>
        <v>0</v>
      </c>
      <c r="F306" s="47">
        <f t="shared" si="73"/>
        <v>0</v>
      </c>
      <c r="G306" s="47">
        <f t="shared" si="73"/>
        <v>0</v>
      </c>
      <c r="H306" s="47">
        <f t="shared" si="73"/>
        <v>0</v>
      </c>
      <c r="I306" s="47">
        <f t="shared" si="70"/>
        <v>0</v>
      </c>
      <c r="J306" s="47"/>
      <c r="K306" s="47">
        <f t="shared" si="71"/>
        <v>0</v>
      </c>
      <c r="L306" s="47">
        <f t="shared" si="64"/>
        <v>0</v>
      </c>
      <c r="M306" s="47">
        <f t="shared" si="65"/>
        <v>-1206.2256287710547</v>
      </c>
      <c r="N306" s="53"/>
      <c r="U306" s="47">
        <f t="shared" si="66"/>
        <v>0</v>
      </c>
      <c r="V306" s="47">
        <f t="shared" si="67"/>
        <v>0</v>
      </c>
      <c r="W306" s="47">
        <f t="shared" si="68"/>
        <v>-1908.9494738046362</v>
      </c>
    </row>
    <row r="307" spans="1:23" ht="12.75" customHeight="1" x14ac:dyDescent="0.2">
      <c r="A307" s="49">
        <f t="shared" si="69"/>
        <v>1.9896753472735356</v>
      </c>
      <c r="B307" s="45">
        <f t="shared" si="72"/>
        <v>114</v>
      </c>
      <c r="C307" s="47">
        <f t="shared" si="63"/>
        <v>0</v>
      </c>
      <c r="D307" s="47">
        <f t="shared" ref="D307:H338" si="74">$C307+($I307-$C307)*D$11/90</f>
        <v>0</v>
      </c>
      <c r="E307" s="47">
        <f t="shared" si="74"/>
        <v>0</v>
      </c>
      <c r="F307" s="47">
        <f t="shared" si="74"/>
        <v>0</v>
      </c>
      <c r="G307" s="47">
        <f t="shared" si="74"/>
        <v>0</v>
      </c>
      <c r="H307" s="47">
        <f t="shared" si="74"/>
        <v>0</v>
      </c>
      <c r="I307" s="47">
        <f t="shared" si="70"/>
        <v>0</v>
      </c>
      <c r="J307" s="47"/>
      <c r="K307" s="47">
        <f t="shared" si="71"/>
        <v>0</v>
      </c>
      <c r="L307" s="47">
        <f t="shared" si="64"/>
        <v>0</v>
      </c>
      <c r="M307" s="47">
        <f t="shared" si="65"/>
        <v>-1148.330949638693</v>
      </c>
      <c r="N307" s="53"/>
      <c r="U307" s="47">
        <f t="shared" si="66"/>
        <v>0</v>
      </c>
      <c r="V307" s="47">
        <f t="shared" si="67"/>
        <v>0</v>
      </c>
      <c r="W307" s="47">
        <f t="shared" si="68"/>
        <v>-1802.6115084829185</v>
      </c>
    </row>
    <row r="308" spans="1:23" ht="12.75" customHeight="1" x14ac:dyDescent="0.2">
      <c r="A308" s="49">
        <f t="shared" si="69"/>
        <v>2.0071286397934789</v>
      </c>
      <c r="B308" s="45">
        <f t="shared" si="72"/>
        <v>115</v>
      </c>
      <c r="C308" s="47">
        <f t="shared" si="63"/>
        <v>0</v>
      </c>
      <c r="D308" s="47">
        <f t="shared" si="74"/>
        <v>0</v>
      </c>
      <c r="E308" s="47">
        <f t="shared" si="74"/>
        <v>0</v>
      </c>
      <c r="F308" s="47">
        <f t="shared" si="74"/>
        <v>0</v>
      </c>
      <c r="G308" s="47">
        <f t="shared" si="74"/>
        <v>0</v>
      </c>
      <c r="H308" s="47">
        <f t="shared" si="74"/>
        <v>0</v>
      </c>
      <c r="I308" s="47">
        <f t="shared" si="70"/>
        <v>0</v>
      </c>
      <c r="J308" s="47"/>
      <c r="K308" s="47">
        <f t="shared" si="71"/>
        <v>0</v>
      </c>
      <c r="L308" s="47">
        <f t="shared" si="64"/>
        <v>0</v>
      </c>
      <c r="M308" s="47">
        <f t="shared" si="65"/>
        <v>-1086.041166333486</v>
      </c>
      <c r="N308" s="53"/>
      <c r="U308" s="47">
        <f t="shared" si="66"/>
        <v>0</v>
      </c>
      <c r="V308" s="47">
        <f t="shared" si="67"/>
        <v>0</v>
      </c>
      <c r="W308" s="47">
        <f t="shared" si="68"/>
        <v>-1689.4357638264858</v>
      </c>
    </row>
    <row r="309" spans="1:23" ht="12.75" customHeight="1" x14ac:dyDescent="0.2">
      <c r="A309" s="49">
        <f t="shared" si="69"/>
        <v>2.0245819323134224</v>
      </c>
      <c r="B309" s="45">
        <f t="shared" si="72"/>
        <v>116</v>
      </c>
      <c r="C309" s="47">
        <f t="shared" si="63"/>
        <v>0</v>
      </c>
      <c r="D309" s="47">
        <f t="shared" si="74"/>
        <v>0</v>
      </c>
      <c r="E309" s="47">
        <f t="shared" si="74"/>
        <v>0</v>
      </c>
      <c r="F309" s="47">
        <f t="shared" si="74"/>
        <v>0</v>
      </c>
      <c r="G309" s="47">
        <f t="shared" si="74"/>
        <v>0</v>
      </c>
      <c r="H309" s="47">
        <f t="shared" si="74"/>
        <v>0</v>
      </c>
      <c r="I309" s="47">
        <f t="shared" si="70"/>
        <v>0</v>
      </c>
      <c r="J309" s="47"/>
      <c r="K309" s="47">
        <f t="shared" si="71"/>
        <v>0</v>
      </c>
      <c r="L309" s="47">
        <f t="shared" si="64"/>
        <v>0</v>
      </c>
      <c r="M309" s="47">
        <f t="shared" si="65"/>
        <v>-1020.4409888907618</v>
      </c>
      <c r="N309" s="53"/>
      <c r="U309" s="47">
        <f t="shared" si="66"/>
        <v>0</v>
      </c>
      <c r="V309" s="47">
        <f t="shared" si="67"/>
        <v>0</v>
      </c>
      <c r="W309" s="47">
        <f t="shared" si="68"/>
        <v>-1571.3625670333633</v>
      </c>
    </row>
    <row r="310" spans="1:23" ht="12.75" customHeight="1" x14ac:dyDescent="0.2">
      <c r="A310" s="49">
        <f t="shared" si="69"/>
        <v>2.0420352248333655</v>
      </c>
      <c r="B310" s="45">
        <f t="shared" si="72"/>
        <v>117</v>
      </c>
      <c r="C310" s="47">
        <f t="shared" si="63"/>
        <v>0</v>
      </c>
      <c r="D310" s="47">
        <f t="shared" si="74"/>
        <v>0</v>
      </c>
      <c r="E310" s="47">
        <f t="shared" si="74"/>
        <v>0</v>
      </c>
      <c r="F310" s="47">
        <f t="shared" si="74"/>
        <v>0</v>
      </c>
      <c r="G310" s="47">
        <f t="shared" si="74"/>
        <v>0</v>
      </c>
      <c r="H310" s="47">
        <f t="shared" si="74"/>
        <v>0</v>
      </c>
      <c r="I310" s="47">
        <f t="shared" si="70"/>
        <v>0</v>
      </c>
      <c r="J310" s="47"/>
      <c r="K310" s="47">
        <f t="shared" si="71"/>
        <v>0</v>
      </c>
      <c r="L310" s="47">
        <f t="shared" si="64"/>
        <v>0</v>
      </c>
      <c r="M310" s="47">
        <f t="shared" si="65"/>
        <v>-952.60840356877316</v>
      </c>
      <c r="N310" s="53"/>
      <c r="U310" s="47">
        <f t="shared" si="66"/>
        <v>0</v>
      </c>
      <c r="V310" s="47">
        <f t="shared" si="67"/>
        <v>0</v>
      </c>
      <c r="W310" s="47">
        <f t="shared" si="68"/>
        <v>-1450.3079667365503</v>
      </c>
    </row>
    <row r="311" spans="1:23" ht="12.75" customHeight="1" x14ac:dyDescent="0.2">
      <c r="A311" s="49">
        <f t="shared" si="69"/>
        <v>2.0594885173533086</v>
      </c>
      <c r="B311" s="45">
        <f t="shared" si="72"/>
        <v>118</v>
      </c>
      <c r="C311" s="47">
        <f t="shared" si="63"/>
        <v>0</v>
      </c>
      <c r="D311" s="47">
        <f t="shared" si="74"/>
        <v>0</v>
      </c>
      <c r="E311" s="47">
        <f t="shared" si="74"/>
        <v>0</v>
      </c>
      <c r="F311" s="47">
        <f t="shared" si="74"/>
        <v>0</v>
      </c>
      <c r="G311" s="47">
        <f t="shared" si="74"/>
        <v>0</v>
      </c>
      <c r="H311" s="47">
        <f t="shared" si="74"/>
        <v>0</v>
      </c>
      <c r="I311" s="47">
        <f t="shared" si="70"/>
        <v>0</v>
      </c>
      <c r="J311" s="47"/>
      <c r="K311" s="47">
        <f t="shared" si="71"/>
        <v>0</v>
      </c>
      <c r="L311" s="47">
        <f t="shared" si="64"/>
        <v>0</v>
      </c>
      <c r="M311" s="47">
        <f t="shared" si="65"/>
        <v>-883.59757464375446</v>
      </c>
      <c r="N311" s="53"/>
      <c r="U311" s="47">
        <f t="shared" si="66"/>
        <v>0</v>
      </c>
      <c r="V311" s="47">
        <f t="shared" si="67"/>
        <v>0</v>
      </c>
      <c r="W311" s="47">
        <f t="shared" si="68"/>
        <v>-1328.1326546714702</v>
      </c>
    </row>
    <row r="312" spans="1:23" ht="12.75" customHeight="1" x14ac:dyDescent="0.2">
      <c r="A312" s="49">
        <f t="shared" si="69"/>
        <v>2.0769418098732522</v>
      </c>
      <c r="B312" s="45">
        <f t="shared" si="72"/>
        <v>119</v>
      </c>
      <c r="C312" s="47">
        <f t="shared" si="63"/>
        <v>0</v>
      </c>
      <c r="D312" s="47">
        <f t="shared" si="74"/>
        <v>0</v>
      </c>
      <c r="E312" s="47">
        <f t="shared" si="74"/>
        <v>0</v>
      </c>
      <c r="F312" s="47">
        <f t="shared" si="74"/>
        <v>0</v>
      </c>
      <c r="G312" s="47">
        <f t="shared" si="74"/>
        <v>0</v>
      </c>
      <c r="H312" s="47">
        <f t="shared" si="74"/>
        <v>0</v>
      </c>
      <c r="I312" s="47">
        <f t="shared" si="70"/>
        <v>0</v>
      </c>
      <c r="J312" s="47"/>
      <c r="K312" s="47">
        <f t="shared" si="71"/>
        <v>0</v>
      </c>
      <c r="L312" s="47">
        <f t="shared" si="64"/>
        <v>0</v>
      </c>
      <c r="M312" s="47">
        <f t="shared" si="65"/>
        <v>-814.42278190289858</v>
      </c>
      <c r="N312" s="53"/>
      <c r="U312" s="47">
        <f t="shared" si="66"/>
        <v>0</v>
      </c>
      <c r="V312" s="47">
        <f t="shared" si="67"/>
        <v>0</v>
      </c>
      <c r="W312" s="47">
        <f t="shared" si="68"/>
        <v>-1206.612974136496</v>
      </c>
    </row>
    <row r="313" spans="1:23" ht="12.75" customHeight="1" x14ac:dyDescent="0.2">
      <c r="A313" s="49">
        <f t="shared" si="69"/>
        <v>2.0943951023931953</v>
      </c>
      <c r="B313" s="45">
        <f t="shared" si="72"/>
        <v>120</v>
      </c>
      <c r="C313" s="47">
        <f t="shared" si="63"/>
        <v>0</v>
      </c>
      <c r="D313" s="47">
        <f t="shared" si="74"/>
        <v>0</v>
      </c>
      <c r="E313" s="47">
        <f t="shared" si="74"/>
        <v>0</v>
      </c>
      <c r="F313" s="47">
        <f t="shared" si="74"/>
        <v>0</v>
      </c>
      <c r="G313" s="47">
        <f t="shared" si="74"/>
        <v>0</v>
      </c>
      <c r="H313" s="47">
        <f t="shared" si="74"/>
        <v>0</v>
      </c>
      <c r="I313" s="47">
        <f t="shared" si="70"/>
        <v>0</v>
      </c>
      <c r="J313" s="47"/>
      <c r="K313" s="47">
        <f t="shared" si="71"/>
        <v>0</v>
      </c>
      <c r="L313" s="47">
        <f t="shared" si="64"/>
        <v>0</v>
      </c>
      <c r="M313" s="47">
        <f t="shared" si="65"/>
        <v>-746.04366770222725</v>
      </c>
      <c r="N313" s="53"/>
      <c r="U313" s="47">
        <f t="shared" si="66"/>
        <v>0</v>
      </c>
      <c r="V313" s="47">
        <f t="shared" si="67"/>
        <v>0</v>
      </c>
      <c r="W313" s="47">
        <f t="shared" si="68"/>
        <v>-1087.4145195317813</v>
      </c>
    </row>
    <row r="314" spans="1:23" ht="12.75" customHeight="1" x14ac:dyDescent="0.2">
      <c r="A314" s="49">
        <f t="shared" si="69"/>
        <v>2.1118483949131388</v>
      </c>
      <c r="B314" s="45">
        <f t="shared" si="72"/>
        <v>121</v>
      </c>
      <c r="C314" s="47">
        <f t="shared" si="63"/>
        <v>0</v>
      </c>
      <c r="D314" s="47">
        <f t="shared" si="74"/>
        <v>0</v>
      </c>
      <c r="E314" s="47">
        <f t="shared" si="74"/>
        <v>0</v>
      </c>
      <c r="F314" s="47">
        <f t="shared" si="74"/>
        <v>0</v>
      </c>
      <c r="G314" s="47">
        <f t="shared" si="74"/>
        <v>0</v>
      </c>
      <c r="H314" s="47">
        <f t="shared" si="74"/>
        <v>0</v>
      </c>
      <c r="I314" s="47">
        <f t="shared" si="70"/>
        <v>0</v>
      </c>
      <c r="J314" s="47"/>
      <c r="K314" s="47">
        <f t="shared" si="71"/>
        <v>0</v>
      </c>
      <c r="L314" s="47">
        <f t="shared" si="64"/>
        <v>0</v>
      </c>
      <c r="M314" s="47">
        <f t="shared" si="65"/>
        <v>-679.35203391799519</v>
      </c>
      <c r="N314" s="53"/>
      <c r="U314" s="47">
        <f t="shared" si="66"/>
        <v>0</v>
      </c>
      <c r="V314" s="47">
        <f t="shared" si="67"/>
        <v>0</v>
      </c>
      <c r="W314" s="47">
        <f t="shared" si="68"/>
        <v>-972.06876565845994</v>
      </c>
    </row>
    <row r="315" spans="1:23" ht="12.75" customHeight="1" x14ac:dyDescent="0.2">
      <c r="A315" s="49">
        <f t="shared" si="69"/>
        <v>2.1293016874330819</v>
      </c>
      <c r="B315" s="45">
        <f t="shared" si="72"/>
        <v>122</v>
      </c>
      <c r="C315" s="47">
        <f t="shared" si="63"/>
        <v>0</v>
      </c>
      <c r="D315" s="47">
        <f t="shared" si="74"/>
        <v>0</v>
      </c>
      <c r="E315" s="47">
        <f t="shared" si="74"/>
        <v>0</v>
      </c>
      <c r="F315" s="47">
        <f t="shared" si="74"/>
        <v>0</v>
      </c>
      <c r="G315" s="47">
        <f t="shared" si="74"/>
        <v>0</v>
      </c>
      <c r="H315" s="47">
        <f t="shared" si="74"/>
        <v>0</v>
      </c>
      <c r="I315" s="47">
        <f t="shared" si="70"/>
        <v>0</v>
      </c>
      <c r="J315" s="47"/>
      <c r="K315" s="47">
        <f t="shared" si="71"/>
        <v>0</v>
      </c>
      <c r="L315" s="47">
        <f t="shared" si="64"/>
        <v>0</v>
      </c>
      <c r="M315" s="47">
        <f t="shared" si="65"/>
        <v>-615.16039125468308</v>
      </c>
      <c r="N315" s="53"/>
      <c r="U315" s="47">
        <f t="shared" si="66"/>
        <v>0</v>
      </c>
      <c r="V315" s="47">
        <f t="shared" si="67"/>
        <v>0</v>
      </c>
      <c r="W315" s="47">
        <f t="shared" si="68"/>
        <v>-861.95309182003996</v>
      </c>
    </row>
    <row r="316" spans="1:23" ht="12.75" customHeight="1" x14ac:dyDescent="0.2">
      <c r="A316" s="49">
        <f t="shared" si="69"/>
        <v>2.1467549799530254</v>
      </c>
      <c r="B316" s="45">
        <f t="shared" si="72"/>
        <v>123</v>
      </c>
      <c r="C316" s="47">
        <f t="shared" si="63"/>
        <v>0</v>
      </c>
      <c r="D316" s="47">
        <f t="shared" si="74"/>
        <v>0</v>
      </c>
      <c r="E316" s="47">
        <f t="shared" si="74"/>
        <v>0</v>
      </c>
      <c r="F316" s="47">
        <f t="shared" si="74"/>
        <v>0</v>
      </c>
      <c r="G316" s="47">
        <f t="shared" si="74"/>
        <v>0</v>
      </c>
      <c r="H316" s="47">
        <f t="shared" si="74"/>
        <v>0</v>
      </c>
      <c r="I316" s="47">
        <f t="shared" si="70"/>
        <v>0</v>
      </c>
      <c r="J316" s="47"/>
      <c r="K316" s="47">
        <f t="shared" si="71"/>
        <v>0</v>
      </c>
      <c r="L316" s="47">
        <f t="shared" si="64"/>
        <v>0</v>
      </c>
      <c r="M316" s="47">
        <f t="shared" si="65"/>
        <v>-554.19242208621006</v>
      </c>
      <c r="N316" s="53"/>
      <c r="U316" s="47">
        <f t="shared" si="66"/>
        <v>0</v>
      </c>
      <c r="V316" s="47">
        <f t="shared" si="67"/>
        <v>0</v>
      </c>
      <c r="W316" s="47">
        <f t="shared" si="68"/>
        <v>-758.27448585476725</v>
      </c>
    </row>
    <row r="317" spans="1:23" ht="12.75" customHeight="1" x14ac:dyDescent="0.2">
      <c r="A317" s="49">
        <f t="shared" si="69"/>
        <v>2.1642082724729685</v>
      </c>
      <c r="B317" s="45">
        <f t="shared" si="72"/>
        <v>124</v>
      </c>
      <c r="C317" s="47">
        <f t="shared" si="63"/>
        <v>0</v>
      </c>
      <c r="D317" s="47">
        <f t="shared" si="74"/>
        <v>0</v>
      </c>
      <c r="E317" s="47">
        <f t="shared" si="74"/>
        <v>0</v>
      </c>
      <c r="F317" s="47">
        <f t="shared" si="74"/>
        <v>0</v>
      </c>
      <c r="G317" s="47">
        <f t="shared" si="74"/>
        <v>0</v>
      </c>
      <c r="H317" s="47">
        <f t="shared" si="74"/>
        <v>0</v>
      </c>
      <c r="I317" s="47">
        <f t="shared" si="70"/>
        <v>0</v>
      </c>
      <c r="J317" s="47"/>
      <c r="K317" s="47">
        <f t="shared" si="71"/>
        <v>0</v>
      </c>
      <c r="L317" s="47">
        <f t="shared" si="64"/>
        <v>0</v>
      </c>
      <c r="M317" s="47">
        <f t="shared" si="65"/>
        <v>-497.07547426976583</v>
      </c>
      <c r="N317" s="53"/>
      <c r="U317" s="47">
        <f t="shared" si="66"/>
        <v>0</v>
      </c>
      <c r="V317" s="47">
        <f t="shared" si="67"/>
        <v>0</v>
      </c>
      <c r="W317" s="47">
        <f t="shared" si="68"/>
        <v>-662.05712892427073</v>
      </c>
    </row>
    <row r="318" spans="1:23" ht="12.75" customHeight="1" x14ac:dyDescent="0.2">
      <c r="A318" s="49">
        <f t="shared" si="69"/>
        <v>2.1816615649929116</v>
      </c>
      <c r="B318" s="45">
        <f t="shared" si="72"/>
        <v>125</v>
      </c>
      <c r="C318" s="47">
        <f t="shared" si="63"/>
        <v>0</v>
      </c>
      <c r="D318" s="47">
        <f t="shared" si="74"/>
        <v>0</v>
      </c>
      <c r="E318" s="47">
        <f t="shared" si="74"/>
        <v>0</v>
      </c>
      <c r="F318" s="47">
        <f t="shared" si="74"/>
        <v>0</v>
      </c>
      <c r="G318" s="47">
        <f t="shared" si="74"/>
        <v>0</v>
      </c>
      <c r="H318" s="47">
        <f t="shared" si="74"/>
        <v>0</v>
      </c>
      <c r="I318" s="47">
        <f t="shared" si="70"/>
        <v>0</v>
      </c>
      <c r="J318" s="47"/>
      <c r="K318" s="47">
        <f t="shared" si="71"/>
        <v>0</v>
      </c>
      <c r="L318" s="47">
        <f t="shared" si="64"/>
        <v>0</v>
      </c>
      <c r="M318" s="47">
        <f t="shared" si="65"/>
        <v>-444.33515819267637</v>
      </c>
      <c r="N318" s="53"/>
      <c r="U318" s="47">
        <f t="shared" si="66"/>
        <v>0</v>
      </c>
      <c r="V318" s="47">
        <f t="shared" si="67"/>
        <v>0</v>
      </c>
      <c r="W318" s="47">
        <f t="shared" si="68"/>
        <v>-574.1339751434075</v>
      </c>
    </row>
    <row r="319" spans="1:23" ht="12.75" customHeight="1" x14ac:dyDescent="0.2">
      <c r="A319" s="49">
        <f t="shared" si="69"/>
        <v>2.1991148575128552</v>
      </c>
      <c r="B319" s="45">
        <f t="shared" si="72"/>
        <v>126</v>
      </c>
      <c r="C319" s="47">
        <f t="shared" si="63"/>
        <v>0</v>
      </c>
      <c r="D319" s="47">
        <f t="shared" si="74"/>
        <v>0</v>
      </c>
      <c r="E319" s="47">
        <f t="shared" si="74"/>
        <v>0</v>
      </c>
      <c r="F319" s="47">
        <f t="shared" si="74"/>
        <v>0</v>
      </c>
      <c r="G319" s="47">
        <f t="shared" si="74"/>
        <v>0</v>
      </c>
      <c r="H319" s="47">
        <f t="shared" si="74"/>
        <v>0</v>
      </c>
      <c r="I319" s="47">
        <f t="shared" si="70"/>
        <v>0</v>
      </c>
      <c r="J319" s="47"/>
      <c r="K319" s="47">
        <f t="shared" si="71"/>
        <v>0</v>
      </c>
      <c r="L319" s="47">
        <f t="shared" si="64"/>
        <v>0</v>
      </c>
      <c r="M319" s="47">
        <f t="shared" si="65"/>
        <v>-396.39207371808124</v>
      </c>
      <c r="N319" s="53"/>
      <c r="U319" s="47">
        <f t="shared" si="66"/>
        <v>0</v>
      </c>
      <c r="V319" s="47">
        <f t="shared" si="67"/>
        <v>0</v>
      </c>
      <c r="W319" s="47">
        <f t="shared" si="68"/>
        <v>-495.14235293995552</v>
      </c>
    </row>
    <row r="320" spans="1:23" ht="12.75" customHeight="1" x14ac:dyDescent="0.2">
      <c r="A320" s="49">
        <f t="shared" si="69"/>
        <v>2.2165681500327987</v>
      </c>
      <c r="B320" s="45">
        <f t="shared" si="72"/>
        <v>127</v>
      </c>
      <c r="C320" s="47">
        <f t="shared" si="63"/>
        <v>0</v>
      </c>
      <c r="D320" s="47">
        <f t="shared" si="74"/>
        <v>0</v>
      </c>
      <c r="E320" s="47">
        <f t="shared" si="74"/>
        <v>0</v>
      </c>
      <c r="F320" s="47">
        <f t="shared" si="74"/>
        <v>0</v>
      </c>
      <c r="G320" s="47">
        <f t="shared" si="74"/>
        <v>0</v>
      </c>
      <c r="H320" s="47">
        <f t="shared" si="74"/>
        <v>0</v>
      </c>
      <c r="I320" s="47">
        <f t="shared" si="70"/>
        <v>0</v>
      </c>
      <c r="J320" s="47"/>
      <c r="K320" s="47">
        <f t="shared" si="71"/>
        <v>0</v>
      </c>
      <c r="L320" s="47">
        <f t="shared" si="64"/>
        <v>0</v>
      </c>
      <c r="M320" s="47">
        <f t="shared" si="65"/>
        <v>-353.56064870249884</v>
      </c>
      <c r="N320" s="53"/>
      <c r="U320" s="47">
        <f t="shared" si="66"/>
        <v>0</v>
      </c>
      <c r="V320" s="47">
        <f t="shared" si="67"/>
        <v>0</v>
      </c>
      <c r="W320" s="47">
        <f t="shared" si="68"/>
        <v>-425.52352934055421</v>
      </c>
    </row>
    <row r="321" spans="1:23" ht="12.75" customHeight="1" x14ac:dyDescent="0.2">
      <c r="A321" s="49">
        <f t="shared" si="69"/>
        <v>2.2340214425527418</v>
      </c>
      <c r="B321" s="45">
        <f t="shared" si="72"/>
        <v>128</v>
      </c>
      <c r="C321" s="47">
        <f t="shared" si="63"/>
        <v>0</v>
      </c>
      <c r="D321" s="47">
        <f t="shared" si="74"/>
        <v>0</v>
      </c>
      <c r="E321" s="47">
        <f t="shared" si="74"/>
        <v>0</v>
      </c>
      <c r="F321" s="47">
        <f t="shared" si="74"/>
        <v>0</v>
      </c>
      <c r="G321" s="47">
        <f t="shared" si="74"/>
        <v>0</v>
      </c>
      <c r="H321" s="47">
        <f t="shared" si="74"/>
        <v>0</v>
      </c>
      <c r="I321" s="47">
        <f t="shared" si="70"/>
        <v>0</v>
      </c>
      <c r="J321" s="47"/>
      <c r="K321" s="47">
        <f t="shared" si="71"/>
        <v>0</v>
      </c>
      <c r="L321" s="47">
        <f t="shared" si="64"/>
        <v>0</v>
      </c>
      <c r="M321" s="47">
        <f t="shared" si="65"/>
        <v>-316.05002735464723</v>
      </c>
      <c r="N321" s="53"/>
      <c r="U321" s="47">
        <f t="shared" si="66"/>
        <v>0</v>
      </c>
      <c r="V321" s="47">
        <f t="shared" si="67"/>
        <v>0</v>
      </c>
      <c r="W321" s="47">
        <f t="shared" si="68"/>
        <v>-365.52609608624721</v>
      </c>
    </row>
    <row r="322" spans="1:23" ht="12.75" customHeight="1" x14ac:dyDescent="0.2">
      <c r="A322" s="49">
        <f t="shared" si="69"/>
        <v>2.2514747350726849</v>
      </c>
      <c r="B322" s="45">
        <f t="shared" si="72"/>
        <v>129</v>
      </c>
      <c r="C322" s="47">
        <f t="shared" si="63"/>
        <v>0</v>
      </c>
      <c r="D322" s="47">
        <f t="shared" si="74"/>
        <v>0</v>
      </c>
      <c r="E322" s="47">
        <f t="shared" si="74"/>
        <v>0</v>
      </c>
      <c r="F322" s="47">
        <f t="shared" si="74"/>
        <v>0</v>
      </c>
      <c r="G322" s="47">
        <f t="shared" si="74"/>
        <v>0</v>
      </c>
      <c r="H322" s="47">
        <f t="shared" si="74"/>
        <v>0</v>
      </c>
      <c r="I322" s="47">
        <f t="shared" si="70"/>
        <v>0</v>
      </c>
      <c r="J322" s="47"/>
      <c r="K322" s="47">
        <f t="shared" si="71"/>
        <v>0</v>
      </c>
      <c r="L322" s="47">
        <f t="shared" si="64"/>
        <v>0</v>
      </c>
      <c r="M322" s="47">
        <f t="shared" si="65"/>
        <v>-283.96690582338869</v>
      </c>
      <c r="N322" s="53"/>
      <c r="U322" s="47">
        <f t="shared" si="66"/>
        <v>0</v>
      </c>
      <c r="V322" s="47">
        <f t="shared" si="67"/>
        <v>0</v>
      </c>
      <c r="W322" s="47">
        <f t="shared" si="68"/>
        <v>-315.21295937346247</v>
      </c>
    </row>
    <row r="323" spans="1:23" ht="12.75" customHeight="1" x14ac:dyDescent="0.2">
      <c r="A323" s="49">
        <f t="shared" si="69"/>
        <v>2.2689280275926285</v>
      </c>
      <c r="B323" s="45">
        <f t="shared" si="72"/>
        <v>130</v>
      </c>
      <c r="C323" s="47">
        <f t="shared" si="63"/>
        <v>0</v>
      </c>
      <c r="D323" s="47">
        <f t="shared" si="74"/>
        <v>0</v>
      </c>
      <c r="E323" s="47">
        <f t="shared" si="74"/>
        <v>0</v>
      </c>
      <c r="F323" s="47">
        <f t="shared" si="74"/>
        <v>0</v>
      </c>
      <c r="G323" s="47">
        <f t="shared" si="74"/>
        <v>0</v>
      </c>
      <c r="H323" s="47">
        <f t="shared" si="74"/>
        <v>0</v>
      </c>
      <c r="I323" s="47">
        <f t="shared" si="70"/>
        <v>0</v>
      </c>
      <c r="J323" s="47"/>
      <c r="K323" s="47">
        <f t="shared" si="71"/>
        <v>0</v>
      </c>
      <c r="L323" s="47">
        <f t="shared" si="64"/>
        <v>0</v>
      </c>
      <c r="M323" s="47">
        <f t="shared" si="65"/>
        <v>-257.32017490213792</v>
      </c>
      <c r="N323" s="53"/>
      <c r="U323" s="47">
        <f t="shared" si="66"/>
        <v>0</v>
      </c>
      <c r="V323" s="47">
        <f t="shared" si="67"/>
        <v>0</v>
      </c>
      <c r="W323" s="47">
        <f t="shared" si="68"/>
        <v>-274.47164473120318</v>
      </c>
    </row>
    <row r="324" spans="1:23" ht="12.75" customHeight="1" x14ac:dyDescent="0.2">
      <c r="A324" s="49">
        <f t="shared" si="69"/>
        <v>2.286381320112572</v>
      </c>
      <c r="B324" s="45">
        <f t="shared" si="72"/>
        <v>131</v>
      </c>
      <c r="C324" s="47">
        <f t="shared" si="63"/>
        <v>0</v>
      </c>
      <c r="D324" s="47">
        <f t="shared" si="74"/>
        <v>0</v>
      </c>
      <c r="E324" s="47">
        <f t="shared" si="74"/>
        <v>0</v>
      </c>
      <c r="F324" s="47">
        <f t="shared" si="74"/>
        <v>0</v>
      </c>
      <c r="G324" s="47">
        <f t="shared" si="74"/>
        <v>0</v>
      </c>
      <c r="H324" s="47">
        <f t="shared" si="74"/>
        <v>0</v>
      </c>
      <c r="I324" s="47">
        <f t="shared" si="70"/>
        <v>0</v>
      </c>
      <c r="J324" s="47"/>
      <c r="K324" s="47">
        <f t="shared" si="71"/>
        <v>0</v>
      </c>
      <c r="L324" s="47">
        <f t="shared" si="64"/>
        <v>0</v>
      </c>
      <c r="M324" s="47">
        <f t="shared" si="65"/>
        <v>-236.02719638294056</v>
      </c>
      <c r="N324" s="53"/>
      <c r="U324" s="47">
        <f t="shared" si="66"/>
        <v>0</v>
      </c>
      <c r="V324" s="47">
        <f t="shared" si="67"/>
        <v>0</v>
      </c>
      <c r="W324" s="47">
        <f t="shared" si="68"/>
        <v>-243.02756653449083</v>
      </c>
    </row>
    <row r="325" spans="1:23" ht="12.75" customHeight="1" x14ac:dyDescent="0.2">
      <c r="A325" s="49">
        <f t="shared" si="69"/>
        <v>2.3038346126325151</v>
      </c>
      <c r="B325" s="45">
        <f t="shared" si="72"/>
        <v>132</v>
      </c>
      <c r="C325" s="47">
        <f t="shared" si="63"/>
        <v>0</v>
      </c>
      <c r="D325" s="47">
        <f t="shared" si="74"/>
        <v>0</v>
      </c>
      <c r="E325" s="47">
        <f t="shared" si="74"/>
        <v>0</v>
      </c>
      <c r="F325" s="47">
        <f t="shared" si="74"/>
        <v>0</v>
      </c>
      <c r="G325" s="47">
        <f t="shared" si="74"/>
        <v>0</v>
      </c>
      <c r="H325" s="47">
        <f t="shared" si="74"/>
        <v>0</v>
      </c>
      <c r="I325" s="47">
        <f t="shared" si="70"/>
        <v>0</v>
      </c>
      <c r="J325" s="47"/>
      <c r="K325" s="47">
        <f t="shared" si="71"/>
        <v>0</v>
      </c>
      <c r="L325" s="47">
        <f t="shared" si="64"/>
        <v>0</v>
      </c>
      <c r="M325" s="47">
        <f t="shared" si="65"/>
        <v>-219.92151104127882</v>
      </c>
      <c r="N325" s="53"/>
      <c r="U325" s="47">
        <f t="shared" si="66"/>
        <v>0</v>
      </c>
      <c r="V325" s="47">
        <f t="shared" si="67"/>
        <v>0</v>
      </c>
      <c r="W325" s="47">
        <f t="shared" si="68"/>
        <v>-220.45985915237102</v>
      </c>
    </row>
    <row r="326" spans="1:23" ht="12.75" customHeight="1" x14ac:dyDescent="0.2">
      <c r="A326" s="49">
        <f t="shared" si="69"/>
        <v>2.3212879051524582</v>
      </c>
      <c r="B326" s="45">
        <f t="shared" si="72"/>
        <v>133</v>
      </c>
      <c r="C326" s="47">
        <f t="shared" si="63"/>
        <v>0</v>
      </c>
      <c r="D326" s="47">
        <f t="shared" si="74"/>
        <v>0</v>
      </c>
      <c r="E326" s="47">
        <f t="shared" si="74"/>
        <v>0</v>
      </c>
      <c r="F326" s="47">
        <f t="shared" si="74"/>
        <v>0</v>
      </c>
      <c r="G326" s="47">
        <f t="shared" si="74"/>
        <v>0</v>
      </c>
      <c r="H326" s="47">
        <f t="shared" si="74"/>
        <v>0</v>
      </c>
      <c r="I326" s="47">
        <f t="shared" si="70"/>
        <v>0</v>
      </c>
      <c r="J326" s="47"/>
      <c r="K326" s="47">
        <f t="shared" si="71"/>
        <v>0</v>
      </c>
      <c r="L326" s="47">
        <f t="shared" si="64"/>
        <v>0</v>
      </c>
      <c r="M326" s="47">
        <f t="shared" si="65"/>
        <v>-208.7617530144166</v>
      </c>
      <c r="N326" s="53"/>
      <c r="U326" s="47">
        <f t="shared" si="66"/>
        <v>0</v>
      </c>
      <c r="V326" s="47">
        <f t="shared" si="67"/>
        <v>0</v>
      </c>
      <c r="W326" s="47">
        <f t="shared" si="68"/>
        <v>-206.21932472763464</v>
      </c>
    </row>
    <row r="327" spans="1:23" ht="12.75" customHeight="1" x14ac:dyDescent="0.2">
      <c r="A327" s="49">
        <f t="shared" si="69"/>
        <v>2.3387411976724013</v>
      </c>
      <c r="B327" s="45">
        <f t="shared" si="72"/>
        <v>134</v>
      </c>
      <c r="C327" s="47">
        <f t="shared" si="63"/>
        <v>0</v>
      </c>
      <c r="D327" s="47">
        <f t="shared" si="74"/>
        <v>0</v>
      </c>
      <c r="E327" s="47">
        <f t="shared" si="74"/>
        <v>0</v>
      </c>
      <c r="F327" s="47">
        <f t="shared" si="74"/>
        <v>0</v>
      </c>
      <c r="G327" s="47">
        <f t="shared" si="74"/>
        <v>0</v>
      </c>
      <c r="H327" s="47">
        <f t="shared" si="74"/>
        <v>0</v>
      </c>
      <c r="I327" s="47">
        <f t="shared" si="70"/>
        <v>0</v>
      </c>
      <c r="J327" s="47"/>
      <c r="K327" s="47">
        <f t="shared" si="71"/>
        <v>0</v>
      </c>
      <c r="L327" s="47">
        <f t="shared" si="64"/>
        <v>0</v>
      </c>
      <c r="M327" s="47">
        <f t="shared" si="65"/>
        <v>-202.24152784958039</v>
      </c>
      <c r="N327" s="53"/>
      <c r="U327" s="47">
        <f t="shared" si="66"/>
        <v>0</v>
      </c>
      <c r="V327" s="47">
        <f t="shared" si="67"/>
        <v>0</v>
      </c>
      <c r="W327" s="47">
        <f t="shared" si="68"/>
        <v>-199.64802181330555</v>
      </c>
    </row>
    <row r="328" spans="1:23" ht="12.75" customHeight="1" x14ac:dyDescent="0.2">
      <c r="A328" s="49">
        <f t="shared" si="69"/>
        <v>2.3561944901923448</v>
      </c>
      <c r="B328" s="45">
        <f t="shared" si="72"/>
        <v>135</v>
      </c>
      <c r="C328" s="47">
        <f t="shared" si="63"/>
        <v>0</v>
      </c>
      <c r="D328" s="47">
        <f t="shared" si="74"/>
        <v>0</v>
      </c>
      <c r="E328" s="47">
        <f t="shared" si="74"/>
        <v>0</v>
      </c>
      <c r="F328" s="47">
        <f t="shared" si="74"/>
        <v>0</v>
      </c>
      <c r="G328" s="47">
        <f t="shared" si="74"/>
        <v>0</v>
      </c>
      <c r="H328" s="47">
        <f t="shared" si="74"/>
        <v>0</v>
      </c>
      <c r="I328" s="47">
        <f t="shared" si="70"/>
        <v>0</v>
      </c>
      <c r="J328" s="47"/>
      <c r="K328" s="47">
        <f t="shared" si="71"/>
        <v>0</v>
      </c>
      <c r="L328" s="47">
        <f t="shared" si="64"/>
        <v>0</v>
      </c>
      <c r="M328" s="47">
        <f t="shared" si="65"/>
        <v>-199.99999999999977</v>
      </c>
      <c r="N328" s="53"/>
      <c r="U328" s="47">
        <f t="shared" si="66"/>
        <v>0</v>
      </c>
      <c r="V328" s="47">
        <f t="shared" si="67"/>
        <v>0</v>
      </c>
      <c r="W328" s="47">
        <f t="shared" si="68"/>
        <v>-200.00000000000136</v>
      </c>
    </row>
    <row r="329" spans="1:23" ht="12.75" customHeight="1" x14ac:dyDescent="0.2">
      <c r="A329" s="49">
        <f t="shared" si="69"/>
        <v>2.3736477827122884</v>
      </c>
      <c r="B329" s="45">
        <f t="shared" si="72"/>
        <v>136</v>
      </c>
      <c r="C329" s="47">
        <f t="shared" si="63"/>
        <v>0</v>
      </c>
      <c r="D329" s="47">
        <f t="shared" si="74"/>
        <v>0</v>
      </c>
      <c r="E329" s="47">
        <f t="shared" si="74"/>
        <v>0</v>
      </c>
      <c r="F329" s="47">
        <f t="shared" si="74"/>
        <v>0</v>
      </c>
      <c r="G329" s="47">
        <f t="shared" si="74"/>
        <v>0</v>
      </c>
      <c r="H329" s="47">
        <f t="shared" si="74"/>
        <v>0</v>
      </c>
      <c r="I329" s="47">
        <f t="shared" si="70"/>
        <v>0</v>
      </c>
      <c r="J329" s="47"/>
      <c r="K329" s="47">
        <f t="shared" si="71"/>
        <v>0</v>
      </c>
      <c r="L329" s="47">
        <f t="shared" si="64"/>
        <v>0</v>
      </c>
      <c r="M329" s="47">
        <f t="shared" si="65"/>
        <v>-201.63293014795565</v>
      </c>
      <c r="N329" s="53"/>
      <c r="U329" s="47">
        <f t="shared" si="66"/>
        <v>0</v>
      </c>
      <c r="V329" s="47">
        <f t="shared" si="67"/>
        <v>0</v>
      </c>
      <c r="W329" s="47">
        <f t="shared" si="68"/>
        <v>-206.46267842717367</v>
      </c>
    </row>
    <row r="330" spans="1:23" ht="12.75" customHeight="1" x14ac:dyDescent="0.2">
      <c r="A330" s="49">
        <f t="shared" si="69"/>
        <v>2.3911010752322315</v>
      </c>
      <c r="B330" s="45">
        <f t="shared" si="72"/>
        <v>137</v>
      </c>
      <c r="C330" s="47">
        <f t="shared" si="63"/>
        <v>0</v>
      </c>
      <c r="D330" s="47">
        <f t="shared" si="74"/>
        <v>0</v>
      </c>
      <c r="E330" s="47">
        <f t="shared" si="74"/>
        <v>0</v>
      </c>
      <c r="F330" s="47">
        <f t="shared" si="74"/>
        <v>0</v>
      </c>
      <c r="G330" s="47">
        <f t="shared" si="74"/>
        <v>0</v>
      </c>
      <c r="H330" s="47">
        <f t="shared" si="74"/>
        <v>0</v>
      </c>
      <c r="I330" s="47">
        <f t="shared" si="70"/>
        <v>0</v>
      </c>
      <c r="J330" s="47"/>
      <c r="K330" s="47">
        <f t="shared" si="71"/>
        <v>0</v>
      </c>
      <c r="L330" s="47">
        <f t="shared" si="64"/>
        <v>0</v>
      </c>
      <c r="M330" s="47">
        <f t="shared" si="65"/>
        <v>-206.70390340040959</v>
      </c>
      <c r="N330" s="53"/>
      <c r="U330" s="47">
        <f t="shared" si="66"/>
        <v>0</v>
      </c>
      <c r="V330" s="47">
        <f t="shared" si="67"/>
        <v>0</v>
      </c>
      <c r="W330" s="47">
        <f t="shared" si="68"/>
        <v>-218.17837056577474</v>
      </c>
    </row>
    <row r="331" spans="1:23" ht="12.75" customHeight="1" x14ac:dyDescent="0.2">
      <c r="A331" s="49">
        <f t="shared" si="69"/>
        <v>2.4085543677521746</v>
      </c>
      <c r="B331" s="45">
        <f t="shared" si="72"/>
        <v>138</v>
      </c>
      <c r="C331" s="47">
        <f t="shared" si="63"/>
        <v>0</v>
      </c>
      <c r="D331" s="47">
        <f t="shared" si="74"/>
        <v>0</v>
      </c>
      <c r="E331" s="47">
        <f t="shared" si="74"/>
        <v>0</v>
      </c>
      <c r="F331" s="47">
        <f t="shared" si="74"/>
        <v>0</v>
      </c>
      <c r="G331" s="47">
        <f t="shared" si="74"/>
        <v>0</v>
      </c>
      <c r="H331" s="47">
        <f t="shared" si="74"/>
        <v>0</v>
      </c>
      <c r="I331" s="47">
        <f t="shared" si="70"/>
        <v>0</v>
      </c>
      <c r="J331" s="47"/>
      <c r="K331" s="47">
        <f t="shared" si="71"/>
        <v>0</v>
      </c>
      <c r="L331" s="47">
        <f t="shared" si="64"/>
        <v>0</v>
      </c>
      <c r="M331" s="47">
        <f t="shared" si="65"/>
        <v>-214.75549595795601</v>
      </c>
      <c r="N331" s="53"/>
      <c r="U331" s="47">
        <f t="shared" si="66"/>
        <v>0</v>
      </c>
      <c r="V331" s="47">
        <f t="shared" si="67"/>
        <v>0</v>
      </c>
      <c r="W331" s="47">
        <f t="shared" si="68"/>
        <v>-234.26547349975533</v>
      </c>
    </row>
    <row r="332" spans="1:23" ht="12.75" customHeight="1" x14ac:dyDescent="0.2">
      <c r="A332" s="49">
        <f t="shared" si="69"/>
        <v>2.4260076602721181</v>
      </c>
      <c r="B332" s="45">
        <f t="shared" si="72"/>
        <v>139</v>
      </c>
      <c r="C332" s="47">
        <f t="shared" si="63"/>
        <v>0</v>
      </c>
      <c r="D332" s="47">
        <f t="shared" si="74"/>
        <v>0</v>
      </c>
      <c r="E332" s="47">
        <f t="shared" si="74"/>
        <v>0</v>
      </c>
      <c r="F332" s="47">
        <f t="shared" si="74"/>
        <v>0</v>
      </c>
      <c r="G332" s="47">
        <f t="shared" si="74"/>
        <v>0</v>
      </c>
      <c r="H332" s="47">
        <f t="shared" si="74"/>
        <v>0</v>
      </c>
      <c r="I332" s="47">
        <f t="shared" si="70"/>
        <v>0</v>
      </c>
      <c r="J332" s="47"/>
      <c r="K332" s="47">
        <f t="shared" si="71"/>
        <v>0</v>
      </c>
      <c r="L332" s="47">
        <f t="shared" si="64"/>
        <v>0</v>
      </c>
      <c r="M332" s="47">
        <f t="shared" si="65"/>
        <v>-225.32013998987969</v>
      </c>
      <c r="N332" s="53"/>
      <c r="U332" s="47">
        <f t="shared" si="66"/>
        <v>0</v>
      </c>
      <c r="V332" s="47">
        <f t="shared" si="67"/>
        <v>0</v>
      </c>
      <c r="W332" s="47">
        <f t="shared" si="68"/>
        <v>-253.83886646639843</v>
      </c>
    </row>
    <row r="333" spans="1:23" ht="12.75" customHeight="1" x14ac:dyDescent="0.2">
      <c r="A333" s="49">
        <f t="shared" si="69"/>
        <v>2.4434609527920612</v>
      </c>
      <c r="B333" s="45">
        <f t="shared" si="72"/>
        <v>140</v>
      </c>
      <c r="C333" s="47">
        <f t="shared" ref="C333:C373" si="75">IF($B333&lt;-$B$9,K333,IF($B333&gt;$B$9,L333,M333))</f>
        <v>0</v>
      </c>
      <c r="D333" s="47">
        <f t="shared" si="74"/>
        <v>0</v>
      </c>
      <c r="E333" s="47">
        <f t="shared" si="74"/>
        <v>0</v>
      </c>
      <c r="F333" s="47">
        <f t="shared" si="74"/>
        <v>0</v>
      </c>
      <c r="G333" s="47">
        <f t="shared" si="74"/>
        <v>0</v>
      </c>
      <c r="H333" s="47">
        <f t="shared" si="74"/>
        <v>0</v>
      </c>
      <c r="I333" s="47">
        <f t="shared" si="70"/>
        <v>0</v>
      </c>
      <c r="J333" s="47"/>
      <c r="K333" s="47">
        <f t="shared" si="71"/>
        <v>0</v>
      </c>
      <c r="L333" s="47">
        <f t="shared" ref="L333:L373" si="76">IF($B333&lt;$B$9,0,IF($B333&lt;90,($D$9*(1-($B333-$B$9)/$B$9)^$K$11),0))</f>
        <v>0</v>
      </c>
      <c r="M333" s="47">
        <f t="shared" ref="M333:M373" si="77">$D$5*($T$15*COS($A333)+$T$21*COS(3*$A333)+$T$27*COS(5*$A333)+$T$33*COS(7*$A333)+$T$39*COS(9*$A333))</f>
        <v>-237.93046371894428</v>
      </c>
      <c r="N333" s="53"/>
      <c r="U333" s="47">
        <f t="shared" ref="U333:U373" si="78">IF($B333&lt;-90,0,IF($B333&lt;-$H$9,($J$9*((90+$B333)/$H$9)^$U$11),0))</f>
        <v>0</v>
      </c>
      <c r="V333" s="47">
        <f t="shared" ref="V333:V373" si="79">IF($B333&lt;$H$9,0,IF($B333&lt;90,($D$9*(1-($B333-$H$9)/$H$9)^$U$11),0))</f>
        <v>0</v>
      </c>
      <c r="W333" s="47">
        <f t="shared" ref="W333:W373" si="80">$J$5*($AD$15*COS($A333)+$AD$21*COS(3*$A333)+$AD$27*COS(5*$A333)+$AD$33*COS(7*$A333)+$AD$39*COS(9*$A333))</f>
        <v>-276.02909974526489</v>
      </c>
    </row>
    <row r="334" spans="1:23" ht="12.75" customHeight="1" x14ac:dyDescent="0.2">
      <c r="A334" s="49">
        <f t="shared" ref="A334:A373" si="81">B334*PI()/180</f>
        <v>2.4609142453120043</v>
      </c>
      <c r="B334" s="45">
        <f t="shared" si="72"/>
        <v>141</v>
      </c>
      <c r="C334" s="47">
        <f t="shared" si="75"/>
        <v>0</v>
      </c>
      <c r="D334" s="47">
        <f t="shared" si="74"/>
        <v>0</v>
      </c>
      <c r="E334" s="47">
        <f t="shared" si="74"/>
        <v>0</v>
      </c>
      <c r="F334" s="47">
        <f t="shared" si="74"/>
        <v>0</v>
      </c>
      <c r="G334" s="47">
        <f t="shared" si="74"/>
        <v>0</v>
      </c>
      <c r="H334" s="47">
        <f t="shared" si="74"/>
        <v>0</v>
      </c>
      <c r="I334" s="47">
        <f t="shared" ref="I334:I373" si="82">IF($B334&lt;-$H$9,U334,IF($B334&gt;$H$9,V334,W334))</f>
        <v>0</v>
      </c>
      <c r="J334" s="47"/>
      <c r="K334" s="47">
        <f t="shared" ref="K334:K373" si="83">IF($B334&lt;-90,0,IF($B334&lt;-$B$9,($D$9*((90+$B334)/$B$9)^$K$11),0))</f>
        <v>0</v>
      </c>
      <c r="L334" s="47">
        <f t="shared" si="76"/>
        <v>0</v>
      </c>
      <c r="M334" s="47">
        <f t="shared" si="77"/>
        <v>-252.12890557833785</v>
      </c>
      <c r="N334" s="53"/>
      <c r="U334" s="47">
        <f t="shared" si="78"/>
        <v>0</v>
      </c>
      <c r="V334" s="47">
        <f t="shared" si="79"/>
        <v>0</v>
      </c>
      <c r="W334" s="47">
        <f t="shared" si="80"/>
        <v>-299.99999999999994</v>
      </c>
    </row>
    <row r="335" spans="1:23" ht="12.75" customHeight="1" x14ac:dyDescent="0.2">
      <c r="A335" s="49">
        <f t="shared" si="81"/>
        <v>2.4783675378319479</v>
      </c>
      <c r="B335" s="45">
        <f t="shared" si="72"/>
        <v>142</v>
      </c>
      <c r="C335" s="47">
        <f t="shared" si="75"/>
        <v>0</v>
      </c>
      <c r="D335" s="47">
        <f t="shared" si="74"/>
        <v>0</v>
      </c>
      <c r="E335" s="47">
        <f t="shared" si="74"/>
        <v>0</v>
      </c>
      <c r="F335" s="47">
        <f t="shared" si="74"/>
        <v>0</v>
      </c>
      <c r="G335" s="47">
        <f t="shared" si="74"/>
        <v>0</v>
      </c>
      <c r="H335" s="47">
        <f t="shared" si="74"/>
        <v>0</v>
      </c>
      <c r="I335" s="47">
        <f t="shared" si="82"/>
        <v>0</v>
      </c>
      <c r="J335" s="47"/>
      <c r="K335" s="47">
        <f t="shared" si="83"/>
        <v>0</v>
      </c>
      <c r="L335" s="47">
        <f t="shared" si="76"/>
        <v>0</v>
      </c>
      <c r="M335" s="47">
        <f t="shared" si="77"/>
        <v>-267.47642710103457</v>
      </c>
      <c r="N335" s="53"/>
      <c r="U335" s="47">
        <f t="shared" si="78"/>
        <v>0</v>
      </c>
      <c r="V335" s="47">
        <f t="shared" si="79"/>
        <v>0</v>
      </c>
      <c r="W335" s="47">
        <f t="shared" si="80"/>
        <v>-324.96437057683949</v>
      </c>
    </row>
    <row r="336" spans="1:23" ht="12.75" customHeight="1" x14ac:dyDescent="0.2">
      <c r="A336" s="49">
        <f t="shared" si="81"/>
        <v>2.4958208303518914</v>
      </c>
      <c r="B336" s="45">
        <f t="shared" ref="B336:B373" si="84">B335+1</f>
        <v>143</v>
      </c>
      <c r="C336" s="47">
        <f t="shared" si="75"/>
        <v>0</v>
      </c>
      <c r="D336" s="47">
        <f t="shared" si="74"/>
        <v>0</v>
      </c>
      <c r="E336" s="47">
        <f t="shared" si="74"/>
        <v>0</v>
      </c>
      <c r="F336" s="47">
        <f t="shared" si="74"/>
        <v>0</v>
      </c>
      <c r="G336" s="47">
        <f t="shared" si="74"/>
        <v>0</v>
      </c>
      <c r="H336" s="47">
        <f t="shared" si="74"/>
        <v>0</v>
      </c>
      <c r="I336" s="47">
        <f t="shared" si="82"/>
        <v>0</v>
      </c>
      <c r="J336" s="47"/>
      <c r="K336" s="47">
        <f t="shared" si="83"/>
        <v>0</v>
      </c>
      <c r="L336" s="47">
        <f t="shared" si="76"/>
        <v>0</v>
      </c>
      <c r="M336" s="47">
        <f t="shared" si="77"/>
        <v>-283.56017820942594</v>
      </c>
      <c r="N336" s="53"/>
      <c r="U336" s="47">
        <f t="shared" si="78"/>
        <v>0</v>
      </c>
      <c r="V336" s="47">
        <f t="shared" si="79"/>
        <v>0</v>
      </c>
      <c r="W336" s="47">
        <f t="shared" si="80"/>
        <v>-350.19752359648368</v>
      </c>
    </row>
    <row r="337" spans="1:23" ht="12.75" customHeight="1" x14ac:dyDescent="0.2">
      <c r="A337" s="49">
        <f t="shared" si="81"/>
        <v>2.5132741228718345</v>
      </c>
      <c r="B337" s="45">
        <f t="shared" si="84"/>
        <v>144</v>
      </c>
      <c r="C337" s="47">
        <f t="shared" si="75"/>
        <v>0</v>
      </c>
      <c r="D337" s="47">
        <f t="shared" si="74"/>
        <v>0</v>
      </c>
      <c r="E337" s="47">
        <f t="shared" si="74"/>
        <v>0</v>
      </c>
      <c r="F337" s="47">
        <f t="shared" si="74"/>
        <v>0</v>
      </c>
      <c r="G337" s="47">
        <f t="shared" si="74"/>
        <v>0</v>
      </c>
      <c r="H337" s="47">
        <f t="shared" si="74"/>
        <v>0</v>
      </c>
      <c r="I337" s="47">
        <f t="shared" si="82"/>
        <v>0</v>
      </c>
      <c r="J337" s="47"/>
      <c r="K337" s="47">
        <f t="shared" si="83"/>
        <v>0</v>
      </c>
      <c r="L337" s="47">
        <f t="shared" si="76"/>
        <v>0</v>
      </c>
      <c r="M337" s="47">
        <f t="shared" si="77"/>
        <v>-299.99999999999937</v>
      </c>
      <c r="N337" s="53"/>
      <c r="U337" s="47">
        <f t="shared" si="78"/>
        <v>0</v>
      </c>
      <c r="V337" s="47">
        <f t="shared" si="79"/>
        <v>0</v>
      </c>
      <c r="W337" s="47">
        <f t="shared" si="80"/>
        <v>-375.04844337587946</v>
      </c>
    </row>
    <row r="338" spans="1:23" ht="12.75" customHeight="1" x14ac:dyDescent="0.2">
      <c r="A338" s="49">
        <f t="shared" si="81"/>
        <v>2.5307274153917776</v>
      </c>
      <c r="B338" s="45">
        <f t="shared" si="84"/>
        <v>145</v>
      </c>
      <c r="C338" s="47">
        <f t="shared" si="75"/>
        <v>0</v>
      </c>
      <c r="D338" s="47">
        <f t="shared" si="74"/>
        <v>0</v>
      </c>
      <c r="E338" s="47">
        <f t="shared" si="74"/>
        <v>0</v>
      </c>
      <c r="F338" s="47">
        <f t="shared" si="74"/>
        <v>0</v>
      </c>
      <c r="G338" s="47">
        <f t="shared" si="74"/>
        <v>0</v>
      </c>
      <c r="H338" s="47">
        <f t="shared" si="74"/>
        <v>0</v>
      </c>
      <c r="I338" s="47">
        <f t="shared" si="82"/>
        <v>0</v>
      </c>
      <c r="J338" s="47"/>
      <c r="K338" s="47">
        <f t="shared" si="83"/>
        <v>0</v>
      </c>
      <c r="L338" s="47">
        <f t="shared" si="76"/>
        <v>0</v>
      </c>
      <c r="M338" s="47">
        <f t="shared" si="77"/>
        <v>-316.45368313266374</v>
      </c>
      <c r="N338" s="53"/>
      <c r="U338" s="47">
        <f t="shared" si="78"/>
        <v>0</v>
      </c>
      <c r="V338" s="47">
        <f t="shared" si="79"/>
        <v>0</v>
      </c>
      <c r="W338" s="47">
        <f t="shared" si="80"/>
        <v>-398.94844614262149</v>
      </c>
    </row>
    <row r="339" spans="1:23" ht="12.75" customHeight="1" x14ac:dyDescent="0.2">
      <c r="A339" s="49">
        <f t="shared" si="81"/>
        <v>2.5481807079117211</v>
      </c>
      <c r="B339" s="45">
        <f t="shared" si="84"/>
        <v>146</v>
      </c>
      <c r="C339" s="47">
        <f t="shared" si="75"/>
        <v>0</v>
      </c>
      <c r="D339" s="47">
        <f t="shared" ref="D339:H373" si="85">$C339+($I339-$C339)*D$11/90</f>
        <v>0</v>
      </c>
      <c r="E339" s="47">
        <f t="shared" si="85"/>
        <v>0</v>
      </c>
      <c r="F339" s="47">
        <f t="shared" si="85"/>
        <v>0</v>
      </c>
      <c r="G339" s="47">
        <f t="shared" si="85"/>
        <v>0</v>
      </c>
      <c r="H339" s="47">
        <f t="shared" si="85"/>
        <v>0</v>
      </c>
      <c r="I339" s="47">
        <f t="shared" si="82"/>
        <v>0</v>
      </c>
      <c r="J339" s="47"/>
      <c r="K339" s="47">
        <f t="shared" si="83"/>
        <v>0</v>
      </c>
      <c r="L339" s="47">
        <f t="shared" si="76"/>
        <v>0</v>
      </c>
      <c r="M339" s="47">
        <f t="shared" si="77"/>
        <v>-332.62093368614183</v>
      </c>
      <c r="N339" s="53"/>
      <c r="U339" s="47">
        <f t="shared" si="78"/>
        <v>0</v>
      </c>
      <c r="V339" s="47">
        <f t="shared" si="79"/>
        <v>0</v>
      </c>
      <c r="W339" s="47">
        <f t="shared" si="80"/>
        <v>-421.41726748406523</v>
      </c>
    </row>
    <row r="340" spans="1:23" ht="12.75" customHeight="1" x14ac:dyDescent="0.2">
      <c r="A340" s="49">
        <f t="shared" si="81"/>
        <v>2.5656340004316647</v>
      </c>
      <c r="B340" s="45">
        <f t="shared" si="84"/>
        <v>147</v>
      </c>
      <c r="C340" s="47">
        <f t="shared" si="75"/>
        <v>0</v>
      </c>
      <c r="D340" s="47">
        <f t="shared" si="85"/>
        <v>0</v>
      </c>
      <c r="E340" s="47">
        <f t="shared" si="85"/>
        <v>0</v>
      </c>
      <c r="F340" s="47">
        <f t="shared" si="85"/>
        <v>0</v>
      </c>
      <c r="G340" s="47">
        <f t="shared" si="85"/>
        <v>0</v>
      </c>
      <c r="H340" s="47">
        <f t="shared" si="85"/>
        <v>0</v>
      </c>
      <c r="I340" s="47">
        <f t="shared" si="82"/>
        <v>0</v>
      </c>
      <c r="J340" s="47"/>
      <c r="K340" s="47">
        <f t="shared" si="83"/>
        <v>0</v>
      </c>
      <c r="L340" s="47">
        <f t="shared" si="76"/>
        <v>0</v>
      </c>
      <c r="M340" s="47">
        <f t="shared" si="77"/>
        <v>-348.24603198004621</v>
      </c>
      <c r="N340" s="53"/>
      <c r="U340" s="47">
        <f t="shared" si="78"/>
        <v>0</v>
      </c>
      <c r="V340" s="47">
        <f t="shared" si="79"/>
        <v>0</v>
      </c>
      <c r="W340" s="47">
        <f t="shared" si="80"/>
        <v>-442.06657484119535</v>
      </c>
    </row>
    <row r="341" spans="1:23" ht="12.75" customHeight="1" x14ac:dyDescent="0.2">
      <c r="A341" s="49">
        <f t="shared" si="81"/>
        <v>2.5830872929516078</v>
      </c>
      <c r="B341" s="45">
        <f t="shared" si="84"/>
        <v>148</v>
      </c>
      <c r="C341" s="47">
        <f t="shared" si="75"/>
        <v>0</v>
      </c>
      <c r="D341" s="47">
        <f t="shared" si="85"/>
        <v>0</v>
      </c>
      <c r="E341" s="47">
        <f t="shared" si="85"/>
        <v>0</v>
      </c>
      <c r="F341" s="47">
        <f t="shared" si="85"/>
        <v>0</v>
      </c>
      <c r="G341" s="47">
        <f t="shared" si="85"/>
        <v>0</v>
      </c>
      <c r="H341" s="47">
        <f t="shared" si="85"/>
        <v>0</v>
      </c>
      <c r="I341" s="47">
        <f t="shared" si="82"/>
        <v>0</v>
      </c>
      <c r="J341" s="47"/>
      <c r="K341" s="47">
        <f t="shared" si="83"/>
        <v>0</v>
      </c>
      <c r="L341" s="47">
        <f t="shared" si="76"/>
        <v>0</v>
      </c>
      <c r="M341" s="47">
        <f t="shared" si="77"/>
        <v>-363.11920256407774</v>
      </c>
      <c r="N341" s="53"/>
      <c r="U341" s="47">
        <f t="shared" si="78"/>
        <v>0</v>
      </c>
      <c r="V341" s="47">
        <f t="shared" si="79"/>
        <v>0</v>
      </c>
      <c r="W341" s="47">
        <f t="shared" si="80"/>
        <v>-460.60096599978516</v>
      </c>
    </row>
    <row r="342" spans="1:23" ht="12.75" customHeight="1" x14ac:dyDescent="0.2">
      <c r="A342" s="49">
        <f t="shared" si="81"/>
        <v>2.6005405854715509</v>
      </c>
      <c r="B342" s="45">
        <f t="shared" si="84"/>
        <v>149</v>
      </c>
      <c r="C342" s="47">
        <f t="shared" si="75"/>
        <v>0</v>
      </c>
      <c r="D342" s="47">
        <f t="shared" si="85"/>
        <v>0</v>
      </c>
      <c r="E342" s="47">
        <f t="shared" si="85"/>
        <v>0</v>
      </c>
      <c r="F342" s="47">
        <f t="shared" si="85"/>
        <v>0</v>
      </c>
      <c r="G342" s="47">
        <f t="shared" si="85"/>
        <v>0</v>
      </c>
      <c r="H342" s="47">
        <f t="shared" si="85"/>
        <v>0</v>
      </c>
      <c r="I342" s="47">
        <f t="shared" si="82"/>
        <v>0</v>
      </c>
      <c r="J342" s="47"/>
      <c r="K342" s="47">
        <f t="shared" si="83"/>
        <v>0</v>
      </c>
      <c r="L342" s="47">
        <f t="shared" si="76"/>
        <v>0</v>
      </c>
      <c r="M342" s="47">
        <f t="shared" si="77"/>
        <v>-377.07674455102006</v>
      </c>
      <c r="N342" s="53"/>
      <c r="U342" s="47">
        <f t="shared" si="78"/>
        <v>0</v>
      </c>
      <c r="V342" s="47">
        <f t="shared" si="79"/>
        <v>0</v>
      </c>
      <c r="W342" s="47">
        <f t="shared" si="80"/>
        <v>-476.81657442350109</v>
      </c>
    </row>
    <row r="343" spans="1:23" ht="12.75" customHeight="1" x14ac:dyDescent="0.2">
      <c r="A343" s="49">
        <f t="shared" si="81"/>
        <v>2.6179938779914944</v>
      </c>
      <c r="B343" s="45">
        <f t="shared" si="84"/>
        <v>150</v>
      </c>
      <c r="C343" s="47">
        <f t="shared" si="75"/>
        <v>0</v>
      </c>
      <c r="D343" s="47">
        <f t="shared" si="85"/>
        <v>0</v>
      </c>
      <c r="E343" s="47">
        <f t="shared" si="85"/>
        <v>0</v>
      </c>
      <c r="F343" s="47">
        <f t="shared" si="85"/>
        <v>0</v>
      </c>
      <c r="G343" s="47">
        <f t="shared" si="85"/>
        <v>0</v>
      </c>
      <c r="H343" s="47">
        <f t="shared" si="85"/>
        <v>0</v>
      </c>
      <c r="I343" s="47">
        <f t="shared" si="82"/>
        <v>0</v>
      </c>
      <c r="J343" s="47"/>
      <c r="K343" s="47">
        <f t="shared" si="83"/>
        <v>0</v>
      </c>
      <c r="L343" s="47">
        <f t="shared" si="76"/>
        <v>0</v>
      </c>
      <c r="M343" s="47">
        <f t="shared" si="77"/>
        <v>-389.99999999999977</v>
      </c>
      <c r="N343" s="53"/>
      <c r="U343" s="47">
        <f t="shared" si="78"/>
        <v>0</v>
      </c>
      <c r="V343" s="47">
        <f t="shared" si="79"/>
        <v>0</v>
      </c>
      <c r="W343" s="47">
        <f t="shared" si="80"/>
        <v>-490.59745701609575</v>
      </c>
    </row>
    <row r="344" spans="1:23" ht="12.75" customHeight="1" x14ac:dyDescent="0.2">
      <c r="A344" s="49">
        <f t="shared" si="81"/>
        <v>2.6354471705114375</v>
      </c>
      <c r="B344" s="45">
        <f t="shared" si="84"/>
        <v>151</v>
      </c>
      <c r="C344" s="47">
        <f t="shared" si="75"/>
        <v>0</v>
      </c>
      <c r="D344" s="47">
        <f t="shared" si="85"/>
        <v>0</v>
      </c>
      <c r="E344" s="47">
        <f t="shared" si="85"/>
        <v>0</v>
      </c>
      <c r="F344" s="47">
        <f t="shared" si="85"/>
        <v>0</v>
      </c>
      <c r="G344" s="47">
        <f t="shared" si="85"/>
        <v>0</v>
      </c>
      <c r="H344" s="47">
        <f t="shared" si="85"/>
        <v>0</v>
      </c>
      <c r="I344" s="47">
        <f t="shared" si="82"/>
        <v>0</v>
      </c>
      <c r="J344" s="47"/>
      <c r="K344" s="47">
        <f t="shared" si="83"/>
        <v>0</v>
      </c>
      <c r="L344" s="47">
        <f t="shared" si="76"/>
        <v>0</v>
      </c>
      <c r="M344" s="47">
        <f t="shared" si="77"/>
        <v>-401.81326349574556</v>
      </c>
      <c r="N344" s="53"/>
      <c r="U344" s="47">
        <f t="shared" si="78"/>
        <v>0</v>
      </c>
      <c r="V344" s="47">
        <f t="shared" si="79"/>
        <v>0</v>
      </c>
      <c r="W344" s="47">
        <f t="shared" si="80"/>
        <v>-501.90998825296617</v>
      </c>
    </row>
    <row r="345" spans="1:23" ht="12.75" customHeight="1" x14ac:dyDescent="0.2">
      <c r="A345" s="49">
        <f t="shared" si="81"/>
        <v>2.6529004630313806</v>
      </c>
      <c r="B345" s="45">
        <f t="shared" si="84"/>
        <v>152</v>
      </c>
      <c r="C345" s="47">
        <f t="shared" si="75"/>
        <v>0</v>
      </c>
      <c r="D345" s="47">
        <f t="shared" si="85"/>
        <v>0</v>
      </c>
      <c r="E345" s="47">
        <f t="shared" si="85"/>
        <v>0</v>
      </c>
      <c r="F345" s="47">
        <f t="shared" si="85"/>
        <v>0</v>
      </c>
      <c r="G345" s="47">
        <f t="shared" si="85"/>
        <v>0</v>
      </c>
      <c r="H345" s="47">
        <f t="shared" si="85"/>
        <v>0</v>
      </c>
      <c r="I345" s="47">
        <f t="shared" si="82"/>
        <v>0</v>
      </c>
      <c r="J345" s="47"/>
      <c r="K345" s="47">
        <f t="shared" si="83"/>
        <v>0</v>
      </c>
      <c r="L345" s="47">
        <f t="shared" si="76"/>
        <v>0</v>
      </c>
      <c r="M345" s="47">
        <f t="shared" si="77"/>
        <v>-412.48075786703208</v>
      </c>
      <c r="N345" s="53"/>
      <c r="U345" s="47">
        <f t="shared" si="78"/>
        <v>0</v>
      </c>
      <c r="V345" s="47">
        <f t="shared" si="79"/>
        <v>0</v>
      </c>
      <c r="W345" s="47">
        <f t="shared" si="80"/>
        <v>-510.79552553307752</v>
      </c>
    </row>
    <row r="346" spans="1:23" ht="12.75" customHeight="1" x14ac:dyDescent="0.2">
      <c r="A346" s="49">
        <f t="shared" si="81"/>
        <v>2.6703537555513241</v>
      </c>
      <c r="B346" s="45">
        <f t="shared" si="84"/>
        <v>153</v>
      </c>
      <c r="C346" s="47">
        <f t="shared" si="75"/>
        <v>0</v>
      </c>
      <c r="D346" s="47">
        <f t="shared" si="85"/>
        <v>0</v>
      </c>
      <c r="E346" s="47">
        <f t="shared" si="85"/>
        <v>0</v>
      </c>
      <c r="F346" s="47">
        <f t="shared" si="85"/>
        <v>0</v>
      </c>
      <c r="G346" s="47">
        <f t="shared" si="85"/>
        <v>0</v>
      </c>
      <c r="H346" s="47">
        <f t="shared" si="85"/>
        <v>0</v>
      </c>
      <c r="I346" s="47">
        <f t="shared" si="82"/>
        <v>0</v>
      </c>
      <c r="J346" s="47"/>
      <c r="K346" s="47">
        <f t="shared" si="83"/>
        <v>0</v>
      </c>
      <c r="L346" s="47">
        <f t="shared" si="76"/>
        <v>0</v>
      </c>
      <c r="M346" s="47">
        <f t="shared" si="77"/>
        <v>-422.00281869764433</v>
      </c>
      <c r="N346" s="53"/>
      <c r="U346" s="47">
        <f t="shared" si="78"/>
        <v>0</v>
      </c>
      <c r="V346" s="47">
        <f t="shared" si="79"/>
        <v>0</v>
      </c>
      <c r="W346" s="47">
        <f t="shared" si="80"/>
        <v>-517.36164322914533</v>
      </c>
    </row>
    <row r="347" spans="1:23" ht="12.75" customHeight="1" x14ac:dyDescent="0.2">
      <c r="A347" s="49">
        <f t="shared" si="81"/>
        <v>2.6878070480712677</v>
      </c>
      <c r="B347" s="45">
        <f t="shared" si="84"/>
        <v>154</v>
      </c>
      <c r="C347" s="47">
        <f t="shared" si="75"/>
        <v>0</v>
      </c>
      <c r="D347" s="47">
        <f t="shared" si="85"/>
        <v>0</v>
      </c>
      <c r="E347" s="47">
        <f t="shared" si="85"/>
        <v>0</v>
      </c>
      <c r="F347" s="47">
        <f t="shared" si="85"/>
        <v>0</v>
      </c>
      <c r="G347" s="47">
        <f t="shared" si="85"/>
        <v>0</v>
      </c>
      <c r="H347" s="47">
        <f t="shared" si="85"/>
        <v>0</v>
      </c>
      <c r="I347" s="47">
        <f t="shared" si="82"/>
        <v>0</v>
      </c>
      <c r="J347" s="47"/>
      <c r="K347" s="47">
        <f t="shared" si="83"/>
        <v>0</v>
      </c>
      <c r="L347" s="47">
        <f t="shared" si="76"/>
        <v>0</v>
      </c>
      <c r="M347" s="47">
        <f t="shared" si="77"/>
        <v>-430.41144357523109</v>
      </c>
      <c r="N347" s="53"/>
      <c r="U347" s="47">
        <f t="shared" si="78"/>
        <v>0</v>
      </c>
      <c r="V347" s="47">
        <f t="shared" si="79"/>
        <v>0</v>
      </c>
      <c r="W347" s="47">
        <f t="shared" si="80"/>
        <v>-521.77225664413038</v>
      </c>
    </row>
    <row r="348" spans="1:23" ht="12.75" customHeight="1" x14ac:dyDescent="0.2">
      <c r="A348" s="49">
        <f t="shared" si="81"/>
        <v>2.7052603405912108</v>
      </c>
      <c r="B348" s="45">
        <f t="shared" si="84"/>
        <v>155</v>
      </c>
      <c r="C348" s="47">
        <f t="shared" si="75"/>
        <v>0</v>
      </c>
      <c r="D348" s="47">
        <f t="shared" si="85"/>
        <v>0</v>
      </c>
      <c r="E348" s="47">
        <f t="shared" si="85"/>
        <v>0</v>
      </c>
      <c r="F348" s="47">
        <f t="shared" si="85"/>
        <v>0</v>
      </c>
      <c r="G348" s="47">
        <f t="shared" si="85"/>
        <v>0</v>
      </c>
      <c r="H348" s="47">
        <f t="shared" si="85"/>
        <v>0</v>
      </c>
      <c r="I348" s="47">
        <f t="shared" si="82"/>
        <v>0</v>
      </c>
      <c r="J348" s="47"/>
      <c r="K348" s="47">
        <f t="shared" si="83"/>
        <v>0</v>
      </c>
      <c r="L348" s="47">
        <f t="shared" si="76"/>
        <v>0</v>
      </c>
      <c r="M348" s="47">
        <f t="shared" si="77"/>
        <v>-437.76537068773638</v>
      </c>
      <c r="N348" s="53"/>
      <c r="U348" s="47">
        <f t="shared" si="78"/>
        <v>0</v>
      </c>
      <c r="V348" s="47">
        <f t="shared" si="79"/>
        <v>0</v>
      </c>
      <c r="W348" s="47">
        <f t="shared" si="80"/>
        <v>-524.23697154349941</v>
      </c>
    </row>
    <row r="349" spans="1:23" ht="12.75" customHeight="1" x14ac:dyDescent="0.2">
      <c r="A349" s="49">
        <f t="shared" si="81"/>
        <v>2.7227136331111539</v>
      </c>
      <c r="B349" s="45">
        <f t="shared" si="84"/>
        <v>156</v>
      </c>
      <c r="C349" s="47">
        <f t="shared" si="75"/>
        <v>0</v>
      </c>
      <c r="D349" s="47">
        <f t="shared" si="85"/>
        <v>0</v>
      </c>
      <c r="E349" s="47">
        <f t="shared" si="85"/>
        <v>0</v>
      </c>
      <c r="F349" s="47">
        <f t="shared" si="85"/>
        <v>0</v>
      </c>
      <c r="G349" s="47">
        <f t="shared" si="85"/>
        <v>0</v>
      </c>
      <c r="H349" s="47">
        <f t="shared" si="85"/>
        <v>0</v>
      </c>
      <c r="I349" s="47">
        <f t="shared" si="82"/>
        <v>0</v>
      </c>
      <c r="J349" s="47"/>
      <c r="K349" s="47">
        <f t="shared" si="83"/>
        <v>0</v>
      </c>
      <c r="L349" s="47">
        <f t="shared" si="76"/>
        <v>0</v>
      </c>
      <c r="M349" s="47">
        <f t="shared" si="77"/>
        <v>-444.14485532867116</v>
      </c>
      <c r="N349" s="53"/>
      <c r="U349" s="47">
        <f t="shared" si="78"/>
        <v>0</v>
      </c>
      <c r="V349" s="47">
        <f t="shared" si="79"/>
        <v>0</v>
      </c>
      <c r="W349" s="47">
        <f t="shared" si="80"/>
        <v>-525.00000000000171</v>
      </c>
    </row>
    <row r="350" spans="1:23" ht="12.75" customHeight="1" x14ac:dyDescent="0.2">
      <c r="A350" s="49">
        <f t="shared" si="81"/>
        <v>2.740166925631097</v>
      </c>
      <c r="B350" s="45">
        <f t="shared" si="84"/>
        <v>157</v>
      </c>
      <c r="C350" s="47">
        <f t="shared" si="75"/>
        <v>0</v>
      </c>
      <c r="D350" s="47">
        <f t="shared" si="85"/>
        <v>0</v>
      </c>
      <c r="E350" s="47">
        <f t="shared" si="85"/>
        <v>0</v>
      </c>
      <c r="F350" s="47">
        <f t="shared" si="85"/>
        <v>0</v>
      </c>
      <c r="G350" s="47">
        <f t="shared" si="85"/>
        <v>0</v>
      </c>
      <c r="H350" s="47">
        <f t="shared" si="85"/>
        <v>0</v>
      </c>
      <c r="I350" s="47">
        <f t="shared" si="82"/>
        <v>0</v>
      </c>
      <c r="J350" s="47"/>
      <c r="K350" s="47">
        <f t="shared" si="83"/>
        <v>0</v>
      </c>
      <c r="L350" s="47">
        <f t="shared" si="76"/>
        <v>0</v>
      </c>
      <c r="M350" s="47">
        <f t="shared" si="77"/>
        <v>-449.64631215063469</v>
      </c>
      <c r="N350" s="53"/>
      <c r="U350" s="47">
        <f t="shared" si="78"/>
        <v>0</v>
      </c>
      <c r="V350" s="47">
        <f t="shared" si="79"/>
        <v>0</v>
      </c>
      <c r="W350" s="47">
        <f t="shared" si="80"/>
        <v>-524.32897908126483</v>
      </c>
    </row>
    <row r="351" spans="1:23" ht="12.75" customHeight="1" x14ac:dyDescent="0.2">
      <c r="A351" s="49">
        <f t="shared" si="81"/>
        <v>2.7576202181510405</v>
      </c>
      <c r="B351" s="45">
        <f t="shared" si="84"/>
        <v>158</v>
      </c>
      <c r="C351" s="47">
        <f t="shared" si="75"/>
        <v>0</v>
      </c>
      <c r="D351" s="47">
        <f t="shared" si="85"/>
        <v>0</v>
      </c>
      <c r="E351" s="47">
        <f t="shared" si="85"/>
        <v>0</v>
      </c>
      <c r="F351" s="47">
        <f t="shared" si="85"/>
        <v>0</v>
      </c>
      <c r="G351" s="47">
        <f t="shared" si="85"/>
        <v>0</v>
      </c>
      <c r="H351" s="47">
        <f t="shared" si="85"/>
        <v>0</v>
      </c>
      <c r="I351" s="47">
        <f t="shared" si="82"/>
        <v>0</v>
      </c>
      <c r="J351" s="47"/>
      <c r="K351" s="47">
        <f t="shared" si="83"/>
        <v>0</v>
      </c>
      <c r="L351" s="47">
        <f t="shared" si="76"/>
        <v>0</v>
      </c>
      <c r="M351" s="47">
        <f t="shared" si="77"/>
        <v>-454.37698577166367</v>
      </c>
      <c r="N351" s="53"/>
      <c r="U351" s="47">
        <f t="shared" si="78"/>
        <v>0</v>
      </c>
      <c r="V351" s="47">
        <f t="shared" si="79"/>
        <v>0</v>
      </c>
      <c r="W351" s="47">
        <f t="shared" si="80"/>
        <v>-522.50401578949209</v>
      </c>
    </row>
    <row r="352" spans="1:23" ht="12.75" customHeight="1" x14ac:dyDescent="0.2">
      <c r="A352" s="49">
        <f t="shared" si="81"/>
        <v>2.7750735106709841</v>
      </c>
      <c r="B352" s="45">
        <f t="shared" si="84"/>
        <v>159</v>
      </c>
      <c r="C352" s="47">
        <f t="shared" si="75"/>
        <v>0</v>
      </c>
      <c r="D352" s="47">
        <f t="shared" si="85"/>
        <v>0</v>
      </c>
      <c r="E352" s="47">
        <f t="shared" si="85"/>
        <v>0</v>
      </c>
      <c r="F352" s="47">
        <f t="shared" si="85"/>
        <v>0</v>
      </c>
      <c r="G352" s="47">
        <f t="shared" si="85"/>
        <v>0</v>
      </c>
      <c r="H352" s="47">
        <f t="shared" si="85"/>
        <v>0</v>
      </c>
      <c r="I352" s="47">
        <f t="shared" si="82"/>
        <v>0</v>
      </c>
      <c r="J352" s="47"/>
      <c r="K352" s="47">
        <f t="shared" si="83"/>
        <v>0</v>
      </c>
      <c r="L352" s="47">
        <f t="shared" si="76"/>
        <v>0</v>
      </c>
      <c r="M352" s="47">
        <f t="shared" si="77"/>
        <v>-458.44980286706772</v>
      </c>
      <c r="N352" s="53"/>
      <c r="U352" s="47">
        <f t="shared" si="78"/>
        <v>0</v>
      </c>
      <c r="V352" s="47">
        <f t="shared" si="79"/>
        <v>0</v>
      </c>
      <c r="W352" s="47">
        <f t="shared" si="80"/>
        <v>-519.80726021278997</v>
      </c>
    </row>
    <row r="353" spans="1:23" ht="12.75" customHeight="1" x14ac:dyDescent="0.2">
      <c r="A353" s="49">
        <f t="shared" si="81"/>
        <v>2.7925268031909272</v>
      </c>
      <c r="B353" s="45">
        <f t="shared" si="84"/>
        <v>160</v>
      </c>
      <c r="C353" s="47">
        <f t="shared" si="75"/>
        <v>0</v>
      </c>
      <c r="D353" s="47">
        <f t="shared" si="85"/>
        <v>0</v>
      </c>
      <c r="E353" s="47">
        <f t="shared" si="85"/>
        <v>0</v>
      </c>
      <c r="F353" s="47">
        <f t="shared" si="85"/>
        <v>0</v>
      </c>
      <c r="G353" s="47">
        <f t="shared" si="85"/>
        <v>0</v>
      </c>
      <c r="H353" s="47">
        <f t="shared" si="85"/>
        <v>0</v>
      </c>
      <c r="I353" s="47">
        <f t="shared" si="82"/>
        <v>0</v>
      </c>
      <c r="J353" s="47"/>
      <c r="K353" s="47">
        <f t="shared" si="83"/>
        <v>0</v>
      </c>
      <c r="L353" s="47">
        <f t="shared" si="76"/>
        <v>0</v>
      </c>
      <c r="M353" s="47">
        <f t="shared" si="77"/>
        <v>-461.97854555151861</v>
      </c>
      <c r="N353" s="53"/>
      <c r="U353" s="47">
        <f t="shared" si="78"/>
        <v>0</v>
      </c>
      <c r="V353" s="47">
        <f t="shared" si="79"/>
        <v>0</v>
      </c>
      <c r="W353" s="47">
        <f t="shared" si="80"/>
        <v>-516.51327986147214</v>
      </c>
    </row>
    <row r="354" spans="1:23" ht="12.75" customHeight="1" x14ac:dyDescent="0.2">
      <c r="A354" s="49">
        <f t="shared" si="81"/>
        <v>2.8099800957108703</v>
      </c>
      <c r="B354" s="45">
        <f t="shared" si="84"/>
        <v>161</v>
      </c>
      <c r="C354" s="47">
        <f t="shared" si="75"/>
        <v>0</v>
      </c>
      <c r="D354" s="47">
        <f t="shared" si="85"/>
        <v>0</v>
      </c>
      <c r="E354" s="47">
        <f t="shared" si="85"/>
        <v>0</v>
      </c>
      <c r="F354" s="47">
        <f t="shared" si="85"/>
        <v>0</v>
      </c>
      <c r="G354" s="47">
        <f t="shared" si="85"/>
        <v>0</v>
      </c>
      <c r="H354" s="47">
        <f t="shared" si="85"/>
        <v>0</v>
      </c>
      <c r="I354" s="47">
        <f t="shared" si="82"/>
        <v>0</v>
      </c>
      <c r="J354" s="47"/>
      <c r="K354" s="47">
        <f t="shared" si="83"/>
        <v>0</v>
      </c>
      <c r="L354" s="47">
        <f t="shared" si="76"/>
        <v>0</v>
      </c>
      <c r="M354" s="47">
        <f t="shared" si="77"/>
        <v>-465.0734691483986</v>
      </c>
      <c r="N354" s="53"/>
      <c r="U354" s="47">
        <f t="shared" si="78"/>
        <v>0</v>
      </c>
      <c r="V354" s="47">
        <f t="shared" si="79"/>
        <v>0</v>
      </c>
      <c r="W354" s="47">
        <f t="shared" si="80"/>
        <v>-512.88047261749512</v>
      </c>
    </row>
    <row r="355" spans="1:23" ht="12.75" customHeight="1" x14ac:dyDescent="0.2">
      <c r="A355" s="49">
        <f t="shared" si="81"/>
        <v>2.8274333882308138</v>
      </c>
      <c r="B355" s="45">
        <f t="shared" si="84"/>
        <v>162</v>
      </c>
      <c r="C355" s="47">
        <f t="shared" si="75"/>
        <v>0</v>
      </c>
      <c r="D355" s="47">
        <f t="shared" si="85"/>
        <v>0</v>
      </c>
      <c r="E355" s="47">
        <f t="shared" si="85"/>
        <v>0</v>
      </c>
      <c r="F355" s="47">
        <f t="shared" si="85"/>
        <v>0</v>
      </c>
      <c r="G355" s="47">
        <f t="shared" si="85"/>
        <v>0</v>
      </c>
      <c r="H355" s="47">
        <f t="shared" si="85"/>
        <v>0</v>
      </c>
      <c r="I355" s="47">
        <f t="shared" si="82"/>
        <v>0</v>
      </c>
      <c r="J355" s="47"/>
      <c r="K355" s="47">
        <f t="shared" si="83"/>
        <v>0</v>
      </c>
      <c r="L355" s="47">
        <f t="shared" si="76"/>
        <v>0</v>
      </c>
      <c r="M355" s="47">
        <f t="shared" si="77"/>
        <v>-467.83746791117522</v>
      </c>
      <c r="N355" s="53"/>
      <c r="U355" s="47">
        <f t="shared" si="78"/>
        <v>0</v>
      </c>
      <c r="V355" s="47">
        <f t="shared" si="79"/>
        <v>0</v>
      </c>
      <c r="W355" s="47">
        <f t="shared" si="80"/>
        <v>-509.14371475268473</v>
      </c>
    </row>
    <row r="356" spans="1:23" ht="12.75" customHeight="1" x14ac:dyDescent="0.2">
      <c r="A356" s="49">
        <f t="shared" si="81"/>
        <v>2.8448866807507569</v>
      </c>
      <c r="B356" s="45">
        <f t="shared" si="84"/>
        <v>163</v>
      </c>
      <c r="C356" s="47">
        <f t="shared" si="75"/>
        <v>0</v>
      </c>
      <c r="D356" s="47">
        <f t="shared" si="85"/>
        <v>0</v>
      </c>
      <c r="E356" s="47">
        <f t="shared" si="85"/>
        <v>0</v>
      </c>
      <c r="F356" s="47">
        <f t="shared" si="85"/>
        <v>0</v>
      </c>
      <c r="G356" s="47">
        <f t="shared" si="85"/>
        <v>0</v>
      </c>
      <c r="H356" s="47">
        <f t="shared" si="85"/>
        <v>0</v>
      </c>
      <c r="I356" s="47">
        <f t="shared" si="82"/>
        <v>0</v>
      </c>
      <c r="J356" s="47"/>
      <c r="K356" s="47">
        <f t="shared" si="83"/>
        <v>0</v>
      </c>
      <c r="L356" s="47">
        <f t="shared" si="76"/>
        <v>0</v>
      </c>
      <c r="M356" s="47">
        <f t="shared" si="77"/>
        <v>-470.36287052515866</v>
      </c>
      <c r="N356" s="53"/>
      <c r="U356" s="47">
        <f t="shared" si="78"/>
        <v>0</v>
      </c>
      <c r="V356" s="47">
        <f t="shared" si="79"/>
        <v>0</v>
      </c>
      <c r="W356" s="47">
        <f t="shared" si="80"/>
        <v>-505.50839532824779</v>
      </c>
    </row>
    <row r="357" spans="1:23" ht="12.75" customHeight="1" x14ac:dyDescent="0.2">
      <c r="A357" s="49">
        <f t="shared" si="81"/>
        <v>2.8623399732707</v>
      </c>
      <c r="B357" s="45">
        <f t="shared" si="84"/>
        <v>164</v>
      </c>
      <c r="C357" s="47">
        <f t="shared" si="75"/>
        <v>0</v>
      </c>
      <c r="D357" s="47">
        <f t="shared" si="85"/>
        <v>0</v>
      </c>
      <c r="E357" s="47">
        <f t="shared" si="85"/>
        <v>0</v>
      </c>
      <c r="F357" s="47">
        <f t="shared" si="85"/>
        <v>0</v>
      </c>
      <c r="G357" s="47">
        <f t="shared" si="85"/>
        <v>0</v>
      </c>
      <c r="H357" s="47">
        <f t="shared" si="85"/>
        <v>0</v>
      </c>
      <c r="I357" s="47">
        <f t="shared" si="82"/>
        <v>0</v>
      </c>
      <c r="J357" s="47"/>
      <c r="K357" s="47">
        <f t="shared" si="83"/>
        <v>0</v>
      </c>
      <c r="L357" s="47">
        <f t="shared" si="76"/>
        <v>0</v>
      </c>
      <c r="M357" s="47">
        <f t="shared" si="77"/>
        <v>-472.72892394412594</v>
      </c>
      <c r="N357" s="53"/>
      <c r="U357" s="47">
        <f t="shared" si="78"/>
        <v>0</v>
      </c>
      <c r="V357" s="47">
        <f t="shared" si="79"/>
        <v>0</v>
      </c>
      <c r="W357" s="47">
        <f t="shared" si="80"/>
        <v>-502.14594031935667</v>
      </c>
    </row>
    <row r="358" spans="1:23" ht="12.75" customHeight="1" x14ac:dyDescent="0.2">
      <c r="A358" s="49">
        <f t="shared" si="81"/>
        <v>2.8797932657906435</v>
      </c>
      <c r="B358" s="45">
        <f t="shared" si="84"/>
        <v>165</v>
      </c>
      <c r="C358" s="47">
        <f t="shared" si="75"/>
        <v>0</v>
      </c>
      <c r="D358" s="47">
        <f t="shared" si="85"/>
        <v>0</v>
      </c>
      <c r="E358" s="47">
        <f t="shared" si="85"/>
        <v>0</v>
      </c>
      <c r="F358" s="47">
        <f t="shared" si="85"/>
        <v>0</v>
      </c>
      <c r="G358" s="47">
        <f t="shared" si="85"/>
        <v>0</v>
      </c>
      <c r="H358" s="47">
        <f t="shared" si="85"/>
        <v>0</v>
      </c>
      <c r="I358" s="47">
        <f t="shared" si="82"/>
        <v>0</v>
      </c>
      <c r="J358" s="47"/>
      <c r="K358" s="47">
        <f t="shared" si="83"/>
        <v>0</v>
      </c>
      <c r="L358" s="47">
        <f t="shared" si="76"/>
        <v>0</v>
      </c>
      <c r="M358" s="47">
        <f t="shared" si="77"/>
        <v>-474.99999999999994</v>
      </c>
      <c r="N358" s="53"/>
      <c r="U358" s="47">
        <f t="shared" si="78"/>
        <v>0</v>
      </c>
      <c r="V358" s="47">
        <f t="shared" si="79"/>
        <v>0</v>
      </c>
      <c r="W358" s="47">
        <f t="shared" si="80"/>
        <v>-499.1908804116764</v>
      </c>
    </row>
    <row r="359" spans="1:23" ht="12.75" customHeight="1" x14ac:dyDescent="0.2">
      <c r="A359" s="49">
        <f t="shared" si="81"/>
        <v>2.8972465583105871</v>
      </c>
      <c r="B359" s="45">
        <f t="shared" si="84"/>
        <v>166</v>
      </c>
      <c r="C359" s="47">
        <f t="shared" si="75"/>
        <v>0</v>
      </c>
      <c r="D359" s="47">
        <f t="shared" si="85"/>
        <v>0</v>
      </c>
      <c r="E359" s="47">
        <f t="shared" si="85"/>
        <v>0</v>
      </c>
      <c r="F359" s="47">
        <f t="shared" si="85"/>
        <v>0</v>
      </c>
      <c r="G359" s="47">
        <f t="shared" si="85"/>
        <v>0</v>
      </c>
      <c r="H359" s="47">
        <f t="shared" si="85"/>
        <v>0</v>
      </c>
      <c r="I359" s="47">
        <f t="shared" si="82"/>
        <v>0</v>
      </c>
      <c r="J359" s="47"/>
      <c r="K359" s="47">
        <f t="shared" si="83"/>
        <v>0</v>
      </c>
      <c r="L359" s="47">
        <f t="shared" si="76"/>
        <v>0</v>
      </c>
      <c r="M359" s="47">
        <f t="shared" si="77"/>
        <v>-477.22453496970525</v>
      </c>
      <c r="N359" s="53"/>
      <c r="U359" s="47">
        <f t="shared" si="78"/>
        <v>0</v>
      </c>
      <c r="V359" s="47">
        <f t="shared" si="79"/>
        <v>0</v>
      </c>
      <c r="W359" s="47">
        <f t="shared" si="80"/>
        <v>-496.73946700404946</v>
      </c>
    </row>
    <row r="360" spans="1:23" ht="12.75" customHeight="1" x14ac:dyDescent="0.2">
      <c r="A360" s="49">
        <f t="shared" si="81"/>
        <v>2.9146998508305306</v>
      </c>
      <c r="B360" s="45">
        <f t="shared" si="84"/>
        <v>167</v>
      </c>
      <c r="C360" s="47">
        <f t="shared" si="75"/>
        <v>0</v>
      </c>
      <c r="D360" s="47">
        <f t="shared" si="85"/>
        <v>0</v>
      </c>
      <c r="E360" s="47">
        <f t="shared" si="85"/>
        <v>0</v>
      </c>
      <c r="F360" s="47">
        <f t="shared" si="85"/>
        <v>0</v>
      </c>
      <c r="G360" s="47">
        <f t="shared" si="85"/>
        <v>0</v>
      </c>
      <c r="H360" s="47">
        <f t="shared" si="85"/>
        <v>0</v>
      </c>
      <c r="I360" s="47">
        <f t="shared" si="82"/>
        <v>0</v>
      </c>
      <c r="J360" s="47"/>
      <c r="K360" s="47">
        <f t="shared" si="83"/>
        <v>0</v>
      </c>
      <c r="L360" s="47">
        <f t="shared" si="76"/>
        <v>0</v>
      </c>
      <c r="M360" s="47">
        <f t="shared" si="77"/>
        <v>-479.43468858628347</v>
      </c>
      <c r="N360" s="53"/>
      <c r="U360" s="47">
        <f t="shared" si="78"/>
        <v>0</v>
      </c>
      <c r="V360" s="47">
        <f t="shared" si="79"/>
        <v>0</v>
      </c>
      <c r="W360" s="47">
        <f t="shared" si="80"/>
        <v>-494.84979291216393</v>
      </c>
    </row>
    <row r="361" spans="1:23" ht="12.75" customHeight="1" x14ac:dyDescent="0.2">
      <c r="A361" s="49">
        <f t="shared" si="81"/>
        <v>2.9321531433504737</v>
      </c>
      <c r="B361" s="45">
        <f t="shared" si="84"/>
        <v>168</v>
      </c>
      <c r="C361" s="47">
        <f t="shared" si="75"/>
        <v>0</v>
      </c>
      <c r="D361" s="47">
        <f t="shared" si="85"/>
        <v>0</v>
      </c>
      <c r="E361" s="47">
        <f t="shared" si="85"/>
        <v>0</v>
      </c>
      <c r="F361" s="47">
        <f t="shared" si="85"/>
        <v>0</v>
      </c>
      <c r="G361" s="47">
        <f t="shared" si="85"/>
        <v>0</v>
      </c>
      <c r="H361" s="47">
        <f t="shared" si="85"/>
        <v>0</v>
      </c>
      <c r="I361" s="47">
        <f t="shared" si="82"/>
        <v>0</v>
      </c>
      <c r="J361" s="47"/>
      <c r="K361" s="47">
        <f t="shared" si="83"/>
        <v>0</v>
      </c>
      <c r="L361" s="47">
        <f t="shared" si="76"/>
        <v>0</v>
      </c>
      <c r="M361" s="47">
        <f t="shared" si="77"/>
        <v>-481.64668650793459</v>
      </c>
      <c r="N361" s="53"/>
      <c r="U361" s="47">
        <f t="shared" si="78"/>
        <v>0</v>
      </c>
      <c r="V361" s="47">
        <f t="shared" si="79"/>
        <v>0</v>
      </c>
      <c r="W361" s="47">
        <f t="shared" si="80"/>
        <v>-493.54332893106994</v>
      </c>
    </row>
    <row r="362" spans="1:23" ht="12.75" customHeight="1" x14ac:dyDescent="0.2">
      <c r="A362" s="49">
        <f t="shared" si="81"/>
        <v>2.9496064358704168</v>
      </c>
      <c r="B362" s="45">
        <f t="shared" si="84"/>
        <v>169</v>
      </c>
      <c r="C362" s="47">
        <f t="shared" si="75"/>
        <v>0</v>
      </c>
      <c r="D362" s="47">
        <f t="shared" si="85"/>
        <v>0</v>
      </c>
      <c r="E362" s="47">
        <f t="shared" si="85"/>
        <v>0</v>
      </c>
      <c r="F362" s="47">
        <f t="shared" si="85"/>
        <v>0</v>
      </c>
      <c r="G362" s="47">
        <f t="shared" si="85"/>
        <v>0</v>
      </c>
      <c r="H362" s="47">
        <f t="shared" si="85"/>
        <v>0</v>
      </c>
      <c r="I362" s="47">
        <f t="shared" si="82"/>
        <v>0</v>
      </c>
      <c r="J362" s="47"/>
      <c r="K362" s="47">
        <f t="shared" si="83"/>
        <v>0</v>
      </c>
      <c r="L362" s="47">
        <f t="shared" si="76"/>
        <v>0</v>
      </c>
      <c r="M362" s="47">
        <f t="shared" si="77"/>
        <v>-483.86178962959156</v>
      </c>
      <c r="N362" s="53"/>
      <c r="U362" s="47">
        <f t="shared" si="78"/>
        <v>0</v>
      </c>
      <c r="V362" s="47">
        <f t="shared" si="79"/>
        <v>0</v>
      </c>
      <c r="W362" s="47">
        <f t="shared" si="80"/>
        <v>-492.80774601427623</v>
      </c>
    </row>
    <row r="363" spans="1:23" ht="12.75" customHeight="1" x14ac:dyDescent="0.2">
      <c r="A363" s="49">
        <f t="shared" si="81"/>
        <v>2.9670597283903604</v>
      </c>
      <c r="B363" s="45">
        <f t="shared" si="84"/>
        <v>170</v>
      </c>
      <c r="C363" s="47">
        <f t="shared" si="75"/>
        <v>0</v>
      </c>
      <c r="D363" s="47">
        <f t="shared" si="85"/>
        <v>0</v>
      </c>
      <c r="E363" s="47">
        <f t="shared" si="85"/>
        <v>0</v>
      </c>
      <c r="F363" s="47">
        <f t="shared" si="85"/>
        <v>0</v>
      </c>
      <c r="G363" s="47">
        <f t="shared" si="85"/>
        <v>0</v>
      </c>
      <c r="H363" s="47">
        <f t="shared" si="85"/>
        <v>0</v>
      </c>
      <c r="I363" s="47">
        <f t="shared" si="82"/>
        <v>0</v>
      </c>
      <c r="J363" s="47"/>
      <c r="K363" s="47">
        <f t="shared" si="83"/>
        <v>0</v>
      </c>
      <c r="L363" s="47">
        <f t="shared" si="76"/>
        <v>0</v>
      </c>
      <c r="M363" s="47">
        <f t="shared" si="77"/>
        <v>-486.06781539578884</v>
      </c>
      <c r="N363" s="53"/>
      <c r="U363" s="47">
        <f t="shared" si="78"/>
        <v>0</v>
      </c>
      <c r="V363" s="47">
        <f t="shared" si="79"/>
        <v>0</v>
      </c>
      <c r="W363" s="47">
        <f t="shared" si="80"/>
        <v>-492.60085647181336</v>
      </c>
    </row>
    <row r="364" spans="1:23" ht="12.75" customHeight="1" x14ac:dyDescent="0.2">
      <c r="A364" s="49">
        <f t="shared" si="81"/>
        <v>2.9845130209103035</v>
      </c>
      <c r="B364" s="45">
        <f t="shared" si="84"/>
        <v>171</v>
      </c>
      <c r="C364" s="47">
        <f t="shared" si="75"/>
        <v>0</v>
      </c>
      <c r="D364" s="47">
        <f t="shared" si="85"/>
        <v>0</v>
      </c>
      <c r="E364" s="47">
        <f t="shared" si="85"/>
        <v>0</v>
      </c>
      <c r="F364" s="47">
        <f t="shared" si="85"/>
        <v>0</v>
      </c>
      <c r="G364" s="47">
        <f t="shared" si="85"/>
        <v>0</v>
      </c>
      <c r="H364" s="47">
        <f t="shared" si="85"/>
        <v>0</v>
      </c>
      <c r="I364" s="47">
        <f t="shared" si="82"/>
        <v>0</v>
      </c>
      <c r="J364" s="47"/>
      <c r="K364" s="47">
        <f t="shared" si="83"/>
        <v>0</v>
      </c>
      <c r="L364" s="47">
        <f t="shared" si="76"/>
        <v>0</v>
      </c>
      <c r="M364" s="47">
        <f t="shared" si="77"/>
        <v>-488.24112093269355</v>
      </c>
      <c r="N364" s="53"/>
      <c r="U364" s="47">
        <f t="shared" si="78"/>
        <v>0</v>
      </c>
      <c r="V364" s="47">
        <f t="shared" si="79"/>
        <v>0</v>
      </c>
      <c r="W364" s="47">
        <f t="shared" si="80"/>
        <v>-492.85547723073273</v>
      </c>
    </row>
    <row r="365" spans="1:23" ht="12.75" customHeight="1" x14ac:dyDescent="0.2">
      <c r="A365" s="49">
        <f t="shared" si="81"/>
        <v>3.0019663134302466</v>
      </c>
      <c r="B365" s="45">
        <f t="shared" si="84"/>
        <v>172</v>
      </c>
      <c r="C365" s="47">
        <f t="shared" si="75"/>
        <v>0</v>
      </c>
      <c r="D365" s="47">
        <f t="shared" si="85"/>
        <v>0</v>
      </c>
      <c r="E365" s="47">
        <f t="shared" si="85"/>
        <v>0</v>
      </c>
      <c r="F365" s="47">
        <f t="shared" si="85"/>
        <v>0</v>
      </c>
      <c r="G365" s="47">
        <f t="shared" si="85"/>
        <v>0</v>
      </c>
      <c r="H365" s="47">
        <f t="shared" si="85"/>
        <v>0</v>
      </c>
      <c r="I365" s="47">
        <f t="shared" si="82"/>
        <v>0</v>
      </c>
      <c r="J365" s="47"/>
      <c r="K365" s="47">
        <f t="shared" si="83"/>
        <v>0</v>
      </c>
      <c r="L365" s="47">
        <f t="shared" si="76"/>
        <v>0</v>
      </c>
      <c r="M365" s="47">
        <f t="shared" si="77"/>
        <v>-490.34894575472731</v>
      </c>
      <c r="N365" s="53"/>
      <c r="U365" s="47">
        <f t="shared" si="78"/>
        <v>0</v>
      </c>
      <c r="V365" s="47">
        <f t="shared" si="79"/>
        <v>0</v>
      </c>
      <c r="W365" s="47">
        <f t="shared" si="80"/>
        <v>-493.4849946122024</v>
      </c>
    </row>
    <row r="366" spans="1:23" ht="12.75" customHeight="1" x14ac:dyDescent="0.2">
      <c r="A366" s="49">
        <f t="shared" si="81"/>
        <v>3.0194196059501901</v>
      </c>
      <c r="B366" s="45">
        <f t="shared" si="84"/>
        <v>173</v>
      </c>
      <c r="C366" s="47">
        <f t="shared" si="75"/>
        <v>0</v>
      </c>
      <c r="D366" s="47">
        <f t="shared" si="85"/>
        <v>0</v>
      </c>
      <c r="E366" s="47">
        <f t="shared" si="85"/>
        <v>0</v>
      </c>
      <c r="F366" s="47">
        <f t="shared" si="85"/>
        <v>0</v>
      </c>
      <c r="G366" s="47">
        <f t="shared" si="85"/>
        <v>0</v>
      </c>
      <c r="H366" s="47">
        <f t="shared" si="85"/>
        <v>0</v>
      </c>
      <c r="I366" s="47">
        <f t="shared" si="82"/>
        <v>0</v>
      </c>
      <c r="J366" s="47"/>
      <c r="K366" s="47">
        <f t="shared" si="83"/>
        <v>0</v>
      </c>
      <c r="L366" s="47">
        <f t="shared" si="76"/>
        <v>0</v>
      </c>
      <c r="M366" s="47">
        <f t="shared" si="77"/>
        <v>-492.3520033115596</v>
      </c>
      <c r="N366" s="53"/>
      <c r="U366" s="47">
        <f t="shared" si="78"/>
        <v>0</v>
      </c>
      <c r="V366" s="47">
        <f t="shared" si="79"/>
        <v>0</v>
      </c>
      <c r="W366" s="47">
        <f t="shared" si="80"/>
        <v>-494.38939383323913</v>
      </c>
    </row>
    <row r="367" spans="1:23" ht="12.75" customHeight="1" x14ac:dyDescent="0.2">
      <c r="A367" s="49">
        <f t="shared" si="81"/>
        <v>3.0368728984701332</v>
      </c>
      <c r="B367" s="45">
        <f t="shared" si="84"/>
        <v>174</v>
      </c>
      <c r="C367" s="47">
        <f t="shared" si="75"/>
        <v>0</v>
      </c>
      <c r="D367" s="47">
        <f t="shared" si="85"/>
        <v>0</v>
      </c>
      <c r="E367" s="47">
        <f t="shared" si="85"/>
        <v>0</v>
      </c>
      <c r="F367" s="47">
        <f t="shared" si="85"/>
        <v>0</v>
      </c>
      <c r="G367" s="47">
        <f t="shared" si="85"/>
        <v>0</v>
      </c>
      <c r="H367" s="47">
        <f t="shared" si="85"/>
        <v>0</v>
      </c>
      <c r="I367" s="47">
        <f t="shared" si="82"/>
        <v>0</v>
      </c>
      <c r="J367" s="47"/>
      <c r="K367" s="47">
        <f t="shared" si="83"/>
        <v>0</v>
      </c>
      <c r="L367" s="47">
        <f t="shared" si="76"/>
        <v>0</v>
      </c>
      <c r="M367" s="47">
        <f t="shared" si="77"/>
        <v>-494.20720591318474</v>
      </c>
      <c r="N367" s="53"/>
      <c r="U367" s="47">
        <f t="shared" si="78"/>
        <v>0</v>
      </c>
      <c r="V367" s="47">
        <f t="shared" si="79"/>
        <v>0</v>
      </c>
      <c r="W367" s="47">
        <f t="shared" si="80"/>
        <v>-495.46150789949382</v>
      </c>
    </row>
    <row r="368" spans="1:23" ht="12.75" customHeight="1" x14ac:dyDescent="0.2">
      <c r="A368" s="49">
        <f t="shared" si="81"/>
        <v>3.0543261909900763</v>
      </c>
      <c r="B368" s="45">
        <f t="shared" si="84"/>
        <v>175</v>
      </c>
      <c r="C368" s="47">
        <f t="shared" si="75"/>
        <v>0</v>
      </c>
      <c r="D368" s="47">
        <f t="shared" si="85"/>
        <v>0</v>
      </c>
      <c r="E368" s="47">
        <f t="shared" si="85"/>
        <v>0</v>
      </c>
      <c r="F368" s="47">
        <f t="shared" si="85"/>
        <v>0</v>
      </c>
      <c r="G368" s="47">
        <f t="shared" si="85"/>
        <v>0</v>
      </c>
      <c r="H368" s="47">
        <f t="shared" si="85"/>
        <v>0</v>
      </c>
      <c r="I368" s="47">
        <f t="shared" si="82"/>
        <v>0</v>
      </c>
      <c r="J368" s="47"/>
      <c r="K368" s="47">
        <f t="shared" si="83"/>
        <v>0</v>
      </c>
      <c r="L368" s="47">
        <f t="shared" si="76"/>
        <v>0</v>
      </c>
      <c r="M368" s="47">
        <f t="shared" si="77"/>
        <v>-495.87040668294122</v>
      </c>
      <c r="N368" s="53"/>
      <c r="U368" s="47">
        <f t="shared" si="78"/>
        <v>0</v>
      </c>
      <c r="V368" s="47">
        <f t="shared" si="79"/>
        <v>0</v>
      </c>
      <c r="W368" s="47">
        <f t="shared" si="80"/>
        <v>-496.59323985872442</v>
      </c>
    </row>
    <row r="369" spans="1:23" ht="12.75" customHeight="1" x14ac:dyDescent="0.2">
      <c r="A369" s="49">
        <f t="shared" si="81"/>
        <v>3.0717794835100198</v>
      </c>
      <c r="B369" s="45">
        <f t="shared" si="84"/>
        <v>176</v>
      </c>
      <c r="C369" s="47">
        <f t="shared" si="75"/>
        <v>0</v>
      </c>
      <c r="D369" s="47">
        <f t="shared" si="85"/>
        <v>0</v>
      </c>
      <c r="E369" s="47">
        <f t="shared" si="85"/>
        <v>0</v>
      </c>
      <c r="F369" s="47">
        <f t="shared" si="85"/>
        <v>0</v>
      </c>
      <c r="G369" s="47">
        <f t="shared" si="85"/>
        <v>0</v>
      </c>
      <c r="H369" s="47">
        <f t="shared" si="85"/>
        <v>0</v>
      </c>
      <c r="I369" s="47">
        <f t="shared" si="82"/>
        <v>0</v>
      </c>
      <c r="J369" s="47"/>
      <c r="K369" s="47">
        <f t="shared" si="83"/>
        <v>0</v>
      </c>
      <c r="L369" s="47">
        <f t="shared" si="76"/>
        <v>0</v>
      </c>
      <c r="M369" s="47">
        <f t="shared" si="77"/>
        <v>-497.29904510813549</v>
      </c>
      <c r="N369" s="53"/>
      <c r="U369" s="47">
        <f t="shared" si="78"/>
        <v>0</v>
      </c>
      <c r="V369" s="47">
        <f t="shared" si="79"/>
        <v>0</v>
      </c>
      <c r="W369" s="47">
        <f t="shared" si="80"/>
        <v>-497.68151945006446</v>
      </c>
    </row>
    <row r="370" spans="1:23" ht="12.75" customHeight="1" x14ac:dyDescent="0.2">
      <c r="A370" s="49">
        <f t="shared" si="81"/>
        <v>3.0892327760299634</v>
      </c>
      <c r="B370" s="45">
        <f t="shared" si="84"/>
        <v>177</v>
      </c>
      <c r="C370" s="47">
        <f t="shared" si="75"/>
        <v>0</v>
      </c>
      <c r="D370" s="47">
        <f t="shared" si="85"/>
        <v>0</v>
      </c>
      <c r="E370" s="47">
        <f t="shared" si="85"/>
        <v>0</v>
      </c>
      <c r="F370" s="47">
        <f t="shared" si="85"/>
        <v>0</v>
      </c>
      <c r="G370" s="47">
        <f t="shared" si="85"/>
        <v>0</v>
      </c>
      <c r="H370" s="47">
        <f t="shared" si="85"/>
        <v>0</v>
      </c>
      <c r="I370" s="47">
        <f t="shared" si="82"/>
        <v>0</v>
      </c>
      <c r="J370" s="47"/>
      <c r="K370" s="47">
        <f t="shared" si="83"/>
        <v>0</v>
      </c>
      <c r="L370" s="47">
        <f t="shared" si="76"/>
        <v>0</v>
      </c>
      <c r="M370" s="47">
        <f t="shared" si="77"/>
        <v>-498.45458934339769</v>
      </c>
      <c r="N370" s="53"/>
      <c r="U370" s="47">
        <f t="shared" si="78"/>
        <v>0</v>
      </c>
      <c r="V370" s="47">
        <f t="shared" si="79"/>
        <v>0</v>
      </c>
      <c r="W370" s="47">
        <f t="shared" si="80"/>
        <v>-498.633769710303</v>
      </c>
    </row>
    <row r="371" spans="1:23" ht="12.75" customHeight="1" x14ac:dyDescent="0.2">
      <c r="A371" s="49">
        <f t="shared" si="81"/>
        <v>3.1066860685499069</v>
      </c>
      <c r="B371" s="45">
        <f t="shared" si="84"/>
        <v>178</v>
      </c>
      <c r="C371" s="47">
        <f t="shared" si="75"/>
        <v>0</v>
      </c>
      <c r="D371" s="47">
        <f t="shared" si="85"/>
        <v>0</v>
      </c>
      <c r="E371" s="47">
        <f t="shared" si="85"/>
        <v>0</v>
      </c>
      <c r="F371" s="47">
        <f t="shared" si="85"/>
        <v>0</v>
      </c>
      <c r="G371" s="47">
        <f t="shared" si="85"/>
        <v>0</v>
      </c>
      <c r="H371" s="47">
        <f t="shared" si="85"/>
        <v>0</v>
      </c>
      <c r="I371" s="47">
        <f t="shared" si="82"/>
        <v>0</v>
      </c>
      <c r="J371" s="47"/>
      <c r="K371" s="47">
        <f t="shared" si="83"/>
        <v>0</v>
      </c>
      <c r="L371" s="47">
        <f t="shared" si="76"/>
        <v>0</v>
      </c>
      <c r="M371" s="47">
        <f t="shared" si="77"/>
        <v>-499.30467842605873</v>
      </c>
      <c r="N371" s="53"/>
      <c r="U371" s="47">
        <f t="shared" si="78"/>
        <v>0</v>
      </c>
      <c r="V371" s="47">
        <f t="shared" si="79"/>
        <v>0</v>
      </c>
      <c r="W371" s="47">
        <f t="shared" si="80"/>
        <v>-499.37268057345699</v>
      </c>
    </row>
    <row r="372" spans="1:23" ht="12.75" customHeight="1" x14ac:dyDescent="0.2">
      <c r="A372" s="49">
        <f t="shared" si="81"/>
        <v>3.12413936106985</v>
      </c>
      <c r="B372" s="45">
        <f t="shared" si="84"/>
        <v>179</v>
      </c>
      <c r="C372" s="47">
        <f t="shared" si="75"/>
        <v>0</v>
      </c>
      <c r="D372" s="47">
        <f t="shared" si="85"/>
        <v>0</v>
      </c>
      <c r="E372" s="47">
        <f t="shared" si="85"/>
        <v>0</v>
      </c>
      <c r="F372" s="47">
        <f t="shared" si="85"/>
        <v>0</v>
      </c>
      <c r="G372" s="47">
        <f t="shared" si="85"/>
        <v>0</v>
      </c>
      <c r="H372" s="47">
        <f t="shared" si="85"/>
        <v>0</v>
      </c>
      <c r="I372" s="47">
        <f t="shared" si="82"/>
        <v>0</v>
      </c>
      <c r="J372" s="47"/>
      <c r="K372" s="47">
        <f t="shared" si="83"/>
        <v>0</v>
      </c>
      <c r="L372" s="47">
        <f t="shared" si="76"/>
        <v>0</v>
      </c>
      <c r="M372" s="47">
        <f t="shared" si="77"/>
        <v>-499.82488064166375</v>
      </c>
      <c r="N372" s="53"/>
      <c r="U372" s="47">
        <f t="shared" si="78"/>
        <v>0</v>
      </c>
      <c r="V372" s="47">
        <f t="shared" si="79"/>
        <v>0</v>
      </c>
      <c r="W372" s="47">
        <f t="shared" si="80"/>
        <v>-499.8401142182791</v>
      </c>
    </row>
    <row r="373" spans="1:23" ht="12.75" customHeight="1" x14ac:dyDescent="0.2">
      <c r="A373" s="49">
        <f t="shared" si="81"/>
        <v>3.1415926535897931</v>
      </c>
      <c r="B373" s="45">
        <f t="shared" si="84"/>
        <v>180</v>
      </c>
      <c r="C373" s="47">
        <f t="shared" si="75"/>
        <v>0</v>
      </c>
      <c r="D373" s="47">
        <f t="shared" si="85"/>
        <v>0</v>
      </c>
      <c r="E373" s="47">
        <f t="shared" si="85"/>
        <v>0</v>
      </c>
      <c r="F373" s="47">
        <f t="shared" si="85"/>
        <v>0</v>
      </c>
      <c r="G373" s="47">
        <f t="shared" si="85"/>
        <v>0</v>
      </c>
      <c r="H373" s="47">
        <f t="shared" si="85"/>
        <v>0</v>
      </c>
      <c r="I373" s="47">
        <f t="shared" si="82"/>
        <v>0</v>
      </c>
      <c r="J373" s="47"/>
      <c r="K373" s="47">
        <f t="shared" si="83"/>
        <v>0</v>
      </c>
      <c r="L373" s="47">
        <f t="shared" si="76"/>
        <v>0</v>
      </c>
      <c r="M373" s="47">
        <f t="shared" si="77"/>
        <v>-500.00000000000045</v>
      </c>
      <c r="N373" s="53"/>
      <c r="U373" s="47">
        <f t="shared" si="78"/>
        <v>0</v>
      </c>
      <c r="V373" s="47">
        <f t="shared" si="79"/>
        <v>0</v>
      </c>
      <c r="W373" s="47">
        <f t="shared" si="80"/>
        <v>-500.00000000000279</v>
      </c>
    </row>
    <row r="379" spans="1:23" ht="12.75" customHeight="1" x14ac:dyDescent="0.2">
      <c r="B379" s="45"/>
      <c r="C379" s="45"/>
    </row>
    <row r="380" spans="1:23" ht="12.75" customHeight="1" x14ac:dyDescent="0.2">
      <c r="B380" s="45"/>
      <c r="C380" s="45"/>
    </row>
    <row r="381" spans="1:23" ht="12.75" customHeight="1" x14ac:dyDescent="0.2">
      <c r="B381" s="45"/>
      <c r="C381" s="45"/>
    </row>
    <row r="382" spans="1:23" ht="12.75" customHeight="1" x14ac:dyDescent="0.2">
      <c r="B382" s="45"/>
      <c r="C382" s="45"/>
    </row>
    <row r="383" spans="1:23" ht="12.75" customHeight="1" x14ac:dyDescent="0.2">
      <c r="B383" s="45"/>
      <c r="C383" s="45"/>
    </row>
    <row r="384" spans="1:23" ht="12.75" customHeight="1" x14ac:dyDescent="0.2">
      <c r="B384" s="45"/>
      <c r="C384" s="45"/>
    </row>
    <row r="385" spans="2:3" ht="12.75" customHeight="1" x14ac:dyDescent="0.2">
      <c r="B385" s="45"/>
      <c r="C385" s="45"/>
    </row>
    <row r="386" spans="2:3" ht="12.75" customHeight="1" x14ac:dyDescent="0.2">
      <c r="B386" s="45"/>
      <c r="C386" s="45"/>
    </row>
    <row r="387" spans="2:3" ht="12.75" customHeight="1" x14ac:dyDescent="0.2">
      <c r="B387" s="45"/>
      <c r="C387" s="45"/>
    </row>
    <row r="388" spans="2:3" ht="12.75" customHeight="1" x14ac:dyDescent="0.2">
      <c r="B388" s="45"/>
      <c r="C388" s="45"/>
    </row>
    <row r="389" spans="2:3" ht="12.75" customHeight="1" x14ac:dyDescent="0.2">
      <c r="B389" s="45"/>
      <c r="C389" s="45"/>
    </row>
    <row r="390" spans="2:3" ht="12.75" customHeight="1" x14ac:dyDescent="0.2">
      <c r="B390" s="45"/>
      <c r="C390" s="45"/>
    </row>
    <row r="391" spans="2:3" ht="12.75" customHeight="1" x14ac:dyDescent="0.2">
      <c r="B391" s="45"/>
      <c r="C391" s="45"/>
    </row>
    <row r="392" spans="2:3" ht="12.75" customHeight="1" x14ac:dyDescent="0.2">
      <c r="B392" s="45"/>
      <c r="C392" s="45"/>
    </row>
    <row r="393" spans="2:3" ht="12.75" customHeight="1" x14ac:dyDescent="0.2">
      <c r="B393" s="45"/>
      <c r="C393" s="45"/>
    </row>
    <row r="394" spans="2:3" ht="12.75" customHeight="1" x14ac:dyDescent="0.2">
      <c r="B394" s="45"/>
      <c r="C394" s="45"/>
    </row>
  </sheetData>
  <sheetProtection sheet="1" objects="1" scenarios="1"/>
  <phoneticPr fontId="16" type="noConversion"/>
  <pageMargins left="0.75" right="0.75" top="1" bottom="1" header="0" footer="0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A127"/>
  <sheetViews>
    <sheetView zoomScaleNormal="100" workbookViewId="0">
      <pane xSplit="13" ySplit="7" topLeftCell="N8" activePane="bottomRight" state="frozen"/>
      <selection pane="topRight" activeCell="N1" sqref="N1"/>
      <selection pane="bottomLeft" activeCell="A8" sqref="A8"/>
      <selection pane="bottomRight" activeCell="O8" sqref="O8"/>
    </sheetView>
  </sheetViews>
  <sheetFormatPr baseColWidth="10" defaultColWidth="6.7109375" defaultRowHeight="17.100000000000001" customHeight="1" x14ac:dyDescent="0.2"/>
  <cols>
    <col min="1" max="13" width="6.7109375" style="46" customWidth="1"/>
    <col min="14" max="14" width="4.28515625" style="46" customWidth="1"/>
    <col min="15" max="94" width="3.7109375" style="46" customWidth="1"/>
    <col min="95" max="121" width="6.7109375" style="120" customWidth="1"/>
    <col min="122" max="16384" width="6.7109375" style="46"/>
  </cols>
  <sheetData>
    <row r="1" spans="1:131" ht="17.100000000000001" customHeight="1" x14ac:dyDescent="0.2">
      <c r="A1" s="220" t="s">
        <v>193</v>
      </c>
      <c r="D1" s="220" t="s">
        <v>206</v>
      </c>
      <c r="F1" s="121"/>
      <c r="M1" s="226" t="s">
        <v>167</v>
      </c>
      <c r="N1" s="131">
        <f t="shared" ref="N1:AS1" si="0">$B$15*($E$16*COS(N$5)+$E$17*COS(3*N$5)+$E$18*COS(5*N$5)+$E$19*COS(7*N$5)+$E$20*COS(9*N$5))</f>
        <v>4486.2115536587944</v>
      </c>
      <c r="O1" s="132">
        <f t="shared" si="0"/>
        <v>4239.0264895797591</v>
      </c>
      <c r="P1" s="132">
        <f t="shared" si="0"/>
        <v>3983.9025999588475</v>
      </c>
      <c r="Q1" s="132">
        <f t="shared" si="0"/>
        <v>3721.981057758127</v>
      </c>
      <c r="R1" s="132">
        <f t="shared" si="0"/>
        <v>3454.6755097482092</v>
      </c>
      <c r="S1" s="132">
        <f t="shared" si="0"/>
        <v>3183.699584063258</v>
      </c>
      <c r="T1" s="132">
        <f t="shared" si="0"/>
        <v>2911.091710590963</v>
      </c>
      <c r="U1" s="132">
        <f t="shared" si="0"/>
        <v>2639.2349874766282</v>
      </c>
      <c r="V1" s="132">
        <f t="shared" si="0"/>
        <v>2370.8691582655947</v>
      </c>
      <c r="W1" s="132">
        <f t="shared" si="0"/>
        <v>2109.0910104510917</v>
      </c>
      <c r="X1" s="132">
        <f t="shared" si="0"/>
        <v>1857.3387032887313</v>
      </c>
      <c r="Y1" s="132">
        <f t="shared" si="0"/>
        <v>1619.3547487718997</v>
      </c>
      <c r="Z1" s="132">
        <f t="shared" si="0"/>
        <v>1399.1217182270848</v>
      </c>
      <c r="AA1" s="132">
        <f t="shared" si="0"/>
        <v>1200.7644022967247</v>
      </c>
      <c r="AB1" s="132">
        <f t="shared" si="0"/>
        <v>1028.4123637747234</v>
      </c>
      <c r="AC1" s="132">
        <f t="shared" si="0"/>
        <v>886.01792603247054</v>
      </c>
      <c r="AD1" s="132">
        <f t="shared" si="0"/>
        <v>777.12705298343758</v>
      </c>
      <c r="AE1" s="132">
        <f t="shared" si="0"/>
        <v>704.60477412285752</v>
      </c>
      <c r="AF1" s="132">
        <f t="shared" si="0"/>
        <v>670.32325151631653</v>
      </c>
      <c r="AG1" s="132">
        <f t="shared" si="0"/>
        <v>674.82959043529627</v>
      </c>
      <c r="AH1" s="132">
        <f t="shared" si="0"/>
        <v>717.02201491933124</v>
      </c>
      <c r="AI1" s="132">
        <f t="shared" si="0"/>
        <v>793.87634382186718</v>
      </c>
      <c r="AJ1" s="132">
        <f t="shared" si="0"/>
        <v>900.27803444242318</v>
      </c>
      <c r="AK1" s="132">
        <f t="shared" si="0"/>
        <v>1029.0251986461267</v>
      </c>
      <c r="AL1" s="132">
        <f t="shared" si="0"/>
        <v>1171.0701034874908</v>
      </c>
      <c r="AM1" s="132">
        <f t="shared" si="0"/>
        <v>1316.0545687774234</v>
      </c>
      <c r="AN1" s="132">
        <f t="shared" si="0"/>
        <v>1453.1620112845014</v>
      </c>
      <c r="AO1" s="132">
        <f t="shared" si="0"/>
        <v>1572.2515200632383</v>
      </c>
      <c r="AP1" s="132">
        <f t="shared" si="0"/>
        <v>1665.159056395742</v>
      </c>
      <c r="AQ1" s="132">
        <f t="shared" si="0"/>
        <v>1726.9596628925447</v>
      </c>
      <c r="AR1" s="132">
        <f t="shared" si="0"/>
        <v>1756.9077223437339</v>
      </c>
      <c r="AS1" s="132">
        <f t="shared" si="0"/>
        <v>1758.7469889088645</v>
      </c>
      <c r="AT1" s="132">
        <f t="shared" ref="AT1:BY1" si="1">$B$15*($E$16*COS(AT$5)+$E$17*COS(3*AT$5)+$E$18*COS(5*AT$5)+$E$19*COS(7*AT$5)+$E$20*COS(9*AT$5))</f>
        <v>1740.1479969707632</v>
      </c>
      <c r="AU1" s="132">
        <f t="shared" si="1"/>
        <v>1711.2109365360432</v>
      </c>
      <c r="AV1" s="132">
        <f t="shared" si="1"/>
        <v>1682.2502124217235</v>
      </c>
      <c r="AW1" s="132">
        <f t="shared" si="1"/>
        <v>1661.37812351054</v>
      </c>
      <c r="AX1" s="132">
        <f t="shared" si="1"/>
        <v>1652.6044505612167</v>
      </c>
      <c r="AY1" s="132">
        <f t="shared" si="1"/>
        <v>1655.1351805993047</v>
      </c>
      <c r="AZ1" s="132">
        <f t="shared" si="1"/>
        <v>1664.2238540511983</v>
      </c>
      <c r="BA1" s="132">
        <f t="shared" si="1"/>
        <v>1673.3745461506489</v>
      </c>
      <c r="BB1" s="132">
        <f t="shared" si="1"/>
        <v>1677.130000000009</v>
      </c>
      <c r="BC1" s="132">
        <f t="shared" si="1"/>
        <v>1673.3745461506487</v>
      </c>
      <c r="BD1" s="132">
        <f t="shared" si="1"/>
        <v>1664.2238540511985</v>
      </c>
      <c r="BE1" s="132">
        <f t="shared" si="1"/>
        <v>1655.1351805993045</v>
      </c>
      <c r="BF1" s="132">
        <f t="shared" si="1"/>
        <v>1652.6044505612165</v>
      </c>
      <c r="BG1" s="132">
        <f t="shared" si="1"/>
        <v>1661.3781235105403</v>
      </c>
      <c r="BH1" s="132">
        <f t="shared" si="1"/>
        <v>1682.2502124217253</v>
      </c>
      <c r="BI1" s="132">
        <f t="shared" si="1"/>
        <v>1711.2109365360445</v>
      </c>
      <c r="BJ1" s="132">
        <f t="shared" si="1"/>
        <v>1740.147996970765</v>
      </c>
      <c r="BK1" s="132">
        <f t="shared" si="1"/>
        <v>1758.7469889088654</v>
      </c>
      <c r="BL1" s="132">
        <f t="shared" si="1"/>
        <v>1756.9077223437332</v>
      </c>
      <c r="BM1" s="132">
        <f t="shared" si="1"/>
        <v>1726.9596628925426</v>
      </c>
      <c r="BN1" s="132">
        <f t="shared" si="1"/>
        <v>1665.1590563957382</v>
      </c>
      <c r="BO1" s="132">
        <f t="shared" si="1"/>
        <v>1572.2515200632322</v>
      </c>
      <c r="BP1" s="132">
        <f t="shared" si="1"/>
        <v>1453.1620112844921</v>
      </c>
      <c r="BQ1" s="132">
        <f t="shared" si="1"/>
        <v>1316.054568777417</v>
      </c>
      <c r="BR1" s="132">
        <f t="shared" si="1"/>
        <v>1171.0701034874835</v>
      </c>
      <c r="BS1" s="132">
        <f t="shared" si="1"/>
        <v>1029.0251986461201</v>
      </c>
      <c r="BT1" s="132">
        <f t="shared" si="1"/>
        <v>900.27803444241829</v>
      </c>
      <c r="BU1" s="132">
        <f t="shared" si="1"/>
        <v>793.87634382186184</v>
      </c>
      <c r="BV1" s="132">
        <f t="shared" si="1"/>
        <v>717.02201491932988</v>
      </c>
      <c r="BW1" s="132">
        <f t="shared" si="1"/>
        <v>674.82959043529445</v>
      </c>
      <c r="BX1" s="132">
        <f t="shared" si="1"/>
        <v>670.32325151631881</v>
      </c>
      <c r="BY1" s="132">
        <f t="shared" si="1"/>
        <v>704.6047741228607</v>
      </c>
      <c r="BZ1" s="132">
        <f t="shared" ref="BZ1:CP1" si="2">$B$15*($E$16*COS(BZ$5)+$E$17*COS(3*BZ$5)+$E$18*COS(5*BZ$5)+$E$19*COS(7*BZ$5)+$E$20*COS(9*BZ$5))</f>
        <v>777.12705298344201</v>
      </c>
      <c r="CA1" s="132">
        <f t="shared" si="2"/>
        <v>886.01792603247554</v>
      </c>
      <c r="CB1" s="132">
        <f t="shared" si="2"/>
        <v>1028.41236377473</v>
      </c>
      <c r="CC1" s="132">
        <f t="shared" si="2"/>
        <v>1200.764402296734</v>
      </c>
      <c r="CD1" s="132">
        <f t="shared" si="2"/>
        <v>1399.1217182270916</v>
      </c>
      <c r="CE1" s="132">
        <f t="shared" si="2"/>
        <v>1619.3547487719122</v>
      </c>
      <c r="CF1" s="132">
        <f t="shared" si="2"/>
        <v>1857.3387032887417</v>
      </c>
      <c r="CG1" s="132">
        <f t="shared" si="2"/>
        <v>2109.0910104511036</v>
      </c>
      <c r="CH1" s="132">
        <f t="shared" si="2"/>
        <v>2370.8691582656079</v>
      </c>
      <c r="CI1" s="132">
        <f t="shared" si="2"/>
        <v>2639.2349874766419</v>
      </c>
      <c r="CJ1" s="132">
        <f t="shared" si="2"/>
        <v>2911.0917105909771</v>
      </c>
      <c r="CK1" s="132">
        <f t="shared" si="2"/>
        <v>3183.6995840632717</v>
      </c>
      <c r="CL1" s="132">
        <f t="shared" si="2"/>
        <v>3454.6755097482242</v>
      </c>
      <c r="CM1" s="132">
        <f t="shared" si="2"/>
        <v>3721.9810577581425</v>
      </c>
      <c r="CN1" s="132">
        <f t="shared" si="2"/>
        <v>3983.9025999588594</v>
      </c>
      <c r="CO1" s="132">
        <f t="shared" si="2"/>
        <v>4239.0264895797745</v>
      </c>
      <c r="CP1" s="133">
        <f t="shared" si="2"/>
        <v>4486.2115536588053</v>
      </c>
      <c r="CQ1" s="119"/>
      <c r="CR1" s="119"/>
      <c r="CS1" s="119"/>
      <c r="CT1" s="119"/>
      <c r="CU1" s="119"/>
      <c r="CV1" s="119"/>
      <c r="CW1" s="119"/>
      <c r="CX1" s="119"/>
      <c r="CY1" s="119"/>
      <c r="CZ1" s="119"/>
      <c r="DA1" s="119"/>
      <c r="DB1" s="119"/>
      <c r="DC1" s="119"/>
      <c r="DD1" s="119"/>
      <c r="DE1" s="119"/>
      <c r="DF1" s="119"/>
      <c r="DG1" s="119"/>
      <c r="DH1" s="119"/>
      <c r="DI1" s="119"/>
      <c r="DJ1" s="119"/>
      <c r="DK1" s="119"/>
      <c r="DL1" s="119"/>
      <c r="DM1" s="119"/>
      <c r="DN1" s="119"/>
      <c r="DO1" s="119"/>
      <c r="DP1" s="119"/>
      <c r="DQ1" s="119"/>
      <c r="DR1" s="119"/>
      <c r="DS1" s="119"/>
      <c r="DT1" s="120"/>
      <c r="DU1" s="120"/>
    </row>
    <row r="2" spans="1:131" ht="17.100000000000001" customHeight="1" x14ac:dyDescent="0.2">
      <c r="C2" s="57" t="s">
        <v>20</v>
      </c>
      <c r="D2" s="181" t="s">
        <v>209</v>
      </c>
      <c r="E2" s="63">
        <v>64</v>
      </c>
      <c r="F2" s="46" t="s">
        <v>22</v>
      </c>
      <c r="M2" s="227"/>
      <c r="N2" s="109">
        <f t="shared" ref="N2:AS2" si="3">IF(N$6&lt;-90,0,IF(N$6&lt;-$B$17,($B$18*((90+N$6)/$B$17)^$E$15),0))</f>
        <v>4.39642705061505</v>
      </c>
      <c r="O2" s="77">
        <f t="shared" si="3"/>
        <v>5.2180292346434847</v>
      </c>
      <c r="P2" s="77">
        <f t="shared" si="3"/>
        <v>6.2124484070830457</v>
      </c>
      <c r="Q2" s="77">
        <f t="shared" si="3"/>
        <v>7.4200277319225352</v>
      </c>
      <c r="R2" s="77">
        <f t="shared" si="3"/>
        <v>8.8914369152383941</v>
      </c>
      <c r="S2" s="77">
        <f t="shared" si="3"/>
        <v>10.690539049140609</v>
      </c>
      <c r="T2" s="77">
        <f t="shared" si="3"/>
        <v>12.898111795591102</v>
      </c>
      <c r="U2" s="77">
        <f t="shared" si="3"/>
        <v>15.616693390020394</v>
      </c>
      <c r="V2" s="77">
        <f t="shared" si="3"/>
        <v>18.976913912697714</v>
      </c>
      <c r="W2" s="77">
        <f t="shared" si="3"/>
        <v>23.145793279978484</v>
      </c>
      <c r="X2" s="77">
        <f t="shared" si="3"/>
        <v>28.337650368220007</v>
      </c>
      <c r="Y2" s="77">
        <f t="shared" si="3"/>
        <v>34.828487345495375</v>
      </c>
      <c r="Z2" s="77">
        <f t="shared" si="3"/>
        <v>42.975009498259155</v>
      </c>
      <c r="AA2" s="77">
        <f t="shared" si="3"/>
        <v>53.239840200127162</v>
      </c>
      <c r="AB2" s="77">
        <f t="shared" si="3"/>
        <v>66.225028604496288</v>
      </c>
      <c r="AC2" s="77">
        <f t="shared" si="3"/>
        <v>82.716670947749833</v>
      </c>
      <c r="AD2" s="77">
        <f t="shared" si="3"/>
        <v>103.74443615827829</v>
      </c>
      <c r="AE2" s="77">
        <f t="shared" si="3"/>
        <v>130.66108146579339</v>
      </c>
      <c r="AF2" s="77">
        <f t="shared" si="3"/>
        <v>165.24876316945219</v>
      </c>
      <c r="AG2" s="77">
        <f t="shared" si="3"/>
        <v>0</v>
      </c>
      <c r="AH2" s="77">
        <f t="shared" si="3"/>
        <v>0</v>
      </c>
      <c r="AI2" s="77">
        <f t="shared" si="3"/>
        <v>0</v>
      </c>
      <c r="AJ2" s="77">
        <f t="shared" si="3"/>
        <v>0</v>
      </c>
      <c r="AK2" s="77">
        <f t="shared" si="3"/>
        <v>0</v>
      </c>
      <c r="AL2" s="77">
        <f t="shared" si="3"/>
        <v>0</v>
      </c>
      <c r="AM2" s="77">
        <f t="shared" si="3"/>
        <v>0</v>
      </c>
      <c r="AN2" s="77">
        <f t="shared" si="3"/>
        <v>0</v>
      </c>
      <c r="AO2" s="77">
        <f t="shared" si="3"/>
        <v>0</v>
      </c>
      <c r="AP2" s="77">
        <f t="shared" si="3"/>
        <v>0</v>
      </c>
      <c r="AQ2" s="77">
        <f t="shared" si="3"/>
        <v>0</v>
      </c>
      <c r="AR2" s="77">
        <f t="shared" si="3"/>
        <v>0</v>
      </c>
      <c r="AS2" s="77">
        <f t="shared" si="3"/>
        <v>0</v>
      </c>
      <c r="AT2" s="77">
        <f t="shared" ref="AT2:BY2" si="4">IF(AT$6&lt;-90,0,IF(AT$6&lt;-$B$17,($B$18*((90+AT$6)/$B$17)^$E$15),0))</f>
        <v>0</v>
      </c>
      <c r="AU2" s="77">
        <f t="shared" si="4"/>
        <v>0</v>
      </c>
      <c r="AV2" s="77">
        <f t="shared" si="4"/>
        <v>0</v>
      </c>
      <c r="AW2" s="77">
        <f t="shared" si="4"/>
        <v>0</v>
      </c>
      <c r="AX2" s="77">
        <f t="shared" si="4"/>
        <v>0</v>
      </c>
      <c r="AY2" s="77">
        <f t="shared" si="4"/>
        <v>0</v>
      </c>
      <c r="AZ2" s="77">
        <f t="shared" si="4"/>
        <v>0</v>
      </c>
      <c r="BA2" s="77">
        <f t="shared" si="4"/>
        <v>0</v>
      </c>
      <c r="BB2" s="77">
        <f t="shared" si="4"/>
        <v>0</v>
      </c>
      <c r="BC2" s="77">
        <f t="shared" si="4"/>
        <v>0</v>
      </c>
      <c r="BD2" s="77">
        <f t="shared" si="4"/>
        <v>0</v>
      </c>
      <c r="BE2" s="77">
        <f t="shared" si="4"/>
        <v>0</v>
      </c>
      <c r="BF2" s="77">
        <f t="shared" si="4"/>
        <v>0</v>
      </c>
      <c r="BG2" s="77">
        <f t="shared" si="4"/>
        <v>0</v>
      </c>
      <c r="BH2" s="77">
        <f t="shared" si="4"/>
        <v>0</v>
      </c>
      <c r="BI2" s="77">
        <f t="shared" si="4"/>
        <v>0</v>
      </c>
      <c r="BJ2" s="77">
        <f t="shared" si="4"/>
        <v>0</v>
      </c>
      <c r="BK2" s="77">
        <f t="shared" si="4"/>
        <v>0</v>
      </c>
      <c r="BL2" s="77">
        <f t="shared" si="4"/>
        <v>0</v>
      </c>
      <c r="BM2" s="77">
        <f t="shared" si="4"/>
        <v>0</v>
      </c>
      <c r="BN2" s="77">
        <f t="shared" si="4"/>
        <v>0</v>
      </c>
      <c r="BO2" s="77">
        <f t="shared" si="4"/>
        <v>0</v>
      </c>
      <c r="BP2" s="77">
        <f t="shared" si="4"/>
        <v>0</v>
      </c>
      <c r="BQ2" s="77">
        <f t="shared" si="4"/>
        <v>0</v>
      </c>
      <c r="BR2" s="77">
        <f t="shared" si="4"/>
        <v>0</v>
      </c>
      <c r="BS2" s="77">
        <f t="shared" si="4"/>
        <v>0</v>
      </c>
      <c r="BT2" s="77">
        <f t="shared" si="4"/>
        <v>0</v>
      </c>
      <c r="BU2" s="77">
        <f t="shared" si="4"/>
        <v>0</v>
      </c>
      <c r="BV2" s="77">
        <f t="shared" si="4"/>
        <v>0</v>
      </c>
      <c r="BW2" s="77">
        <f t="shared" si="4"/>
        <v>0</v>
      </c>
      <c r="BX2" s="77">
        <f t="shared" si="4"/>
        <v>0</v>
      </c>
      <c r="BY2" s="77">
        <f t="shared" si="4"/>
        <v>0</v>
      </c>
      <c r="BZ2" s="77">
        <f t="shared" ref="BZ2:CP2" si="5">IF(BZ$6&lt;-90,0,IF(BZ$6&lt;-$B$17,($B$18*((90+BZ$6)/$B$17)^$E$15),0))</f>
        <v>0</v>
      </c>
      <c r="CA2" s="77">
        <f t="shared" si="5"/>
        <v>0</v>
      </c>
      <c r="CB2" s="77">
        <f t="shared" si="5"/>
        <v>0</v>
      </c>
      <c r="CC2" s="77">
        <f t="shared" si="5"/>
        <v>0</v>
      </c>
      <c r="CD2" s="77">
        <f t="shared" si="5"/>
        <v>0</v>
      </c>
      <c r="CE2" s="77">
        <f t="shared" si="5"/>
        <v>0</v>
      </c>
      <c r="CF2" s="77">
        <f t="shared" si="5"/>
        <v>0</v>
      </c>
      <c r="CG2" s="77">
        <f t="shared" si="5"/>
        <v>0</v>
      </c>
      <c r="CH2" s="77">
        <f t="shared" si="5"/>
        <v>0</v>
      </c>
      <c r="CI2" s="77">
        <f t="shared" si="5"/>
        <v>0</v>
      </c>
      <c r="CJ2" s="77">
        <f t="shared" si="5"/>
        <v>0</v>
      </c>
      <c r="CK2" s="77">
        <f t="shared" si="5"/>
        <v>0</v>
      </c>
      <c r="CL2" s="77">
        <f t="shared" si="5"/>
        <v>0</v>
      </c>
      <c r="CM2" s="77">
        <f t="shared" si="5"/>
        <v>0</v>
      </c>
      <c r="CN2" s="77">
        <f t="shared" si="5"/>
        <v>0</v>
      </c>
      <c r="CO2" s="77">
        <f t="shared" si="5"/>
        <v>0</v>
      </c>
      <c r="CP2" s="114">
        <f t="shared" si="5"/>
        <v>0</v>
      </c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20"/>
      <c r="DU2" s="120"/>
    </row>
    <row r="3" spans="1:131" ht="17.100000000000001" customHeight="1" x14ac:dyDescent="0.2">
      <c r="C3" s="57" t="s">
        <v>200</v>
      </c>
      <c r="D3" s="181" t="s">
        <v>201</v>
      </c>
      <c r="E3" s="221">
        <v>5200</v>
      </c>
      <c r="F3" s="46" t="s">
        <v>56</v>
      </c>
      <c r="M3" s="227"/>
      <c r="N3" s="109">
        <f t="shared" ref="N3:AS3" si="6">IF(N$6&lt;$B$17,0,IF(N$6&lt;90,($B$18*(1-(N$6-$B$17)/$B$17)^$E$15),0))</f>
        <v>0</v>
      </c>
      <c r="O3" s="77">
        <f t="shared" si="6"/>
        <v>0</v>
      </c>
      <c r="P3" s="77">
        <f t="shared" si="6"/>
        <v>0</v>
      </c>
      <c r="Q3" s="77">
        <f t="shared" si="6"/>
        <v>0</v>
      </c>
      <c r="R3" s="77">
        <f t="shared" si="6"/>
        <v>0</v>
      </c>
      <c r="S3" s="77">
        <f t="shared" si="6"/>
        <v>0</v>
      </c>
      <c r="T3" s="77">
        <f t="shared" si="6"/>
        <v>0</v>
      </c>
      <c r="U3" s="77">
        <f t="shared" si="6"/>
        <v>0</v>
      </c>
      <c r="V3" s="77">
        <f t="shared" si="6"/>
        <v>0</v>
      </c>
      <c r="W3" s="77">
        <f t="shared" si="6"/>
        <v>0</v>
      </c>
      <c r="X3" s="77">
        <f t="shared" si="6"/>
        <v>0</v>
      </c>
      <c r="Y3" s="77">
        <f t="shared" si="6"/>
        <v>0</v>
      </c>
      <c r="Z3" s="77">
        <f t="shared" si="6"/>
        <v>0</v>
      </c>
      <c r="AA3" s="77">
        <f t="shared" si="6"/>
        <v>0</v>
      </c>
      <c r="AB3" s="77">
        <f t="shared" si="6"/>
        <v>0</v>
      </c>
      <c r="AC3" s="77">
        <f t="shared" si="6"/>
        <v>0</v>
      </c>
      <c r="AD3" s="77">
        <f t="shared" si="6"/>
        <v>0</v>
      </c>
      <c r="AE3" s="77">
        <f t="shared" si="6"/>
        <v>0</v>
      </c>
      <c r="AF3" s="77">
        <f t="shared" si="6"/>
        <v>0</v>
      </c>
      <c r="AG3" s="77">
        <f t="shared" si="6"/>
        <v>0</v>
      </c>
      <c r="AH3" s="77">
        <f t="shared" si="6"/>
        <v>0</v>
      </c>
      <c r="AI3" s="77">
        <f t="shared" si="6"/>
        <v>0</v>
      </c>
      <c r="AJ3" s="77">
        <f t="shared" si="6"/>
        <v>0</v>
      </c>
      <c r="AK3" s="77">
        <f t="shared" si="6"/>
        <v>0</v>
      </c>
      <c r="AL3" s="77">
        <f t="shared" si="6"/>
        <v>0</v>
      </c>
      <c r="AM3" s="77">
        <f t="shared" si="6"/>
        <v>0</v>
      </c>
      <c r="AN3" s="77">
        <f t="shared" si="6"/>
        <v>0</v>
      </c>
      <c r="AO3" s="77">
        <f t="shared" si="6"/>
        <v>0</v>
      </c>
      <c r="AP3" s="77">
        <f t="shared" si="6"/>
        <v>0</v>
      </c>
      <c r="AQ3" s="77">
        <f t="shared" si="6"/>
        <v>0</v>
      </c>
      <c r="AR3" s="77">
        <f t="shared" si="6"/>
        <v>0</v>
      </c>
      <c r="AS3" s="77">
        <f t="shared" si="6"/>
        <v>0</v>
      </c>
      <c r="AT3" s="77">
        <f t="shared" ref="AT3:BY3" si="7">IF(AT$6&lt;$B$17,0,IF(AT$6&lt;90,($B$18*(1-(AT$6-$B$17)/$B$17)^$E$15),0))</f>
        <v>0</v>
      </c>
      <c r="AU3" s="77">
        <f t="shared" si="7"/>
        <v>0</v>
      </c>
      <c r="AV3" s="77">
        <f t="shared" si="7"/>
        <v>0</v>
      </c>
      <c r="AW3" s="77">
        <f t="shared" si="7"/>
        <v>0</v>
      </c>
      <c r="AX3" s="77">
        <f t="shared" si="7"/>
        <v>0</v>
      </c>
      <c r="AY3" s="77">
        <f t="shared" si="7"/>
        <v>0</v>
      </c>
      <c r="AZ3" s="77">
        <f t="shared" si="7"/>
        <v>0</v>
      </c>
      <c r="BA3" s="77">
        <f t="shared" si="7"/>
        <v>0</v>
      </c>
      <c r="BB3" s="77">
        <f t="shared" si="7"/>
        <v>0</v>
      </c>
      <c r="BC3" s="77">
        <f t="shared" si="7"/>
        <v>0</v>
      </c>
      <c r="BD3" s="77">
        <f t="shared" si="7"/>
        <v>0</v>
      </c>
      <c r="BE3" s="77">
        <f t="shared" si="7"/>
        <v>0</v>
      </c>
      <c r="BF3" s="77">
        <f t="shared" si="7"/>
        <v>0</v>
      </c>
      <c r="BG3" s="77">
        <f t="shared" si="7"/>
        <v>0</v>
      </c>
      <c r="BH3" s="77">
        <f t="shared" si="7"/>
        <v>0</v>
      </c>
      <c r="BI3" s="77">
        <f t="shared" si="7"/>
        <v>0</v>
      </c>
      <c r="BJ3" s="77">
        <f t="shared" si="7"/>
        <v>0</v>
      </c>
      <c r="BK3" s="77">
        <f t="shared" si="7"/>
        <v>0</v>
      </c>
      <c r="BL3" s="77">
        <f t="shared" si="7"/>
        <v>0</v>
      </c>
      <c r="BM3" s="77">
        <f t="shared" si="7"/>
        <v>0</v>
      </c>
      <c r="BN3" s="77">
        <f t="shared" si="7"/>
        <v>0</v>
      </c>
      <c r="BO3" s="77">
        <f t="shared" si="7"/>
        <v>0</v>
      </c>
      <c r="BP3" s="77">
        <f t="shared" si="7"/>
        <v>0</v>
      </c>
      <c r="BQ3" s="77">
        <f t="shared" si="7"/>
        <v>0</v>
      </c>
      <c r="BR3" s="77">
        <f t="shared" si="7"/>
        <v>0</v>
      </c>
      <c r="BS3" s="77">
        <f t="shared" si="7"/>
        <v>0</v>
      </c>
      <c r="BT3" s="77">
        <f t="shared" si="7"/>
        <v>0</v>
      </c>
      <c r="BU3" s="77">
        <f t="shared" si="7"/>
        <v>0</v>
      </c>
      <c r="BV3" s="77">
        <f t="shared" si="7"/>
        <v>0</v>
      </c>
      <c r="BW3" s="77">
        <f t="shared" si="7"/>
        <v>0</v>
      </c>
      <c r="BX3" s="77">
        <f t="shared" si="7"/>
        <v>165.24876316945009</v>
      </c>
      <c r="BY3" s="77">
        <f t="shared" si="7"/>
        <v>130.66108146579177</v>
      </c>
      <c r="BZ3" s="77">
        <f t="shared" ref="BZ3:CP3" si="8">IF(BZ$6&lt;$B$17,0,IF(BZ$6&lt;90,($B$18*(1-(BZ$6-$B$17)/$B$17)^$E$15),0))</f>
        <v>103.74443615827718</v>
      </c>
      <c r="CA3" s="77">
        <f t="shared" si="8"/>
        <v>82.716670947748995</v>
      </c>
      <c r="CB3" s="77">
        <f t="shared" si="8"/>
        <v>66.225028604495577</v>
      </c>
      <c r="CC3" s="77">
        <f t="shared" si="8"/>
        <v>53.239840200126764</v>
      </c>
      <c r="CD3" s="77">
        <f t="shared" si="8"/>
        <v>42.975009498258743</v>
      </c>
      <c r="CE3" s="77">
        <f t="shared" si="8"/>
        <v>34.828487345495063</v>
      </c>
      <c r="CF3" s="77">
        <f t="shared" si="8"/>
        <v>28.337650368219741</v>
      </c>
      <c r="CG3" s="77">
        <f t="shared" si="8"/>
        <v>23.145793279978292</v>
      </c>
      <c r="CH3" s="77">
        <f t="shared" si="8"/>
        <v>18.976913912697551</v>
      </c>
      <c r="CI3" s="77">
        <f t="shared" si="8"/>
        <v>15.616693390020279</v>
      </c>
      <c r="CJ3" s="77">
        <f t="shared" si="8"/>
        <v>12.898111795590989</v>
      </c>
      <c r="CK3" s="77">
        <f t="shared" si="8"/>
        <v>10.690539049140503</v>
      </c>
      <c r="CL3" s="77">
        <f t="shared" si="8"/>
        <v>8.8914369152382786</v>
      </c>
      <c r="CM3" s="77">
        <f t="shared" si="8"/>
        <v>7.4200277319224641</v>
      </c>
      <c r="CN3" s="77">
        <f t="shared" si="8"/>
        <v>6.2124484070830128</v>
      </c>
      <c r="CO3" s="77">
        <f t="shared" si="8"/>
        <v>5.2180292346434411</v>
      </c>
      <c r="CP3" s="114">
        <f t="shared" si="8"/>
        <v>4.396427050615018</v>
      </c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23"/>
      <c r="DU3" s="123"/>
      <c r="DV3" s="74"/>
      <c r="DW3" s="74"/>
      <c r="DX3" s="74"/>
      <c r="DY3" s="74"/>
      <c r="DZ3" s="74"/>
      <c r="EA3" s="74"/>
    </row>
    <row r="4" spans="1:131" ht="17.100000000000001" customHeight="1" x14ac:dyDescent="0.2">
      <c r="C4" s="57" t="s">
        <v>194</v>
      </c>
      <c r="D4" s="179" t="s">
        <v>196</v>
      </c>
      <c r="E4" s="222">
        <v>0.95</v>
      </c>
      <c r="F4" s="46" t="s">
        <v>197</v>
      </c>
      <c r="M4" s="228"/>
      <c r="N4" s="134">
        <f t="shared" ref="N4:AS4" si="9">IF(N$6&lt;-$B$17,N$2,IF(N$6&gt;$B$17,N$3,N$1))</f>
        <v>4.39642705061505</v>
      </c>
      <c r="O4" s="76">
        <f t="shared" si="9"/>
        <v>5.2180292346434847</v>
      </c>
      <c r="P4" s="76">
        <f t="shared" si="9"/>
        <v>6.2124484070830457</v>
      </c>
      <c r="Q4" s="76">
        <f t="shared" si="9"/>
        <v>7.4200277319225352</v>
      </c>
      <c r="R4" s="76">
        <f t="shared" si="9"/>
        <v>8.8914369152383941</v>
      </c>
      <c r="S4" s="76">
        <f t="shared" si="9"/>
        <v>10.690539049140609</v>
      </c>
      <c r="T4" s="76">
        <f t="shared" si="9"/>
        <v>12.898111795591102</v>
      </c>
      <c r="U4" s="76">
        <f t="shared" si="9"/>
        <v>15.616693390020394</v>
      </c>
      <c r="V4" s="76">
        <f t="shared" si="9"/>
        <v>18.976913912697714</v>
      </c>
      <c r="W4" s="76">
        <f t="shared" si="9"/>
        <v>23.145793279978484</v>
      </c>
      <c r="X4" s="76">
        <f t="shared" si="9"/>
        <v>28.337650368220007</v>
      </c>
      <c r="Y4" s="76">
        <f t="shared" si="9"/>
        <v>34.828487345495375</v>
      </c>
      <c r="Z4" s="76">
        <f t="shared" si="9"/>
        <v>42.975009498259155</v>
      </c>
      <c r="AA4" s="76">
        <f t="shared" si="9"/>
        <v>53.239840200127162</v>
      </c>
      <c r="AB4" s="76">
        <f t="shared" si="9"/>
        <v>66.225028604496288</v>
      </c>
      <c r="AC4" s="76">
        <f t="shared" si="9"/>
        <v>82.716670947749833</v>
      </c>
      <c r="AD4" s="76">
        <f t="shared" si="9"/>
        <v>103.74443615827829</v>
      </c>
      <c r="AE4" s="76">
        <f t="shared" si="9"/>
        <v>130.66108146579339</v>
      </c>
      <c r="AF4" s="76">
        <f t="shared" si="9"/>
        <v>165.24876316945219</v>
      </c>
      <c r="AG4" s="76">
        <f t="shared" si="9"/>
        <v>674.82959043529627</v>
      </c>
      <c r="AH4" s="76">
        <f t="shared" si="9"/>
        <v>717.02201491933124</v>
      </c>
      <c r="AI4" s="76">
        <f t="shared" si="9"/>
        <v>793.87634382186718</v>
      </c>
      <c r="AJ4" s="76">
        <f t="shared" si="9"/>
        <v>900.27803444242318</v>
      </c>
      <c r="AK4" s="76">
        <f t="shared" si="9"/>
        <v>1029.0251986461267</v>
      </c>
      <c r="AL4" s="76">
        <f t="shared" si="9"/>
        <v>1171.0701034874908</v>
      </c>
      <c r="AM4" s="76">
        <f t="shared" si="9"/>
        <v>1316.0545687774234</v>
      </c>
      <c r="AN4" s="76">
        <f t="shared" si="9"/>
        <v>1453.1620112845014</v>
      </c>
      <c r="AO4" s="76">
        <f t="shared" si="9"/>
        <v>1572.2515200632383</v>
      </c>
      <c r="AP4" s="76">
        <f t="shared" si="9"/>
        <v>1665.159056395742</v>
      </c>
      <c r="AQ4" s="76">
        <f t="shared" si="9"/>
        <v>1726.9596628925447</v>
      </c>
      <c r="AR4" s="76">
        <f t="shared" si="9"/>
        <v>1756.9077223437339</v>
      </c>
      <c r="AS4" s="76">
        <f t="shared" si="9"/>
        <v>1758.7469889088645</v>
      </c>
      <c r="AT4" s="76">
        <f t="shared" ref="AT4:BY4" si="10">IF(AT$6&lt;-$B$17,AT$2,IF(AT$6&gt;$B$17,AT$3,AT$1))</f>
        <v>1740.1479969707632</v>
      </c>
      <c r="AU4" s="76">
        <f t="shared" si="10"/>
        <v>1711.2109365360432</v>
      </c>
      <c r="AV4" s="76">
        <f t="shared" si="10"/>
        <v>1682.2502124217235</v>
      </c>
      <c r="AW4" s="76">
        <f t="shared" si="10"/>
        <v>1661.37812351054</v>
      </c>
      <c r="AX4" s="76">
        <f t="shared" si="10"/>
        <v>1652.6044505612167</v>
      </c>
      <c r="AY4" s="76">
        <f t="shared" si="10"/>
        <v>1655.1351805993047</v>
      </c>
      <c r="AZ4" s="76">
        <f t="shared" si="10"/>
        <v>1664.2238540511983</v>
      </c>
      <c r="BA4" s="76">
        <f t="shared" si="10"/>
        <v>1673.3745461506489</v>
      </c>
      <c r="BB4" s="76">
        <f t="shared" si="10"/>
        <v>1677.130000000009</v>
      </c>
      <c r="BC4" s="76">
        <f t="shared" si="10"/>
        <v>1673.3745461506487</v>
      </c>
      <c r="BD4" s="76">
        <f t="shared" si="10"/>
        <v>1664.2238540511985</v>
      </c>
      <c r="BE4" s="76">
        <f t="shared" si="10"/>
        <v>1655.1351805993045</v>
      </c>
      <c r="BF4" s="76">
        <f t="shared" si="10"/>
        <v>1652.6044505612165</v>
      </c>
      <c r="BG4" s="76">
        <f t="shared" si="10"/>
        <v>1661.3781235105403</v>
      </c>
      <c r="BH4" s="76">
        <f t="shared" si="10"/>
        <v>1682.2502124217253</v>
      </c>
      <c r="BI4" s="76">
        <f t="shared" si="10"/>
        <v>1711.2109365360445</v>
      </c>
      <c r="BJ4" s="76">
        <f t="shared" si="10"/>
        <v>1740.147996970765</v>
      </c>
      <c r="BK4" s="76">
        <f t="shared" si="10"/>
        <v>1758.7469889088654</v>
      </c>
      <c r="BL4" s="76">
        <f t="shared" si="10"/>
        <v>1756.9077223437332</v>
      </c>
      <c r="BM4" s="76">
        <f t="shared" si="10"/>
        <v>1726.9596628925426</v>
      </c>
      <c r="BN4" s="76">
        <f t="shared" si="10"/>
        <v>1665.1590563957382</v>
      </c>
      <c r="BO4" s="76">
        <f t="shared" si="10"/>
        <v>1572.2515200632322</v>
      </c>
      <c r="BP4" s="76">
        <f t="shared" si="10"/>
        <v>1453.1620112844921</v>
      </c>
      <c r="BQ4" s="76">
        <f t="shared" si="10"/>
        <v>1316.054568777417</v>
      </c>
      <c r="BR4" s="76">
        <f t="shared" si="10"/>
        <v>1171.0701034874835</v>
      </c>
      <c r="BS4" s="76">
        <f t="shared" si="10"/>
        <v>1029.0251986461201</v>
      </c>
      <c r="BT4" s="76">
        <f t="shared" si="10"/>
        <v>900.27803444241829</v>
      </c>
      <c r="BU4" s="76">
        <f t="shared" si="10"/>
        <v>793.87634382186184</v>
      </c>
      <c r="BV4" s="76">
        <f t="shared" si="10"/>
        <v>717.02201491932988</v>
      </c>
      <c r="BW4" s="76">
        <f t="shared" si="10"/>
        <v>674.82959043529445</v>
      </c>
      <c r="BX4" s="76">
        <f t="shared" si="10"/>
        <v>165.24876316945009</v>
      </c>
      <c r="BY4" s="76">
        <f t="shared" si="10"/>
        <v>130.66108146579177</v>
      </c>
      <c r="BZ4" s="76">
        <f t="shared" ref="BZ4:CP4" si="11">IF(BZ$6&lt;-$B$17,BZ$2,IF(BZ$6&gt;$B$17,BZ$3,BZ$1))</f>
        <v>103.74443615827718</v>
      </c>
      <c r="CA4" s="76">
        <f t="shared" si="11"/>
        <v>82.716670947748995</v>
      </c>
      <c r="CB4" s="76">
        <f t="shared" si="11"/>
        <v>66.225028604495577</v>
      </c>
      <c r="CC4" s="76">
        <f t="shared" si="11"/>
        <v>53.239840200126764</v>
      </c>
      <c r="CD4" s="76">
        <f t="shared" si="11"/>
        <v>42.975009498258743</v>
      </c>
      <c r="CE4" s="76">
        <f t="shared" si="11"/>
        <v>34.828487345495063</v>
      </c>
      <c r="CF4" s="76">
        <f t="shared" si="11"/>
        <v>28.337650368219741</v>
      </c>
      <c r="CG4" s="76">
        <f t="shared" si="11"/>
        <v>23.145793279978292</v>
      </c>
      <c r="CH4" s="76">
        <f t="shared" si="11"/>
        <v>18.976913912697551</v>
      </c>
      <c r="CI4" s="76">
        <f t="shared" si="11"/>
        <v>15.616693390020279</v>
      </c>
      <c r="CJ4" s="76">
        <f t="shared" si="11"/>
        <v>12.898111795590989</v>
      </c>
      <c r="CK4" s="76">
        <f t="shared" si="11"/>
        <v>10.690539049140503</v>
      </c>
      <c r="CL4" s="76">
        <f t="shared" si="11"/>
        <v>8.8914369152382786</v>
      </c>
      <c r="CM4" s="76">
        <f t="shared" si="11"/>
        <v>7.4200277319224641</v>
      </c>
      <c r="CN4" s="76">
        <f t="shared" si="11"/>
        <v>6.2124484070830128</v>
      </c>
      <c r="CO4" s="76">
        <f t="shared" si="11"/>
        <v>5.2180292346434411</v>
      </c>
      <c r="CP4" s="135">
        <f t="shared" si="11"/>
        <v>4.396427050615018</v>
      </c>
      <c r="CQ4" s="119"/>
      <c r="CR4" s="119"/>
      <c r="CS4" s="119"/>
      <c r="CT4" s="119"/>
      <c r="CU4" s="119"/>
      <c r="CV4" s="119"/>
      <c r="CW4" s="119"/>
      <c r="CX4" s="119"/>
      <c r="CY4" s="119"/>
      <c r="CZ4" s="119"/>
      <c r="DA4" s="119"/>
      <c r="DB4" s="119"/>
      <c r="DC4" s="119"/>
      <c r="DD4" s="119"/>
      <c r="DE4" s="119"/>
      <c r="DF4" s="119"/>
      <c r="DG4" s="119"/>
      <c r="DH4" s="119"/>
      <c r="DI4" s="119"/>
      <c r="DJ4" s="119"/>
      <c r="DL4" s="119"/>
      <c r="DM4" s="119"/>
      <c r="DN4" s="119"/>
      <c r="DO4" s="119"/>
      <c r="DP4" s="119"/>
      <c r="DQ4" s="119"/>
      <c r="DR4" s="119"/>
      <c r="DS4" s="119"/>
      <c r="DT4" s="120"/>
      <c r="DU4" s="120"/>
    </row>
    <row r="5" spans="1:131" ht="17.100000000000001" customHeight="1" x14ac:dyDescent="0.35">
      <c r="C5" s="57" t="s">
        <v>202</v>
      </c>
      <c r="D5" s="181" t="s">
        <v>203</v>
      </c>
      <c r="E5" s="222">
        <v>0.7</v>
      </c>
      <c r="F5" s="46" t="s">
        <v>197</v>
      </c>
      <c r="M5" s="130" t="s">
        <v>182</v>
      </c>
      <c r="N5" s="136">
        <f t="shared" ref="N5:AS5" si="12">ATAN(N$7/$E$12)</f>
        <v>-1.0834377472897063</v>
      </c>
      <c r="O5" s="106">
        <f t="shared" si="12"/>
        <v>-1.0728879356583143</v>
      </c>
      <c r="P5" s="106">
        <f t="shared" si="12"/>
        <v>-1.0619121100149225</v>
      </c>
      <c r="Q5" s="106">
        <f t="shared" si="12"/>
        <v>-1.0504867459412977</v>
      </c>
      <c r="R5" s="106">
        <f t="shared" si="12"/>
        <v>-1.038586822681018</v>
      </c>
      <c r="S5" s="106">
        <f t="shared" si="12"/>
        <v>-1.0261857362271043</v>
      </c>
      <c r="T5" s="106">
        <f t="shared" si="12"/>
        <v>-1.0132552121145479</v>
      </c>
      <c r="U5" s="106">
        <f t="shared" si="12"/>
        <v>-0.99976521950070352</v>
      </c>
      <c r="V5" s="106">
        <f t="shared" si="12"/>
        <v>-0.98568388861046918</v>
      </c>
      <c r="W5" s="106">
        <f t="shared" si="12"/>
        <v>-0.97097743423102489</v>
      </c>
      <c r="X5" s="106">
        <f t="shared" si="12"/>
        <v>-0.95561008868292252</v>
      </c>
      <c r="Y5" s="106">
        <f t="shared" si="12"/>
        <v>-0.93954404859223306</v>
      </c>
      <c r="Z5" s="106">
        <f t="shared" si="12"/>
        <v>-0.92273944086438209</v>
      </c>
      <c r="AA5" s="106">
        <f t="shared" si="12"/>
        <v>-0.90515431453499728</v>
      </c>
      <c r="AB5" s="106">
        <f t="shared" si="12"/>
        <v>-0.8867446666631158</v>
      </c>
      <c r="AC5" s="106">
        <f t="shared" si="12"/>
        <v>-0.86746451214557174</v>
      </c>
      <c r="AD5" s="106">
        <f t="shared" si="12"/>
        <v>-0.84726600926182805</v>
      </c>
      <c r="AE5" s="106">
        <f t="shared" si="12"/>
        <v>-0.82609965487625026</v>
      </c>
      <c r="AF5" s="106">
        <f t="shared" si="12"/>
        <v>-0.80391456546545692</v>
      </c>
      <c r="AG5" s="106">
        <f t="shared" si="12"/>
        <v>-0.78065886238798132</v>
      </c>
      <c r="AH5" s="106">
        <f t="shared" si="12"/>
        <v>-0.75628018189040902</v>
      </c>
      <c r="AI5" s="106">
        <f t="shared" si="12"/>
        <v>-0.73072633197829762</v>
      </c>
      <c r="AJ5" s="106">
        <f t="shared" si="12"/>
        <v>-0.70394611909157678</v>
      </c>
      <c r="AK5" s="106">
        <f t="shared" si="12"/>
        <v>-0.67589036700471017</v>
      </c>
      <c r="AL5" s="106">
        <f t="shared" si="12"/>
        <v>-0.64651314787723457</v>
      </c>
      <c r="AM5" s="106">
        <f t="shared" si="12"/>
        <v>-0.61577324014098789</v>
      </c>
      <c r="AN5" s="106">
        <f t="shared" si="12"/>
        <v>-0.58363581907716044</v>
      </c>
      <c r="AO5" s="106">
        <f t="shared" si="12"/>
        <v>-0.55007437267518877</v>
      </c>
      <c r="AP5" s="106">
        <f t="shared" si="12"/>
        <v>-0.51507281701878094</v>
      </c>
      <c r="AQ5" s="106">
        <f t="shared" si="12"/>
        <v>-0.47862776176817506</v>
      </c>
      <c r="AR5" s="106">
        <f t="shared" si="12"/>
        <v>-0.44075084777942114</v>
      </c>
      <c r="AS5" s="106">
        <f t="shared" si="12"/>
        <v>-0.40147104706212455</v>
      </c>
      <c r="AT5" s="106">
        <f t="shared" ref="AT5:BY5" si="13">ATAN(AT$7/$E$12)</f>
        <v>-0.36083678303308964</v>
      </c>
      <c r="AU5" s="106">
        <f t="shared" si="13"/>
        <v>-0.31891770078480342</v>
      </c>
      <c r="AV5" s="106">
        <f t="shared" si="13"/>
        <v>-0.27580589858852139</v>
      </c>
      <c r="AW5" s="106">
        <f t="shared" si="13"/>
        <v>-0.23161642950286654</v>
      </c>
      <c r="AX5" s="106">
        <f t="shared" si="13"/>
        <v>-0.18648690166721565</v>
      </c>
      <c r="AY5" s="106">
        <f t="shared" si="13"/>
        <v>-0.14057605140955676</v>
      </c>
      <c r="AZ5" s="106">
        <f t="shared" si="13"/>
        <v>-9.4061234627985199E-2</v>
      </c>
      <c r="BA5" s="106">
        <f t="shared" si="13"/>
        <v>-4.7134873813499463E-2</v>
      </c>
      <c r="BB5" s="106">
        <f t="shared" si="13"/>
        <v>1.1390259804526959E-15</v>
      </c>
      <c r="BC5" s="106">
        <f t="shared" si="13"/>
        <v>4.7134873813501739E-2</v>
      </c>
      <c r="BD5" s="106">
        <f t="shared" si="13"/>
        <v>9.4061234627987475E-2</v>
      </c>
      <c r="BE5" s="106">
        <f t="shared" si="13"/>
        <v>0.14057605140955898</v>
      </c>
      <c r="BF5" s="106">
        <f t="shared" si="13"/>
        <v>0.18648690166721787</v>
      </c>
      <c r="BG5" s="106">
        <f t="shared" si="13"/>
        <v>0.2316164295028687</v>
      </c>
      <c r="BH5" s="106">
        <f t="shared" si="13"/>
        <v>0.2758058985885235</v>
      </c>
      <c r="BI5" s="106">
        <f t="shared" si="13"/>
        <v>0.31891770078480547</v>
      </c>
      <c r="BJ5" s="106">
        <f t="shared" si="13"/>
        <v>0.36083678303309163</v>
      </c>
      <c r="BK5" s="106">
        <f t="shared" si="13"/>
        <v>0.4014710470621265</v>
      </c>
      <c r="BL5" s="106">
        <f t="shared" si="13"/>
        <v>0.44075084777942303</v>
      </c>
      <c r="BM5" s="106">
        <f t="shared" si="13"/>
        <v>0.47862776176817695</v>
      </c>
      <c r="BN5" s="106">
        <f t="shared" si="13"/>
        <v>0.51507281701878271</v>
      </c>
      <c r="BO5" s="106">
        <f t="shared" si="13"/>
        <v>0.55007437267519055</v>
      </c>
      <c r="BP5" s="106">
        <f t="shared" si="13"/>
        <v>0.58363581907716211</v>
      </c>
      <c r="BQ5" s="106">
        <f t="shared" si="13"/>
        <v>0.61577324014098944</v>
      </c>
      <c r="BR5" s="106">
        <f t="shared" si="13"/>
        <v>0.64651314787723613</v>
      </c>
      <c r="BS5" s="106">
        <f t="shared" si="13"/>
        <v>0.67589036700471161</v>
      </c>
      <c r="BT5" s="106">
        <f t="shared" si="13"/>
        <v>0.70394611909157823</v>
      </c>
      <c r="BU5" s="106">
        <f t="shared" si="13"/>
        <v>0.73072633197829895</v>
      </c>
      <c r="BV5" s="106">
        <f t="shared" si="13"/>
        <v>0.75628018189041024</v>
      </c>
      <c r="BW5" s="106">
        <f t="shared" si="13"/>
        <v>0.78065886238798254</v>
      </c>
      <c r="BX5" s="106">
        <f t="shared" si="13"/>
        <v>0.80391456546545814</v>
      </c>
      <c r="BY5" s="106">
        <f t="shared" si="13"/>
        <v>0.82609965487625137</v>
      </c>
      <c r="BZ5" s="106">
        <f t="shared" ref="BZ5:CP5" si="14">ATAN(BZ$7/$E$12)</f>
        <v>0.84726600926182905</v>
      </c>
      <c r="CA5" s="106">
        <f t="shared" si="14"/>
        <v>0.86746451214557274</v>
      </c>
      <c r="CB5" s="106">
        <f t="shared" si="14"/>
        <v>0.8867446666631168</v>
      </c>
      <c r="CC5" s="106">
        <f t="shared" si="14"/>
        <v>0.90515431453499806</v>
      </c>
      <c r="CD5" s="106">
        <f t="shared" si="14"/>
        <v>0.92273944086438286</v>
      </c>
      <c r="CE5" s="106">
        <f t="shared" si="14"/>
        <v>0.93954404859223395</v>
      </c>
      <c r="CF5" s="106">
        <f t="shared" si="14"/>
        <v>0.9556100886829233</v>
      </c>
      <c r="CG5" s="106">
        <f t="shared" si="14"/>
        <v>0.97097743423102556</v>
      </c>
      <c r="CH5" s="106">
        <f t="shared" si="14"/>
        <v>0.98568388861046985</v>
      </c>
      <c r="CI5" s="106">
        <f t="shared" si="14"/>
        <v>0.99976521950070418</v>
      </c>
      <c r="CJ5" s="106">
        <f t="shared" si="14"/>
        <v>1.0132552121145486</v>
      </c>
      <c r="CK5" s="106">
        <f t="shared" si="14"/>
        <v>1.026185736227105</v>
      </c>
      <c r="CL5" s="106">
        <f t="shared" si="14"/>
        <v>1.0385868226810187</v>
      </c>
      <c r="CM5" s="106">
        <f t="shared" si="14"/>
        <v>1.0504867459412983</v>
      </c>
      <c r="CN5" s="106">
        <f t="shared" si="14"/>
        <v>1.0619121100149229</v>
      </c>
      <c r="CO5" s="106">
        <f t="shared" si="14"/>
        <v>1.072887935658315</v>
      </c>
      <c r="CP5" s="115">
        <f t="shared" si="14"/>
        <v>1.0834377472897068</v>
      </c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24"/>
      <c r="DK5" s="124"/>
      <c r="DL5" s="124"/>
      <c r="DM5" s="124"/>
      <c r="DN5" s="124"/>
      <c r="DO5" s="124"/>
      <c r="DP5" s="124"/>
      <c r="DQ5" s="124"/>
      <c r="DR5" s="124"/>
      <c r="DS5" s="124"/>
      <c r="DT5" s="120"/>
      <c r="DU5" s="120"/>
    </row>
    <row r="6" spans="1:131" ht="17.100000000000001" customHeight="1" thickBot="1" x14ac:dyDescent="0.4">
      <c r="C6" s="57" t="s">
        <v>204</v>
      </c>
      <c r="D6" s="181" t="s">
        <v>205</v>
      </c>
      <c r="E6" s="222">
        <v>0.97</v>
      </c>
      <c r="F6" s="46" t="s">
        <v>197</v>
      </c>
      <c r="M6" s="130" t="s">
        <v>183</v>
      </c>
      <c r="N6" s="137">
        <f>N5*180/PI()</f>
        <v>-62.076410284861616</v>
      </c>
      <c r="O6" s="107">
        <f t="shared" ref="O6:BZ6" si="15">O5*180/PI()</f>
        <v>-61.471950603724835</v>
      </c>
      <c r="P6" s="107">
        <f t="shared" si="15"/>
        <v>-60.843082117687018</v>
      </c>
      <c r="Q6" s="107">
        <f t="shared" si="15"/>
        <v>-60.188456976867919</v>
      </c>
      <c r="R6" s="107">
        <f t="shared" si="15"/>
        <v>-59.506641597524329</v>
      </c>
      <c r="S6" s="107">
        <f t="shared" si="15"/>
        <v>-58.796111682338221</v>
      </c>
      <c r="T6" s="107">
        <f t="shared" si="15"/>
        <v>-58.055247223796606</v>
      </c>
      <c r="U6" s="107">
        <f t="shared" si="15"/>
        <v>-57.282327581360661</v>
      </c>
      <c r="V6" s="107">
        <f t="shared" si="15"/>
        <v>-56.47552675142304</v>
      </c>
      <c r="W6" s="107">
        <f t="shared" si="15"/>
        <v>-55.632908983879197</v>
      </c>
      <c r="X6" s="107">
        <f t="shared" si="15"/>
        <v>-54.752424941653771</v>
      </c>
      <c r="Y6" s="107">
        <f t="shared" si="15"/>
        <v>-53.831908650969297</v>
      </c>
      <c r="Z6" s="107">
        <f t="shared" si="15"/>
        <v>-52.869075551790502</v>
      </c>
      <c r="AA6" s="107">
        <f t="shared" si="15"/>
        <v>-51.861522030912376</v>
      </c>
      <c r="AB6" s="107">
        <f t="shared" si="15"/>
        <v>-50.806726905531562</v>
      </c>
      <c r="AC6" s="107">
        <f t="shared" si="15"/>
        <v>-49.702055423316203</v>
      </c>
      <c r="AD6" s="107">
        <f t="shared" si="15"/>
        <v>-48.544766455594868</v>
      </c>
      <c r="AE6" s="107">
        <f t="shared" si="15"/>
        <v>-47.332023681623042</v>
      </c>
      <c r="AF6" s="107">
        <f t="shared" si="15"/>
        <v>-46.060911690264206</v>
      </c>
      <c r="AG6" s="107">
        <f t="shared" si="15"/>
        <v>-44.728458054315453</v>
      </c>
      <c r="AH6" s="107">
        <f t="shared" si="15"/>
        <v>-43.331662551706671</v>
      </c>
      <c r="AI6" s="107">
        <f t="shared" si="15"/>
        <v>-41.867534801431937</v>
      </c>
      <c r="AJ6" s="107">
        <f t="shared" si="15"/>
        <v>-40.333141628560973</v>
      </c>
      <c r="AK6" s="107">
        <f t="shared" si="15"/>
        <v>-38.725665442918164</v>
      </c>
      <c r="AL6" s="107">
        <f t="shared" si="15"/>
        <v>-37.042474773082823</v>
      </c>
      <c r="AM6" s="107">
        <f t="shared" si="15"/>
        <v>-35.281207797174339</v>
      </c>
      <c r="AN6" s="107">
        <f t="shared" si="15"/>
        <v>-33.439869205782195</v>
      </c>
      <c r="AO6" s="107">
        <f t="shared" si="15"/>
        <v>-31.516939972594692</v>
      </c>
      <c r="AP6" s="107">
        <f t="shared" si="15"/>
        <v>-29.511498557090267</v>
      </c>
      <c r="AQ6" s="107">
        <f t="shared" si="15"/>
        <v>-27.423350707109453</v>
      </c>
      <c r="AR6" s="107">
        <f t="shared" si="15"/>
        <v>-25.253163394573821</v>
      </c>
      <c r="AS6" s="107">
        <f t="shared" si="15"/>
        <v>-23.002596593357783</v>
      </c>
      <c r="AT6" s="107">
        <f t="shared" si="15"/>
        <v>-20.674424760873826</v>
      </c>
      <c r="AU6" s="107">
        <f t="shared" si="15"/>
        <v>-18.272638266985258</v>
      </c>
      <c r="AV6" s="107">
        <f t="shared" si="15"/>
        <v>-15.802513953935465</v>
      </c>
      <c r="AW6" s="107">
        <f t="shared" si="15"/>
        <v>-13.270643876403616</v>
      </c>
      <c r="AX6" s="107">
        <f t="shared" si="15"/>
        <v>-10.684912400002652</v>
      </c>
      <c r="AY6" s="107">
        <f t="shared" si="15"/>
        <v>-8.0544144463816885</v>
      </c>
      <c r="AZ6" s="107">
        <f t="shared" si="15"/>
        <v>-5.389311759973344</v>
      </c>
      <c r="BA6" s="107">
        <f t="shared" si="15"/>
        <v>-2.7006293373952226</v>
      </c>
      <c r="BB6" s="107">
        <f t="shared" si="15"/>
        <v>6.5261381435690076E-14</v>
      </c>
      <c r="BC6" s="107">
        <f t="shared" si="15"/>
        <v>2.7006293373953532</v>
      </c>
      <c r="BD6" s="107">
        <f t="shared" si="15"/>
        <v>5.3893117599734737</v>
      </c>
      <c r="BE6" s="107">
        <f t="shared" si="15"/>
        <v>8.0544144463818164</v>
      </c>
      <c r="BF6" s="107">
        <f t="shared" si="15"/>
        <v>10.68491240000278</v>
      </c>
      <c r="BG6" s="107">
        <f t="shared" si="15"/>
        <v>13.27064387640374</v>
      </c>
      <c r="BH6" s="107">
        <f t="shared" si="15"/>
        <v>15.802513953935586</v>
      </c>
      <c r="BI6" s="107">
        <f t="shared" si="15"/>
        <v>18.272638266985375</v>
      </c>
      <c r="BJ6" s="107">
        <f t="shared" si="15"/>
        <v>20.674424760873944</v>
      </c>
      <c r="BK6" s="107">
        <f t="shared" si="15"/>
        <v>23.002596593357897</v>
      </c>
      <c r="BL6" s="107">
        <f t="shared" si="15"/>
        <v>25.253163394573932</v>
      </c>
      <c r="BM6" s="107">
        <f t="shared" si="15"/>
        <v>27.423350707109559</v>
      </c>
      <c r="BN6" s="107">
        <f t="shared" si="15"/>
        <v>29.51149855709037</v>
      </c>
      <c r="BO6" s="107">
        <f t="shared" si="15"/>
        <v>31.516939972594795</v>
      </c>
      <c r="BP6" s="107">
        <f t="shared" si="15"/>
        <v>33.439869205782287</v>
      </c>
      <c r="BQ6" s="107">
        <f t="shared" si="15"/>
        <v>35.281207797174424</v>
      </c>
      <c r="BR6" s="107">
        <f t="shared" si="15"/>
        <v>37.042474773082908</v>
      </c>
      <c r="BS6" s="107">
        <f t="shared" si="15"/>
        <v>38.725665442918249</v>
      </c>
      <c r="BT6" s="107">
        <f t="shared" si="15"/>
        <v>40.333141628561059</v>
      </c>
      <c r="BU6" s="107">
        <f t="shared" si="15"/>
        <v>41.867534801432015</v>
      </c>
      <c r="BV6" s="107">
        <f t="shared" si="15"/>
        <v>43.331662551706742</v>
      </c>
      <c r="BW6" s="107">
        <f t="shared" si="15"/>
        <v>44.728458054315517</v>
      </c>
      <c r="BX6" s="107">
        <f t="shared" si="15"/>
        <v>46.060911690264277</v>
      </c>
      <c r="BY6" s="107">
        <f t="shared" si="15"/>
        <v>47.332023681623106</v>
      </c>
      <c r="BZ6" s="107">
        <f t="shared" si="15"/>
        <v>48.544766455594925</v>
      </c>
      <c r="CA6" s="107">
        <f t="shared" ref="CA6:CO6" si="16">CA5*180/PI()</f>
        <v>49.702055423316253</v>
      </c>
      <c r="CB6" s="107">
        <f t="shared" si="16"/>
        <v>50.806726905531619</v>
      </c>
      <c r="CC6" s="107">
        <f t="shared" si="16"/>
        <v>51.861522030912411</v>
      </c>
      <c r="CD6" s="107">
        <f t="shared" si="16"/>
        <v>52.869075551790544</v>
      </c>
      <c r="CE6" s="107">
        <f t="shared" si="16"/>
        <v>53.831908650969339</v>
      </c>
      <c r="CF6" s="107">
        <f t="shared" si="16"/>
        <v>54.752424941653814</v>
      </c>
      <c r="CG6" s="107">
        <f t="shared" si="16"/>
        <v>55.632908983879233</v>
      </c>
      <c r="CH6" s="107">
        <f t="shared" si="16"/>
        <v>56.475526751423075</v>
      </c>
      <c r="CI6" s="107">
        <f t="shared" si="16"/>
        <v>57.282327581360697</v>
      </c>
      <c r="CJ6" s="107">
        <f t="shared" si="16"/>
        <v>58.055247223796641</v>
      </c>
      <c r="CK6" s="107">
        <f t="shared" si="16"/>
        <v>58.796111682338257</v>
      </c>
      <c r="CL6" s="107">
        <f t="shared" si="16"/>
        <v>59.506641597524379</v>
      </c>
      <c r="CM6" s="107">
        <f t="shared" si="16"/>
        <v>60.188456976867954</v>
      </c>
      <c r="CN6" s="107">
        <f t="shared" si="16"/>
        <v>60.84308211768704</v>
      </c>
      <c r="CO6" s="107">
        <f t="shared" si="16"/>
        <v>61.471950603724871</v>
      </c>
      <c r="CP6" s="116">
        <f>CP5*180/PI()</f>
        <v>62.076410284861645</v>
      </c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0"/>
      <c r="DU6" s="120"/>
    </row>
    <row r="7" spans="1:131" ht="17.100000000000001" customHeight="1" thickBot="1" x14ac:dyDescent="0.4">
      <c r="D7" s="57" t="s">
        <v>171</v>
      </c>
      <c r="E7" s="222">
        <v>2.92</v>
      </c>
      <c r="F7" s="46" t="s">
        <v>172</v>
      </c>
      <c r="G7" s="229" t="s">
        <v>166</v>
      </c>
      <c r="H7" s="230"/>
      <c r="I7" s="230"/>
      <c r="J7" s="231"/>
      <c r="K7" s="108" t="s">
        <v>182</v>
      </c>
      <c r="L7" s="126" t="s">
        <v>183</v>
      </c>
      <c r="M7" s="149" t="s">
        <v>184</v>
      </c>
      <c r="N7" s="138">
        <v>-4</v>
      </c>
      <c r="O7" s="117">
        <f>N7+0.1</f>
        <v>-3.9</v>
      </c>
      <c r="P7" s="117">
        <f t="shared" ref="P7:CA7" si="17">O7+0.1</f>
        <v>-3.8</v>
      </c>
      <c r="Q7" s="117">
        <f t="shared" si="17"/>
        <v>-3.6999999999999997</v>
      </c>
      <c r="R7" s="117">
        <f t="shared" si="17"/>
        <v>-3.5999999999999996</v>
      </c>
      <c r="S7" s="117">
        <f t="shared" si="17"/>
        <v>-3.4999999999999996</v>
      </c>
      <c r="T7" s="117">
        <f t="shared" si="17"/>
        <v>-3.3999999999999995</v>
      </c>
      <c r="U7" s="117">
        <f t="shared" si="17"/>
        <v>-3.2999999999999994</v>
      </c>
      <c r="V7" s="117">
        <f t="shared" si="17"/>
        <v>-3.1999999999999993</v>
      </c>
      <c r="W7" s="117">
        <f t="shared" si="17"/>
        <v>-3.0999999999999992</v>
      </c>
      <c r="X7" s="117">
        <f t="shared" si="17"/>
        <v>-2.9999999999999991</v>
      </c>
      <c r="Y7" s="117">
        <f t="shared" si="17"/>
        <v>-2.899999999999999</v>
      </c>
      <c r="Z7" s="117">
        <f t="shared" si="17"/>
        <v>-2.7999999999999989</v>
      </c>
      <c r="AA7" s="117">
        <f t="shared" si="17"/>
        <v>-2.6999999999999988</v>
      </c>
      <c r="AB7" s="117">
        <f t="shared" si="17"/>
        <v>-2.5999999999999988</v>
      </c>
      <c r="AC7" s="117">
        <f t="shared" si="17"/>
        <v>-2.4999999999999987</v>
      </c>
      <c r="AD7" s="117">
        <f t="shared" si="17"/>
        <v>-2.3999999999999986</v>
      </c>
      <c r="AE7" s="117">
        <f t="shared" si="17"/>
        <v>-2.2999999999999985</v>
      </c>
      <c r="AF7" s="117">
        <f t="shared" si="17"/>
        <v>-2.1999999999999984</v>
      </c>
      <c r="AG7" s="117">
        <f t="shared" si="17"/>
        <v>-2.0999999999999983</v>
      </c>
      <c r="AH7" s="117">
        <f t="shared" si="17"/>
        <v>-1.9999999999999982</v>
      </c>
      <c r="AI7" s="117">
        <f t="shared" si="17"/>
        <v>-1.8999999999999981</v>
      </c>
      <c r="AJ7" s="117">
        <f t="shared" si="17"/>
        <v>-1.799999999999998</v>
      </c>
      <c r="AK7" s="117">
        <f t="shared" si="17"/>
        <v>-1.699999999999998</v>
      </c>
      <c r="AL7" s="117">
        <f t="shared" si="17"/>
        <v>-1.5999999999999979</v>
      </c>
      <c r="AM7" s="117">
        <f t="shared" si="17"/>
        <v>-1.4999999999999978</v>
      </c>
      <c r="AN7" s="117">
        <f t="shared" si="17"/>
        <v>-1.3999999999999977</v>
      </c>
      <c r="AO7" s="117">
        <f t="shared" si="17"/>
        <v>-1.2999999999999976</v>
      </c>
      <c r="AP7" s="117">
        <f t="shared" si="17"/>
        <v>-1.1999999999999975</v>
      </c>
      <c r="AQ7" s="117">
        <f t="shared" si="17"/>
        <v>-1.0999999999999974</v>
      </c>
      <c r="AR7" s="117">
        <f t="shared" si="17"/>
        <v>-0.99999999999999745</v>
      </c>
      <c r="AS7" s="117">
        <f t="shared" si="17"/>
        <v>-0.89999999999999747</v>
      </c>
      <c r="AT7" s="117">
        <f t="shared" si="17"/>
        <v>-0.79999999999999749</v>
      </c>
      <c r="AU7" s="117">
        <f t="shared" si="17"/>
        <v>-0.69999999999999751</v>
      </c>
      <c r="AV7" s="117">
        <f t="shared" si="17"/>
        <v>-0.59999999999999754</v>
      </c>
      <c r="AW7" s="117">
        <f t="shared" si="17"/>
        <v>-0.49999999999999756</v>
      </c>
      <c r="AX7" s="117">
        <f t="shared" si="17"/>
        <v>-0.39999999999999758</v>
      </c>
      <c r="AY7" s="117">
        <f t="shared" si="17"/>
        <v>-0.2999999999999976</v>
      </c>
      <c r="AZ7" s="117">
        <f t="shared" si="17"/>
        <v>-0.1999999999999976</v>
      </c>
      <c r="BA7" s="117">
        <f t="shared" si="17"/>
        <v>-9.9999999999997591E-2</v>
      </c>
      <c r="BB7" s="139">
        <f t="shared" si="17"/>
        <v>2.4147350785597155E-15</v>
      </c>
      <c r="BC7" s="117">
        <f t="shared" si="17"/>
        <v>0.10000000000000242</v>
      </c>
      <c r="BD7" s="117">
        <f t="shared" si="17"/>
        <v>0.20000000000000243</v>
      </c>
      <c r="BE7" s="117">
        <f t="shared" si="17"/>
        <v>0.30000000000000243</v>
      </c>
      <c r="BF7" s="117">
        <f t="shared" si="17"/>
        <v>0.40000000000000246</v>
      </c>
      <c r="BG7" s="117">
        <f t="shared" si="17"/>
        <v>0.50000000000000244</v>
      </c>
      <c r="BH7" s="117">
        <f t="shared" si="17"/>
        <v>0.60000000000000242</v>
      </c>
      <c r="BI7" s="117">
        <f t="shared" si="17"/>
        <v>0.7000000000000024</v>
      </c>
      <c r="BJ7" s="117">
        <f t="shared" si="17"/>
        <v>0.80000000000000238</v>
      </c>
      <c r="BK7" s="117">
        <f t="shared" si="17"/>
        <v>0.90000000000000235</v>
      </c>
      <c r="BL7" s="117">
        <f t="shared" si="17"/>
        <v>1.0000000000000024</v>
      </c>
      <c r="BM7" s="117">
        <f t="shared" si="17"/>
        <v>1.1000000000000025</v>
      </c>
      <c r="BN7" s="117">
        <f t="shared" si="17"/>
        <v>1.2000000000000026</v>
      </c>
      <c r="BO7" s="117">
        <f t="shared" si="17"/>
        <v>1.3000000000000027</v>
      </c>
      <c r="BP7" s="117">
        <f t="shared" si="17"/>
        <v>1.4000000000000028</v>
      </c>
      <c r="BQ7" s="117">
        <f t="shared" si="17"/>
        <v>1.5000000000000029</v>
      </c>
      <c r="BR7" s="117">
        <f t="shared" si="17"/>
        <v>1.600000000000003</v>
      </c>
      <c r="BS7" s="117">
        <f t="shared" si="17"/>
        <v>1.7000000000000031</v>
      </c>
      <c r="BT7" s="117">
        <f t="shared" si="17"/>
        <v>1.8000000000000032</v>
      </c>
      <c r="BU7" s="117">
        <f t="shared" si="17"/>
        <v>1.9000000000000032</v>
      </c>
      <c r="BV7" s="117">
        <f t="shared" si="17"/>
        <v>2.0000000000000031</v>
      </c>
      <c r="BW7" s="117">
        <f t="shared" si="17"/>
        <v>2.1000000000000032</v>
      </c>
      <c r="BX7" s="117">
        <f t="shared" si="17"/>
        <v>2.2000000000000033</v>
      </c>
      <c r="BY7" s="117">
        <f t="shared" si="17"/>
        <v>2.3000000000000034</v>
      </c>
      <c r="BZ7" s="117">
        <f t="shared" si="17"/>
        <v>2.4000000000000035</v>
      </c>
      <c r="CA7" s="117">
        <f t="shared" si="17"/>
        <v>2.5000000000000036</v>
      </c>
      <c r="CB7" s="117">
        <f t="shared" ref="CB7:CO7" si="18">CA7+0.1</f>
        <v>2.6000000000000036</v>
      </c>
      <c r="CC7" s="117">
        <f t="shared" si="18"/>
        <v>2.7000000000000037</v>
      </c>
      <c r="CD7" s="117">
        <f t="shared" si="18"/>
        <v>2.8000000000000038</v>
      </c>
      <c r="CE7" s="117">
        <f t="shared" si="18"/>
        <v>2.9000000000000039</v>
      </c>
      <c r="CF7" s="117">
        <f t="shared" si="18"/>
        <v>3.000000000000004</v>
      </c>
      <c r="CG7" s="117">
        <f t="shared" si="18"/>
        <v>3.1000000000000041</v>
      </c>
      <c r="CH7" s="117">
        <f t="shared" si="18"/>
        <v>3.2000000000000042</v>
      </c>
      <c r="CI7" s="117">
        <f t="shared" si="18"/>
        <v>3.3000000000000043</v>
      </c>
      <c r="CJ7" s="117">
        <f t="shared" si="18"/>
        <v>3.4000000000000044</v>
      </c>
      <c r="CK7" s="117">
        <f t="shared" si="18"/>
        <v>3.5000000000000044</v>
      </c>
      <c r="CL7" s="117">
        <f t="shared" si="18"/>
        <v>3.6000000000000045</v>
      </c>
      <c r="CM7" s="117">
        <f t="shared" si="18"/>
        <v>3.7000000000000046</v>
      </c>
      <c r="CN7" s="117">
        <f t="shared" si="18"/>
        <v>3.8000000000000047</v>
      </c>
      <c r="CO7" s="117">
        <f t="shared" si="18"/>
        <v>3.9000000000000048</v>
      </c>
      <c r="CP7" s="118">
        <f>CO7+0.1</f>
        <v>4.0000000000000044</v>
      </c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0"/>
      <c r="DU7" s="120"/>
    </row>
    <row r="8" spans="1:131" ht="17.100000000000001" customHeight="1" x14ac:dyDescent="0.2">
      <c r="D8" s="57" t="s">
        <v>208</v>
      </c>
      <c r="E8" s="222">
        <v>0.8</v>
      </c>
      <c r="F8" s="46" t="s">
        <v>172</v>
      </c>
      <c r="G8" s="131">
        <f t="shared" ref="G8:G39" si="19">$B$21*($E$22*COS($K8)+$E$23*COS(3*$K8)+$E$24*COS(5*$K8)+$E$25*COS(7*$K8)+$E$26*COS(9*$K8))</f>
        <v>2981.5649569664115</v>
      </c>
      <c r="H8" s="132">
        <f t="shared" ref="H8:H39" si="20">IF($L8&lt;-90,0,IF($L8&lt;-$B$23,($B$24*((90+$L8)/$B$23)^$E$21),0))</f>
        <v>0</v>
      </c>
      <c r="I8" s="132">
        <f t="shared" ref="I8:I39" si="21">IF($L8&lt;$B$23,0,IF($L8&lt;90,($B$24*(1-($L8-$B$23)/$B$23)^$E$21),0))</f>
        <v>4.3964270506150553</v>
      </c>
      <c r="J8" s="150">
        <f t="shared" ref="J8:J39" si="22">IF($L8&lt;-$B$23,$H8,IF($L8&gt;$B$23,$I8,$G8))</f>
        <v>4.3964270506150553</v>
      </c>
      <c r="K8" s="151">
        <f t="shared" ref="K8:K39" si="23">ATAN($M8/$E$12)</f>
        <v>1.0834377472897063</v>
      </c>
      <c r="L8" s="152">
        <f>K8*180/PI()</f>
        <v>62.076410284861616</v>
      </c>
      <c r="M8" s="153">
        <v>4</v>
      </c>
      <c r="N8" s="157">
        <f t="shared" ref="N8:W17" si="24">((($J8+N$4)/2)/$E$12^2)*(($E$12)/($E$12^2+N$7^2+$M8^2)^0.5)^3</f>
        <v>4.2276243483982387E-2</v>
      </c>
      <c r="O8" s="158">
        <f t="shared" si="24"/>
        <v>4.7769201904434025E-2</v>
      </c>
      <c r="P8" s="158">
        <f t="shared" si="24"/>
        <v>5.4462212880373215E-2</v>
      </c>
      <c r="Q8" s="158">
        <f t="shared" si="24"/>
        <v>6.2668762692198232E-2</v>
      </c>
      <c r="R8" s="158">
        <f t="shared" si="24"/>
        <v>7.2791584114268018E-2</v>
      </c>
      <c r="S8" s="158">
        <f t="shared" si="24"/>
        <v>8.5349744300003291E-2</v>
      </c>
      <c r="T8" s="158">
        <f t="shared" si="24"/>
        <v>0.10101441970344979</v>
      </c>
      <c r="U8" s="158">
        <f t="shared" si="24"/>
        <v>0.12065627930475338</v>
      </c>
      <c r="V8" s="158">
        <f t="shared" si="24"/>
        <v>0.14540841849008265</v>
      </c>
      <c r="W8" s="158">
        <f t="shared" si="24"/>
        <v>0.17675017386828007</v>
      </c>
      <c r="X8" s="158">
        <f t="shared" ref="X8:AG17" si="25">((($J8+X$4)/2)/$E$12^2)*(($E$12)/($E$12^2+X$7^2+$M8^2)^0.5)^3</f>
        <v>0.21661903748213723</v>
      </c>
      <c r="Y8" s="158">
        <f t="shared" si="25"/>
        <v>0.26756045862360717</v>
      </c>
      <c r="Z8" s="158">
        <f t="shared" si="25"/>
        <v>0.33292881836108401</v>
      </c>
      <c r="AA8" s="158">
        <f t="shared" si="25"/>
        <v>0.41715761677795576</v>
      </c>
      <c r="AB8" s="158">
        <f t="shared" si="25"/>
        <v>0.52612336841596474</v>
      </c>
      <c r="AC8" s="158">
        <f t="shared" si="25"/>
        <v>0.66763644413016776</v>
      </c>
      <c r="AD8" s="158">
        <f t="shared" si="25"/>
        <v>0.85210389535300013</v>
      </c>
      <c r="AE8" s="158">
        <f t="shared" si="25"/>
        <v>1.0934251381587432</v>
      </c>
      <c r="AF8" s="158">
        <f t="shared" si="25"/>
        <v>1.4102025037612806</v>
      </c>
      <c r="AG8" s="158">
        <f t="shared" si="25"/>
        <v>5.7930336824356816</v>
      </c>
      <c r="AH8" s="158">
        <f t="shared" ref="AH8:AQ17" si="26">((($J8+AH$4)/2)/$E$12^2)*(($E$12)/($E$12^2+AH$7^2+$M8^2)^0.5)^3</f>
        <v>6.308017607617173</v>
      </c>
      <c r="AI8" s="158">
        <f t="shared" si="26"/>
        <v>7.1501094954218338</v>
      </c>
      <c r="AJ8" s="158">
        <f t="shared" si="26"/>
        <v>8.2933655779748978</v>
      </c>
      <c r="AK8" s="158">
        <f t="shared" si="26"/>
        <v>9.6871062669092485</v>
      </c>
      <c r="AL8" s="158">
        <f t="shared" si="26"/>
        <v>11.256034020854576</v>
      </c>
      <c r="AM8" s="158">
        <f t="shared" si="26"/>
        <v>12.903764454584611</v>
      </c>
      <c r="AN8" s="158">
        <f t="shared" si="26"/>
        <v>14.520436070419105</v>
      </c>
      <c r="AO8" s="158">
        <f t="shared" si="26"/>
        <v>15.994440918254014</v>
      </c>
      <c r="AP8" s="158">
        <f t="shared" si="26"/>
        <v>17.227334362307044</v>
      </c>
      <c r="AQ8" s="158">
        <f t="shared" si="26"/>
        <v>18.149747488190183</v>
      </c>
      <c r="AR8" s="158">
        <f t="shared" ref="AR8:BA17" si="27">((($J8+AR$4)/2)/$E$12^2)*(($E$12)/($E$12^2+AR$7^2+$M8^2)^0.5)^3</f>
        <v>18.734936850950234</v>
      </c>
      <c r="AS8" s="158">
        <f t="shared" si="27"/>
        <v>19.005948301389811</v>
      </c>
      <c r="AT8" s="158">
        <f t="shared" si="27"/>
        <v>19.032814464903147</v>
      </c>
      <c r="AU8" s="158">
        <f t="shared" si="27"/>
        <v>18.918161679844182</v>
      </c>
      <c r="AV8" s="158">
        <f t="shared" si="27"/>
        <v>18.772988825565488</v>
      </c>
      <c r="AW8" s="158">
        <f t="shared" si="27"/>
        <v>18.688341902949201</v>
      </c>
      <c r="AX8" s="158">
        <f t="shared" si="27"/>
        <v>18.711548452180967</v>
      </c>
      <c r="AY8" s="158">
        <f t="shared" si="27"/>
        <v>18.835800192006758</v>
      </c>
      <c r="AZ8" s="158">
        <f t="shared" si="27"/>
        <v>19.008172156968509</v>
      </c>
      <c r="BA8" s="158">
        <f t="shared" si="27"/>
        <v>19.154373140508277</v>
      </c>
      <c r="BB8" s="158">
        <f t="shared" ref="BB8:BK17" si="28">((($J8+BB$4)/2)/$E$12^2)*(($E$12)/($E$12^2+BB$7^2+$M8^2)^0.5)^3</f>
        <v>19.211299823560257</v>
      </c>
      <c r="BC8" s="158">
        <f t="shared" si="28"/>
        <v>19.154373140508273</v>
      </c>
      <c r="BD8" s="158">
        <f t="shared" si="28"/>
        <v>19.008172156968506</v>
      </c>
      <c r="BE8" s="158">
        <f t="shared" si="28"/>
        <v>18.83580019200674</v>
      </c>
      <c r="BF8" s="158">
        <f t="shared" si="28"/>
        <v>18.711548452180956</v>
      </c>
      <c r="BG8" s="158">
        <f t="shared" si="28"/>
        <v>18.68834190294919</v>
      </c>
      <c r="BH8" s="158">
        <f t="shared" si="28"/>
        <v>18.772988825565495</v>
      </c>
      <c r="BI8" s="158">
        <f t="shared" si="28"/>
        <v>18.918161679844182</v>
      </c>
      <c r="BJ8" s="158">
        <f t="shared" si="28"/>
        <v>19.032814464903154</v>
      </c>
      <c r="BK8" s="158">
        <f t="shared" si="28"/>
        <v>19.005948301389797</v>
      </c>
      <c r="BL8" s="158">
        <f t="shared" ref="BL8:BU17" si="29">((($J8+BL$4)/2)/$E$12^2)*(($E$12)/($E$12^2+BL$7^2+$M8^2)^0.5)^3</f>
        <v>18.734936850950209</v>
      </c>
      <c r="BM8" s="158">
        <f t="shared" si="29"/>
        <v>18.14974748819014</v>
      </c>
      <c r="BN8" s="158">
        <f t="shared" si="29"/>
        <v>17.227334362306987</v>
      </c>
      <c r="BO8" s="158">
        <f t="shared" si="29"/>
        <v>15.994440918253938</v>
      </c>
      <c r="BP8" s="158">
        <f t="shared" si="29"/>
        <v>14.520436070418999</v>
      </c>
      <c r="BQ8" s="158">
        <f t="shared" si="29"/>
        <v>12.903764454584538</v>
      </c>
      <c r="BR8" s="158">
        <f t="shared" si="29"/>
        <v>11.256034020854495</v>
      </c>
      <c r="BS8" s="158">
        <f t="shared" si="29"/>
        <v>9.6871062669091792</v>
      </c>
      <c r="BT8" s="158">
        <f t="shared" si="29"/>
        <v>8.2933655779748481</v>
      </c>
      <c r="BU8" s="158">
        <f t="shared" si="29"/>
        <v>7.1501094954217779</v>
      </c>
      <c r="BV8" s="158">
        <f t="shared" ref="BV8:CE17" si="30">((($J8+BV$4)/2)/$E$12^2)*(($E$12)/($E$12^2+BV$7^2+$M8^2)^0.5)^3</f>
        <v>6.3080176076171544</v>
      </c>
      <c r="BW8" s="158">
        <f t="shared" si="30"/>
        <v>5.7930336824356603</v>
      </c>
      <c r="BX8" s="158">
        <f t="shared" si="30"/>
        <v>1.4102025037612615</v>
      </c>
      <c r="BY8" s="158">
        <f t="shared" si="30"/>
        <v>1.0934251381587288</v>
      </c>
      <c r="BZ8" s="158">
        <f t="shared" si="30"/>
        <v>0.85210389535299069</v>
      </c>
      <c r="CA8" s="158">
        <f t="shared" si="30"/>
        <v>0.66763644413016021</v>
      </c>
      <c r="CB8" s="158">
        <f t="shared" si="30"/>
        <v>0.52612336841595886</v>
      </c>
      <c r="CC8" s="158">
        <f t="shared" si="30"/>
        <v>0.41715761677795216</v>
      </c>
      <c r="CD8" s="158">
        <f t="shared" si="30"/>
        <v>0.33292881836108051</v>
      </c>
      <c r="CE8" s="158">
        <f t="shared" si="30"/>
        <v>0.26756045862360456</v>
      </c>
      <c r="CF8" s="158">
        <f t="shared" ref="CF8:CP17" si="31">((($J8+CF$4)/2)/$E$12^2)*(($E$12)/($E$12^2+CF$7^2+$M8^2)^0.5)^3</f>
        <v>0.21661903748213507</v>
      </c>
      <c r="CG8" s="158">
        <f t="shared" si="31"/>
        <v>0.17675017386827854</v>
      </c>
      <c r="CH8" s="158">
        <f t="shared" si="31"/>
        <v>0.14540841849008143</v>
      </c>
      <c r="CI8" s="158">
        <f t="shared" si="31"/>
        <v>0.12065627930475253</v>
      </c>
      <c r="CJ8" s="158">
        <f t="shared" si="31"/>
        <v>0.101014419703449</v>
      </c>
      <c r="CK8" s="158">
        <f t="shared" si="31"/>
        <v>8.5349744300002542E-2</v>
      </c>
      <c r="CL8" s="158">
        <f t="shared" si="31"/>
        <v>7.2791584114267241E-2</v>
      </c>
      <c r="CM8" s="158">
        <f t="shared" si="31"/>
        <v>6.2668762692197733E-2</v>
      </c>
      <c r="CN8" s="158">
        <f t="shared" si="31"/>
        <v>5.4462212880372965E-2</v>
      </c>
      <c r="CO8" s="158">
        <f t="shared" si="31"/>
        <v>4.7769201904433713E-2</v>
      </c>
      <c r="CP8" s="159">
        <f t="shared" si="31"/>
        <v>4.2276243483982158E-2</v>
      </c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20"/>
      <c r="DU8" s="120"/>
    </row>
    <row r="9" spans="1:131" ht="17.100000000000001" customHeight="1" x14ac:dyDescent="0.2">
      <c r="G9" s="109">
        <f t="shared" si="19"/>
        <v>2841.1519751708934</v>
      </c>
      <c r="H9" s="77">
        <f t="shared" si="20"/>
        <v>0</v>
      </c>
      <c r="I9" s="77">
        <f t="shared" si="21"/>
        <v>5.2180292346434847</v>
      </c>
      <c r="J9" s="75">
        <f t="shared" si="22"/>
        <v>5.2180292346434847</v>
      </c>
      <c r="K9" s="105">
        <f t="shared" si="23"/>
        <v>1.0728879356583143</v>
      </c>
      <c r="L9" s="127">
        <f t="shared" ref="L9:L72" si="32">K9*180/PI()</f>
        <v>61.471950603724835</v>
      </c>
      <c r="M9" s="129">
        <f>M8-0.1</f>
        <v>3.9</v>
      </c>
      <c r="N9" s="160">
        <f t="shared" si="24"/>
        <v>4.7769201904433983E-2</v>
      </c>
      <c r="O9" s="161">
        <f t="shared" si="24"/>
        <v>5.3621072242961115E-2</v>
      </c>
      <c r="P9" s="161">
        <f t="shared" si="24"/>
        <v>6.0728284847971631E-2</v>
      </c>
      <c r="Q9" s="161">
        <f t="shared" si="24"/>
        <v>6.9418576952716096E-2</v>
      </c>
      <c r="R9" s="161">
        <f t="shared" si="24"/>
        <v>8.0113262737727259E-2</v>
      </c>
      <c r="S9" s="161">
        <f t="shared" si="24"/>
        <v>9.3355726002095685E-2</v>
      </c>
      <c r="T9" s="161">
        <f t="shared" si="24"/>
        <v>0.10984907657327148</v>
      </c>
      <c r="U9" s="161">
        <f t="shared" si="24"/>
        <v>0.13050605973411206</v>
      </c>
      <c r="V9" s="161">
        <f t="shared" si="24"/>
        <v>0.15651539009450158</v>
      </c>
      <c r="W9" s="161">
        <f t="shared" si="24"/>
        <v>0.18943015299646904</v>
      </c>
      <c r="X9" s="161">
        <f t="shared" si="25"/>
        <v>0.23128591957748448</v>
      </c>
      <c r="Y9" s="161">
        <f t="shared" si="25"/>
        <v>0.28475894893390269</v>
      </c>
      <c r="Z9" s="161">
        <f t="shared" si="25"/>
        <v>0.35337856375729465</v>
      </c>
      <c r="AA9" s="161">
        <f t="shared" si="25"/>
        <v>0.4418128365412422</v>
      </c>
      <c r="AB9" s="161">
        <f t="shared" si="25"/>
        <v>0.55625358325013696</v>
      </c>
      <c r="AC9" s="161">
        <f t="shared" si="25"/>
        <v>0.70493595494334504</v>
      </c>
      <c r="AD9" s="161">
        <f t="shared" si="25"/>
        <v>0.89884046314835842</v>
      </c>
      <c r="AE9" s="161">
        <f t="shared" si="25"/>
        <v>1.1526421248047156</v>
      </c>
      <c r="AF9" s="161">
        <f t="shared" si="25"/>
        <v>1.485993892780034</v>
      </c>
      <c r="AG9" s="161">
        <f t="shared" si="25"/>
        <v>6.0873812079319922</v>
      </c>
      <c r="AH9" s="161">
        <f t="shared" si="26"/>
        <v>6.6335190191749236</v>
      </c>
      <c r="AI9" s="161">
        <f t="shared" si="26"/>
        <v>7.5243254674739655</v>
      </c>
      <c r="AJ9" s="161">
        <f t="shared" si="26"/>
        <v>8.7332797910656499</v>
      </c>
      <c r="AK9" s="161">
        <f t="shared" si="26"/>
        <v>10.207686691089258</v>
      </c>
      <c r="AL9" s="161">
        <f t="shared" si="26"/>
        <v>11.868698209438877</v>
      </c>
      <c r="AM9" s="161">
        <f t="shared" si="26"/>
        <v>13.614946357356635</v>
      </c>
      <c r="AN9" s="161">
        <f t="shared" si="26"/>
        <v>15.330509149641694</v>
      </c>
      <c r="AO9" s="161">
        <f t="shared" si="26"/>
        <v>16.897275415322554</v>
      </c>
      <c r="AP9" s="161">
        <f t="shared" si="26"/>
        <v>18.210729353439362</v>
      </c>
      <c r="AQ9" s="161">
        <f t="shared" si="26"/>
        <v>19.196859734919752</v>
      </c>
      <c r="AR9" s="161">
        <f t="shared" si="27"/>
        <v>19.826624846407405</v>
      </c>
      <c r="AS9" s="161">
        <f t="shared" si="27"/>
        <v>20.123689348606177</v>
      </c>
      <c r="AT9" s="161">
        <f t="shared" si="27"/>
        <v>20.161602785408082</v>
      </c>
      <c r="AU9" s="161">
        <f t="shared" si="27"/>
        <v>20.048656210983122</v>
      </c>
      <c r="AV9" s="161">
        <f t="shared" si="27"/>
        <v>19.902251384894129</v>
      </c>
      <c r="AW9" s="161">
        <f t="shared" si="27"/>
        <v>19.818839912422781</v>
      </c>
      <c r="AX9" s="161">
        <f t="shared" si="27"/>
        <v>19.848638032459586</v>
      </c>
      <c r="AY9" s="161">
        <f t="shared" si="27"/>
        <v>19.984479348859963</v>
      </c>
      <c r="AZ9" s="161">
        <f t="shared" si="27"/>
        <v>20.170248976588415</v>
      </c>
      <c r="BA9" s="161">
        <f t="shared" si="27"/>
        <v>20.327118411357375</v>
      </c>
      <c r="BB9" s="161">
        <f t="shared" si="28"/>
        <v>20.388106163034003</v>
      </c>
      <c r="BC9" s="161">
        <f t="shared" si="28"/>
        <v>20.327118411357372</v>
      </c>
      <c r="BD9" s="161">
        <f t="shared" si="28"/>
        <v>20.170248976588418</v>
      </c>
      <c r="BE9" s="161">
        <f t="shared" si="28"/>
        <v>19.984479348859949</v>
      </c>
      <c r="BF9" s="161">
        <f t="shared" si="28"/>
        <v>19.848638032459569</v>
      </c>
      <c r="BG9" s="161">
        <f t="shared" si="28"/>
        <v>19.818839912422767</v>
      </c>
      <c r="BH9" s="161">
        <f t="shared" si="28"/>
        <v>19.902251384894132</v>
      </c>
      <c r="BI9" s="161">
        <f t="shared" si="28"/>
        <v>20.048656210983125</v>
      </c>
      <c r="BJ9" s="161">
        <f t="shared" si="28"/>
        <v>20.161602785408089</v>
      </c>
      <c r="BK9" s="161">
        <f t="shared" si="28"/>
        <v>20.123689348606177</v>
      </c>
      <c r="BL9" s="161">
        <f t="shared" si="29"/>
        <v>19.826624846407377</v>
      </c>
      <c r="BM9" s="161">
        <f t="shared" si="29"/>
        <v>19.196859734919713</v>
      </c>
      <c r="BN9" s="161">
        <f t="shared" si="29"/>
        <v>18.210729353439305</v>
      </c>
      <c r="BO9" s="161">
        <f t="shared" si="29"/>
        <v>16.897275415322476</v>
      </c>
      <c r="BP9" s="161">
        <f t="shared" si="29"/>
        <v>15.330509149641591</v>
      </c>
      <c r="BQ9" s="161">
        <f t="shared" si="29"/>
        <v>13.614946357356553</v>
      </c>
      <c r="BR9" s="161">
        <f t="shared" si="29"/>
        <v>11.86869820943879</v>
      </c>
      <c r="BS9" s="161">
        <f t="shared" si="29"/>
        <v>10.207686691089181</v>
      </c>
      <c r="BT9" s="161">
        <f t="shared" si="29"/>
        <v>8.7332797910656002</v>
      </c>
      <c r="BU9" s="161">
        <f t="shared" si="29"/>
        <v>7.5243254674739024</v>
      </c>
      <c r="BV9" s="161">
        <f t="shared" si="30"/>
        <v>6.6335190191749049</v>
      </c>
      <c r="BW9" s="161">
        <f t="shared" si="30"/>
        <v>6.0873812079319647</v>
      </c>
      <c r="BX9" s="161">
        <f t="shared" si="30"/>
        <v>1.4859938927800131</v>
      </c>
      <c r="BY9" s="161">
        <f t="shared" si="30"/>
        <v>1.1526421248047007</v>
      </c>
      <c r="BZ9" s="161">
        <f t="shared" si="30"/>
        <v>0.89884046314834753</v>
      </c>
      <c r="CA9" s="161">
        <f t="shared" si="30"/>
        <v>0.70493595494333727</v>
      </c>
      <c r="CB9" s="161">
        <f t="shared" si="30"/>
        <v>0.55625358325013052</v>
      </c>
      <c r="CC9" s="161">
        <f t="shared" si="30"/>
        <v>0.44181283654123865</v>
      </c>
      <c r="CD9" s="161">
        <f t="shared" si="30"/>
        <v>0.35337856375729115</v>
      </c>
      <c r="CE9" s="161">
        <f t="shared" si="30"/>
        <v>0.28475894893389997</v>
      </c>
      <c r="CF9" s="161">
        <f t="shared" si="31"/>
        <v>0.23128591957748212</v>
      </c>
      <c r="CG9" s="161">
        <f t="shared" si="31"/>
        <v>0.18943015299646745</v>
      </c>
      <c r="CH9" s="161">
        <f t="shared" si="31"/>
        <v>0.15651539009450019</v>
      </c>
      <c r="CI9" s="161">
        <f t="shared" si="31"/>
        <v>0.130506059734111</v>
      </c>
      <c r="CJ9" s="161">
        <f t="shared" si="31"/>
        <v>0.1098490765732706</v>
      </c>
      <c r="CK9" s="161">
        <f t="shared" si="31"/>
        <v>9.3355726002094908E-2</v>
      </c>
      <c r="CL9" s="161">
        <f t="shared" si="31"/>
        <v>8.0113262737726482E-2</v>
      </c>
      <c r="CM9" s="161">
        <f t="shared" si="31"/>
        <v>6.9418576952715624E-2</v>
      </c>
      <c r="CN9" s="161">
        <f t="shared" si="31"/>
        <v>6.0728284847971346E-2</v>
      </c>
      <c r="CO9" s="161">
        <f t="shared" si="31"/>
        <v>5.3621072242960824E-2</v>
      </c>
      <c r="CP9" s="162">
        <f t="shared" si="31"/>
        <v>4.776920190443374E-2</v>
      </c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20"/>
      <c r="DU9" s="120"/>
    </row>
    <row r="10" spans="1:131" ht="17.100000000000001" customHeight="1" x14ac:dyDescent="0.35">
      <c r="C10" s="57" t="s">
        <v>199</v>
      </c>
      <c r="D10" s="180" t="s">
        <v>195</v>
      </c>
      <c r="E10" s="73">
        <f>E3/E2</f>
        <v>81.25</v>
      </c>
      <c r="F10" s="46" t="s">
        <v>25</v>
      </c>
      <c r="G10" s="109">
        <f t="shared" si="19"/>
        <v>2695.5391350011259</v>
      </c>
      <c r="H10" s="77">
        <f t="shared" si="20"/>
        <v>0</v>
      </c>
      <c r="I10" s="77">
        <f t="shared" si="21"/>
        <v>6.2124484070830457</v>
      </c>
      <c r="J10" s="75">
        <f t="shared" si="22"/>
        <v>6.2124484070830457</v>
      </c>
      <c r="K10" s="105">
        <f t="shared" si="23"/>
        <v>1.0619121100149225</v>
      </c>
      <c r="L10" s="127">
        <f t="shared" si="32"/>
        <v>60.843082117687018</v>
      </c>
      <c r="M10" s="129">
        <f t="shared" ref="M10:M73" si="33">M9-0.1</f>
        <v>3.8</v>
      </c>
      <c r="N10" s="160">
        <f t="shared" si="24"/>
        <v>5.4462212880373187E-2</v>
      </c>
      <c r="O10" s="161">
        <f t="shared" si="24"/>
        <v>6.0728284847971631E-2</v>
      </c>
      <c r="P10" s="161">
        <f t="shared" si="24"/>
        <v>6.8309083085777683E-2</v>
      </c>
      <c r="Q10" s="161">
        <f t="shared" si="24"/>
        <v>7.7547323252398381E-2</v>
      </c>
      <c r="R10" s="161">
        <f t="shared" si="24"/>
        <v>8.8883856580253218E-2</v>
      </c>
      <c r="S10" s="161">
        <f t="shared" si="24"/>
        <v>0.1028876494967709</v>
      </c>
      <c r="T10" s="161">
        <f t="shared" si="24"/>
        <v>0.12029543425480135</v>
      </c>
      <c r="U10" s="161">
        <f t="shared" si="24"/>
        <v>0.14206429946479565</v>
      </c>
      <c r="V10" s="161">
        <f t="shared" si="24"/>
        <v>0.16944163711486906</v>
      </c>
      <c r="W10" s="161">
        <f t="shared" si="24"/>
        <v>0.20405842428344551</v>
      </c>
      <c r="X10" s="161">
        <f t="shared" si="25"/>
        <v>0.24805394430045563</v>
      </c>
      <c r="Y10" s="161">
        <f t="shared" si="25"/>
        <v>0.30424294901916943</v>
      </c>
      <c r="Z10" s="161">
        <f t="shared" si="25"/>
        <v>0.37634020950411518</v>
      </c>
      <c r="AA10" s="161">
        <f t="shared" si="25"/>
        <v>0.46926277209804196</v>
      </c>
      <c r="AB10" s="161">
        <f t="shared" si="25"/>
        <v>0.58953753282392229</v>
      </c>
      <c r="AC10" s="161">
        <f t="shared" si="25"/>
        <v>0.74585163145668931</v>
      </c>
      <c r="AD10" s="161">
        <f t="shared" si="25"/>
        <v>0.94979651949207111</v>
      </c>
      <c r="AE10" s="161">
        <f t="shared" si="25"/>
        <v>1.2168744966222145</v>
      </c>
      <c r="AF10" s="161">
        <f t="shared" si="25"/>
        <v>1.5678604516633576</v>
      </c>
      <c r="AG10" s="161">
        <f t="shared" si="25"/>
        <v>6.4003792948372729</v>
      </c>
      <c r="AH10" s="161">
        <f t="shared" si="26"/>
        <v>6.9799755909960437</v>
      </c>
      <c r="AI10" s="161">
        <f t="shared" si="26"/>
        <v>7.9229338497019812</v>
      </c>
      <c r="AJ10" s="161">
        <f t="shared" si="26"/>
        <v>9.2021921604230581</v>
      </c>
      <c r="AK10" s="161">
        <f t="shared" si="26"/>
        <v>10.762978010739497</v>
      </c>
      <c r="AL10" s="161">
        <f t="shared" si="26"/>
        <v>12.522717483550345</v>
      </c>
      <c r="AM10" s="161">
        <f t="shared" si="26"/>
        <v>14.37476581225158</v>
      </c>
      <c r="AN10" s="161">
        <f t="shared" si="26"/>
        <v>16.196745192714047</v>
      </c>
      <c r="AO10" s="161">
        <f t="shared" si="26"/>
        <v>17.863582229424374</v>
      </c>
      <c r="AP10" s="161">
        <f t="shared" si="26"/>
        <v>19.264228307853664</v>
      </c>
      <c r="AQ10" s="161">
        <f t="shared" si="26"/>
        <v>20.319642027258602</v>
      </c>
      <c r="AR10" s="161">
        <f t="shared" si="27"/>
        <v>20.998246348128905</v>
      </c>
      <c r="AS10" s="161">
        <f t="shared" si="27"/>
        <v>21.324295047740041</v>
      </c>
      <c r="AT10" s="161">
        <f t="shared" si="27"/>
        <v>21.375046254423253</v>
      </c>
      <c r="AU10" s="161">
        <f t="shared" si="27"/>
        <v>21.264825253998605</v>
      </c>
      <c r="AV10" s="161">
        <f t="shared" si="27"/>
        <v>21.11788446285518</v>
      </c>
      <c r="AW10" s="161">
        <f t="shared" si="27"/>
        <v>21.036474820255407</v>
      </c>
      <c r="AX10" s="161">
        <f t="shared" si="27"/>
        <v>21.073918300777674</v>
      </c>
      <c r="AY10" s="161">
        <f t="shared" si="27"/>
        <v>21.222665461786047</v>
      </c>
      <c r="AZ10" s="161">
        <f t="shared" si="27"/>
        <v>21.423168680909662</v>
      </c>
      <c r="BA10" s="161">
        <f t="shared" si="27"/>
        <v>21.591712353177975</v>
      </c>
      <c r="BB10" s="161">
        <f t="shared" si="28"/>
        <v>21.657135757988872</v>
      </c>
      <c r="BC10" s="161">
        <f t="shared" si="28"/>
        <v>21.591712353177972</v>
      </c>
      <c r="BD10" s="161">
        <f t="shared" si="28"/>
        <v>21.423168680909665</v>
      </c>
      <c r="BE10" s="161">
        <f t="shared" si="28"/>
        <v>21.222665461786043</v>
      </c>
      <c r="BF10" s="161">
        <f t="shared" si="28"/>
        <v>21.07391830077767</v>
      </c>
      <c r="BG10" s="161">
        <f t="shared" si="28"/>
        <v>21.0364748202554</v>
      </c>
      <c r="BH10" s="161">
        <f t="shared" si="28"/>
        <v>21.117884462855198</v>
      </c>
      <c r="BI10" s="161">
        <f t="shared" si="28"/>
        <v>21.264825253998605</v>
      </c>
      <c r="BJ10" s="161">
        <f t="shared" si="28"/>
        <v>21.375046254423264</v>
      </c>
      <c r="BK10" s="161">
        <f t="shared" si="28"/>
        <v>21.324295047740019</v>
      </c>
      <c r="BL10" s="161">
        <f t="shared" si="29"/>
        <v>20.99824634812888</v>
      </c>
      <c r="BM10" s="161">
        <f t="shared" si="29"/>
        <v>20.319642027258546</v>
      </c>
      <c r="BN10" s="161">
        <f t="shared" si="29"/>
        <v>19.264228307853614</v>
      </c>
      <c r="BO10" s="161">
        <f t="shared" si="29"/>
        <v>17.863582229424292</v>
      </c>
      <c r="BP10" s="161">
        <f t="shared" si="29"/>
        <v>16.19674519271393</v>
      </c>
      <c r="BQ10" s="161">
        <f t="shared" si="29"/>
        <v>14.374765812251484</v>
      </c>
      <c r="BR10" s="161">
        <f t="shared" si="29"/>
        <v>12.522717483550256</v>
      </c>
      <c r="BS10" s="161">
        <f t="shared" si="29"/>
        <v>10.762978010739417</v>
      </c>
      <c r="BT10" s="161">
        <f t="shared" si="29"/>
        <v>9.2021921604229924</v>
      </c>
      <c r="BU10" s="161">
        <f t="shared" si="29"/>
        <v>7.9229338497019191</v>
      </c>
      <c r="BV10" s="161">
        <f t="shared" si="30"/>
        <v>6.9799755909960233</v>
      </c>
      <c r="BW10" s="161">
        <f t="shared" si="30"/>
        <v>6.4003792948372471</v>
      </c>
      <c r="BX10" s="161">
        <f t="shared" si="30"/>
        <v>1.5678604516633365</v>
      </c>
      <c r="BY10" s="161">
        <f t="shared" si="30"/>
        <v>1.216874496622198</v>
      </c>
      <c r="BZ10" s="161">
        <f t="shared" si="30"/>
        <v>0.9497965194920599</v>
      </c>
      <c r="CA10" s="161">
        <f t="shared" si="30"/>
        <v>0.74585163145668099</v>
      </c>
      <c r="CB10" s="161">
        <f t="shared" si="30"/>
        <v>0.58953753282391563</v>
      </c>
      <c r="CC10" s="161">
        <f t="shared" si="30"/>
        <v>0.46926277209803841</v>
      </c>
      <c r="CD10" s="161">
        <f t="shared" si="30"/>
        <v>0.3763402095041114</v>
      </c>
      <c r="CE10" s="161">
        <f t="shared" si="30"/>
        <v>0.30424294901916676</v>
      </c>
      <c r="CF10" s="161">
        <f t="shared" si="31"/>
        <v>0.24805394430045336</v>
      </c>
      <c r="CG10" s="161">
        <f t="shared" si="31"/>
        <v>0.20405842428344392</v>
      </c>
      <c r="CH10" s="161">
        <f t="shared" si="31"/>
        <v>0.1694416371148677</v>
      </c>
      <c r="CI10" s="161">
        <f t="shared" si="31"/>
        <v>0.14206429946479471</v>
      </c>
      <c r="CJ10" s="161">
        <f t="shared" si="31"/>
        <v>0.12029543425480048</v>
      </c>
      <c r="CK10" s="161">
        <f t="shared" si="31"/>
        <v>0.10288764949677005</v>
      </c>
      <c r="CL10" s="161">
        <f t="shared" si="31"/>
        <v>8.8883856580252385E-2</v>
      </c>
      <c r="CM10" s="161">
        <f t="shared" si="31"/>
        <v>7.7547323252397854E-2</v>
      </c>
      <c r="CN10" s="161">
        <f t="shared" si="31"/>
        <v>6.8309083085777378E-2</v>
      </c>
      <c r="CO10" s="161">
        <f t="shared" si="31"/>
        <v>6.0728284847971291E-2</v>
      </c>
      <c r="CP10" s="162">
        <f t="shared" si="31"/>
        <v>5.4462212880372951E-2</v>
      </c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</row>
    <row r="11" spans="1:131" ht="17.100000000000001" customHeight="1" x14ac:dyDescent="0.2">
      <c r="C11" s="57" t="s">
        <v>198</v>
      </c>
      <c r="D11" s="181" t="s">
        <v>211</v>
      </c>
      <c r="E11" s="47">
        <f>E3*(E4*E5*E6)</f>
        <v>3354.2599999999993</v>
      </c>
      <c r="F11" s="46" t="s">
        <v>56</v>
      </c>
      <c r="G11" s="109">
        <f t="shared" si="19"/>
        <v>2545.3035170259209</v>
      </c>
      <c r="H11" s="77">
        <f t="shared" si="20"/>
        <v>0</v>
      </c>
      <c r="I11" s="77">
        <f t="shared" si="21"/>
        <v>7.4200277319225432</v>
      </c>
      <c r="J11" s="75">
        <f t="shared" si="22"/>
        <v>7.4200277319225432</v>
      </c>
      <c r="K11" s="105">
        <f t="shared" si="23"/>
        <v>1.0504867459412977</v>
      </c>
      <c r="L11" s="127">
        <f t="shared" si="32"/>
        <v>60.188456976867919</v>
      </c>
      <c r="M11" s="129">
        <f t="shared" si="33"/>
        <v>3.6999999999999997</v>
      </c>
      <c r="N11" s="160">
        <f t="shared" si="24"/>
        <v>6.266876269219826E-2</v>
      </c>
      <c r="O11" s="161">
        <f t="shared" si="24"/>
        <v>6.9418576952716152E-2</v>
      </c>
      <c r="P11" s="161">
        <f t="shared" si="24"/>
        <v>7.7547323252398451E-2</v>
      </c>
      <c r="Q11" s="161">
        <f t="shared" si="24"/>
        <v>8.7413470249713909E-2</v>
      </c>
      <c r="R11" s="161">
        <f t="shared" si="24"/>
        <v>9.94784183449475E-2</v>
      </c>
      <c r="S11" s="161">
        <f t="shared" si="24"/>
        <v>0.1143380525600794</v>
      </c>
      <c r="T11" s="161">
        <f t="shared" si="24"/>
        <v>0.13276450616580646</v>
      </c>
      <c r="U11" s="161">
        <f t="shared" si="24"/>
        <v>0.15576159599792688</v>
      </c>
      <c r="V11" s="161">
        <f t="shared" si="24"/>
        <v>0.18463860848095098</v>
      </c>
      <c r="W11" s="161">
        <f t="shared" si="24"/>
        <v>0.22110877368878404</v>
      </c>
      <c r="X11" s="161">
        <f t="shared" si="25"/>
        <v>0.26742102421853853</v>
      </c>
      <c r="Y11" s="161">
        <f t="shared" si="25"/>
        <v>0.32653671519878447</v>
      </c>
      <c r="Z11" s="161">
        <f t="shared" si="25"/>
        <v>0.402367178244319</v>
      </c>
      <c r="AA11" s="161">
        <f t="shared" si="25"/>
        <v>0.50009369591034936</v>
      </c>
      <c r="AB11" s="161">
        <f t="shared" si="25"/>
        <v>0.62659925017393936</v>
      </c>
      <c r="AC11" s="161">
        <f t="shared" si="25"/>
        <v>0.79105192954628878</v>
      </c>
      <c r="AD11" s="161">
        <f t="shared" si="25"/>
        <v>1.0056941055896818</v>
      </c>
      <c r="AE11" s="161">
        <f t="shared" si="25"/>
        <v>1.2869106097926675</v>
      </c>
      <c r="AF11" s="161">
        <f t="shared" si="25"/>
        <v>1.6566746650096642</v>
      </c>
      <c r="AG11" s="161">
        <f t="shared" si="25"/>
        <v>6.7336098121099761</v>
      </c>
      <c r="AH11" s="161">
        <f t="shared" si="26"/>
        <v>7.3491647080094831</v>
      </c>
      <c r="AI11" s="161">
        <f t="shared" si="26"/>
        <v>8.3479851020971019</v>
      </c>
      <c r="AJ11" s="161">
        <f t="shared" si="26"/>
        <v>9.7025138491874827</v>
      </c>
      <c r="AK11" s="161">
        <f t="shared" si="26"/>
        <v>11.355843340607858</v>
      </c>
      <c r="AL11" s="161">
        <f t="shared" si="26"/>
        <v>13.221492964975701</v>
      </c>
      <c r="AM11" s="161">
        <f t="shared" si="26"/>
        <v>15.187232421965573</v>
      </c>
      <c r="AN11" s="161">
        <f t="shared" si="26"/>
        <v>17.123806684151305</v>
      </c>
      <c r="AO11" s="161">
        <f t="shared" si="26"/>
        <v>18.89868653757371</v>
      </c>
      <c r="AP11" s="161">
        <f t="shared" si="26"/>
        <v>20.393790128802966</v>
      </c>
      <c r="AQ11" s="161">
        <f t="shared" si="26"/>
        <v>21.524621428898207</v>
      </c>
      <c r="AR11" s="161">
        <f t="shared" si="27"/>
        <v>22.256803866709497</v>
      </c>
      <c r="AS11" s="161">
        <f t="shared" si="27"/>
        <v>22.615139240400822</v>
      </c>
      <c r="AT11" s="161">
        <f t="shared" si="27"/>
        <v>22.680793325827342</v>
      </c>
      <c r="AU11" s="161">
        <f t="shared" si="27"/>
        <v>22.574519331471834</v>
      </c>
      <c r="AV11" s="161">
        <f t="shared" si="27"/>
        <v>22.427901531092111</v>
      </c>
      <c r="AW11" s="161">
        <f t="shared" si="27"/>
        <v>22.349415262769593</v>
      </c>
      <c r="AX11" s="161">
        <f t="shared" si="27"/>
        <v>22.395723133840878</v>
      </c>
      <c r="AY11" s="161">
        <f t="shared" si="27"/>
        <v>22.558865293300101</v>
      </c>
      <c r="AZ11" s="161">
        <f t="shared" si="27"/>
        <v>22.775597014817944</v>
      </c>
      <c r="BA11" s="161">
        <f t="shared" si="27"/>
        <v>22.956934499628733</v>
      </c>
      <c r="BB11" s="161">
        <f t="shared" si="28"/>
        <v>23.027209625234036</v>
      </c>
      <c r="BC11" s="161">
        <f t="shared" si="28"/>
        <v>22.95693449962873</v>
      </c>
      <c r="BD11" s="161">
        <f t="shared" si="28"/>
        <v>22.77559701481794</v>
      </c>
      <c r="BE11" s="161">
        <f t="shared" si="28"/>
        <v>22.558865293300084</v>
      </c>
      <c r="BF11" s="161">
        <f t="shared" si="28"/>
        <v>22.395723133840868</v>
      </c>
      <c r="BG11" s="161">
        <f t="shared" si="28"/>
        <v>22.349415262769583</v>
      </c>
      <c r="BH11" s="161">
        <f t="shared" si="28"/>
        <v>22.427901531092118</v>
      </c>
      <c r="BI11" s="161">
        <f t="shared" si="28"/>
        <v>22.574519331471834</v>
      </c>
      <c r="BJ11" s="161">
        <f t="shared" si="28"/>
        <v>22.680793325827349</v>
      </c>
      <c r="BK11" s="161">
        <f t="shared" si="28"/>
        <v>22.615139240400804</v>
      </c>
      <c r="BL11" s="161">
        <f t="shared" si="29"/>
        <v>22.256803866709458</v>
      </c>
      <c r="BM11" s="161">
        <f t="shared" si="29"/>
        <v>21.524621428898165</v>
      </c>
      <c r="BN11" s="161">
        <f t="shared" si="29"/>
        <v>20.393790128802912</v>
      </c>
      <c r="BO11" s="161">
        <f t="shared" si="29"/>
        <v>18.898686537573624</v>
      </c>
      <c r="BP11" s="161">
        <f t="shared" si="29"/>
        <v>17.12380668415117</v>
      </c>
      <c r="BQ11" s="161">
        <f t="shared" si="29"/>
        <v>15.187232421965483</v>
      </c>
      <c r="BR11" s="161">
        <f t="shared" si="29"/>
        <v>13.221492964975607</v>
      </c>
      <c r="BS11" s="161">
        <f t="shared" si="29"/>
        <v>11.35584334060777</v>
      </c>
      <c r="BT11" s="161">
        <f t="shared" si="29"/>
        <v>9.7025138491874152</v>
      </c>
      <c r="BU11" s="161">
        <f t="shared" si="29"/>
        <v>8.3479851020970379</v>
      </c>
      <c r="BV11" s="161">
        <f t="shared" si="30"/>
        <v>7.3491647080094635</v>
      </c>
      <c r="BW11" s="161">
        <f t="shared" si="30"/>
        <v>6.7336098121099504</v>
      </c>
      <c r="BX11" s="161">
        <f t="shared" si="30"/>
        <v>1.656674665009642</v>
      </c>
      <c r="BY11" s="161">
        <f t="shared" si="30"/>
        <v>1.2869106097926506</v>
      </c>
      <c r="BZ11" s="161">
        <f t="shared" si="30"/>
        <v>1.0056941055896702</v>
      </c>
      <c r="CA11" s="161">
        <f t="shared" si="30"/>
        <v>0.79105192954628023</v>
      </c>
      <c r="CB11" s="161">
        <f t="shared" si="30"/>
        <v>0.62659925017393214</v>
      </c>
      <c r="CC11" s="161">
        <f t="shared" si="30"/>
        <v>0.50009369591034514</v>
      </c>
      <c r="CD11" s="161">
        <f t="shared" si="30"/>
        <v>0.40236717824431512</v>
      </c>
      <c r="CE11" s="161">
        <f t="shared" si="30"/>
        <v>0.32653671519878147</v>
      </c>
      <c r="CF11" s="161">
        <f t="shared" si="31"/>
        <v>0.26742102421853614</v>
      </c>
      <c r="CG11" s="161">
        <f t="shared" si="31"/>
        <v>0.22110877368878235</v>
      </c>
      <c r="CH11" s="161">
        <f t="shared" si="31"/>
        <v>0.18463860848094943</v>
      </c>
      <c r="CI11" s="161">
        <f t="shared" si="31"/>
        <v>0.15576159599792586</v>
      </c>
      <c r="CJ11" s="161">
        <f t="shared" si="31"/>
        <v>0.1327645061658056</v>
      </c>
      <c r="CK11" s="161">
        <f t="shared" si="31"/>
        <v>0.11433805256007849</v>
      </c>
      <c r="CL11" s="161">
        <f t="shared" si="31"/>
        <v>9.947841834494657E-2</v>
      </c>
      <c r="CM11" s="161">
        <f t="shared" si="31"/>
        <v>8.7413470249713326E-2</v>
      </c>
      <c r="CN11" s="161">
        <f t="shared" si="31"/>
        <v>7.7547323252398118E-2</v>
      </c>
      <c r="CO11" s="161">
        <f t="shared" si="31"/>
        <v>6.9418576952715805E-2</v>
      </c>
      <c r="CP11" s="162">
        <f t="shared" si="31"/>
        <v>6.2668762692197968E-2</v>
      </c>
      <c r="CQ11" s="119"/>
      <c r="CR11" s="119"/>
      <c r="CS11" s="119"/>
      <c r="CT11" s="119"/>
      <c r="CU11" s="119"/>
      <c r="CV11" s="119"/>
      <c r="CW11" s="119"/>
      <c r="CX11" s="119"/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19"/>
      <c r="DL11" s="119"/>
      <c r="DM11" s="119"/>
      <c r="DN11" s="119"/>
      <c r="DO11" s="119"/>
      <c r="DP11" s="119"/>
      <c r="DQ11" s="119"/>
      <c r="DR11" s="119"/>
      <c r="DS11" s="119"/>
    </row>
    <row r="12" spans="1:131" ht="17.100000000000001" customHeight="1" x14ac:dyDescent="0.2">
      <c r="D12" s="57" t="s">
        <v>173</v>
      </c>
      <c r="E12" s="73">
        <f>E7-E8</f>
        <v>2.12</v>
      </c>
      <c r="F12" s="46" t="s">
        <v>172</v>
      </c>
      <c r="G12" s="109">
        <f t="shared" si="19"/>
        <v>2391.1760292294389</v>
      </c>
      <c r="H12" s="77">
        <f t="shared" si="20"/>
        <v>0</v>
      </c>
      <c r="I12" s="77">
        <f t="shared" si="21"/>
        <v>8.8914369152383941</v>
      </c>
      <c r="J12" s="75">
        <f t="shared" si="22"/>
        <v>8.8914369152383941</v>
      </c>
      <c r="K12" s="105">
        <f t="shared" si="23"/>
        <v>1.038586822681018</v>
      </c>
      <c r="L12" s="127">
        <f t="shared" si="32"/>
        <v>59.506641597524329</v>
      </c>
      <c r="M12" s="129">
        <f t="shared" si="33"/>
        <v>3.5999999999999996</v>
      </c>
      <c r="N12" s="160">
        <f t="shared" si="24"/>
        <v>7.2791584114267976E-2</v>
      </c>
      <c r="O12" s="161">
        <f t="shared" si="24"/>
        <v>8.0113262737727259E-2</v>
      </c>
      <c r="P12" s="161">
        <f t="shared" si="24"/>
        <v>8.8883856580253218E-2</v>
      </c>
      <c r="Q12" s="161">
        <f t="shared" si="24"/>
        <v>9.9478418344947431E-2</v>
      </c>
      <c r="R12" s="161">
        <f t="shared" si="24"/>
        <v>0.1123799753328454</v>
      </c>
      <c r="S12" s="161">
        <f t="shared" si="24"/>
        <v>0.12821274597506549</v>
      </c>
      <c r="T12" s="161">
        <f t="shared" si="24"/>
        <v>0.14778614126512274</v>
      </c>
      <c r="U12" s="161">
        <f t="shared" si="24"/>
        <v>0.17215321739651598</v>
      </c>
      <c r="V12" s="161">
        <f t="shared" si="24"/>
        <v>0.20268853958870023</v>
      </c>
      <c r="W12" s="161">
        <f t="shared" si="24"/>
        <v>0.24119217937396792</v>
      </c>
      <c r="X12" s="161">
        <f t="shared" si="25"/>
        <v>0.29002897011970646</v>
      </c>
      <c r="Y12" s="161">
        <f t="shared" si="25"/>
        <v>0.3523154219076759</v>
      </c>
      <c r="Z12" s="161">
        <f t="shared" si="25"/>
        <v>0.43217116394457739</v>
      </c>
      <c r="AA12" s="161">
        <f t="shared" si="25"/>
        <v>0.53505786788852372</v>
      </c>
      <c r="AB12" s="161">
        <f t="shared" si="25"/>
        <v>0.66823688136640713</v>
      </c>
      <c r="AC12" s="161">
        <f t="shared" si="25"/>
        <v>0.84138802706736615</v>
      </c>
      <c r="AD12" s="161">
        <f t="shared" si="25"/>
        <v>1.067447194083941</v>
      </c>
      <c r="AE12" s="161">
        <f t="shared" si="25"/>
        <v>1.3637407460953852</v>
      </c>
      <c r="AF12" s="161">
        <f t="shared" si="25"/>
        <v>1.7535220085493717</v>
      </c>
      <c r="AG12" s="161">
        <f t="shared" si="25"/>
        <v>7.0888935656239918</v>
      </c>
      <c r="AH12" s="161">
        <f t="shared" si="26"/>
        <v>7.743122845790225</v>
      </c>
      <c r="AI12" s="161">
        <f t="shared" si="26"/>
        <v>8.8018134400842811</v>
      </c>
      <c r="AJ12" s="161">
        <f t="shared" si="26"/>
        <v>10.23697047365302</v>
      </c>
      <c r="AK12" s="161">
        <f t="shared" si="26"/>
        <v>11.989498257881573</v>
      </c>
      <c r="AL12" s="161">
        <f t="shared" si="26"/>
        <v>13.968824294979861</v>
      </c>
      <c r="AM12" s="161">
        <f t="shared" si="26"/>
        <v>16.056808314887672</v>
      </c>
      <c r="AN12" s="161">
        <f t="shared" si="26"/>
        <v>18.116869447538246</v>
      </c>
      <c r="AO12" s="161">
        <f t="shared" si="26"/>
        <v>20.008492253824731</v>
      </c>
      <c r="AP12" s="161">
        <f t="shared" si="26"/>
        <v>21.606019343743558</v>
      </c>
      <c r="AQ12" s="161">
        <f t="shared" si="26"/>
        <v>22.819035511352109</v>
      </c>
      <c r="AR12" s="161">
        <f t="shared" si="27"/>
        <v>23.610070091365337</v>
      </c>
      <c r="AS12" s="161">
        <f t="shared" si="27"/>
        <v>24.00441820147639</v>
      </c>
      <c r="AT12" s="161">
        <f t="shared" si="27"/>
        <v>24.087359051886146</v>
      </c>
      <c r="AU12" s="161">
        <f t="shared" si="27"/>
        <v>23.986492581177096</v>
      </c>
      <c r="AV12" s="161">
        <f t="shared" si="27"/>
        <v>23.841251618938447</v>
      </c>
      <c r="AW12" s="161">
        <f t="shared" si="27"/>
        <v>23.766794550668124</v>
      </c>
      <c r="AX12" s="161">
        <f t="shared" si="27"/>
        <v>23.823378696900072</v>
      </c>
      <c r="AY12" s="161">
        <f t="shared" si="27"/>
        <v>24.002603640141505</v>
      </c>
      <c r="AZ12" s="161">
        <f t="shared" si="27"/>
        <v>24.237239552529566</v>
      </c>
      <c r="BA12" s="161">
        <f t="shared" si="27"/>
        <v>24.4326190611635</v>
      </c>
      <c r="BB12" s="161">
        <f t="shared" si="28"/>
        <v>24.508208750440787</v>
      </c>
      <c r="BC12" s="161">
        <f t="shared" si="28"/>
        <v>24.432619061163496</v>
      </c>
      <c r="BD12" s="161">
        <f t="shared" si="28"/>
        <v>24.237239552529569</v>
      </c>
      <c r="BE12" s="161">
        <f t="shared" si="28"/>
        <v>24.002603640141484</v>
      </c>
      <c r="BF12" s="161">
        <f t="shared" si="28"/>
        <v>23.823378696900054</v>
      </c>
      <c r="BG12" s="161">
        <f t="shared" si="28"/>
        <v>23.766794550668113</v>
      </c>
      <c r="BH12" s="161">
        <f t="shared" si="28"/>
        <v>23.841251618938472</v>
      </c>
      <c r="BI12" s="161">
        <f t="shared" si="28"/>
        <v>23.986492581177099</v>
      </c>
      <c r="BJ12" s="161">
        <f t="shared" si="28"/>
        <v>24.087359051886164</v>
      </c>
      <c r="BK12" s="161">
        <f t="shared" si="28"/>
        <v>24.004418201476387</v>
      </c>
      <c r="BL12" s="161">
        <f t="shared" si="29"/>
        <v>23.610070091365312</v>
      </c>
      <c r="BM12" s="161">
        <f t="shared" si="29"/>
        <v>22.819035511352066</v>
      </c>
      <c r="BN12" s="161">
        <f t="shared" si="29"/>
        <v>21.606019343743501</v>
      </c>
      <c r="BO12" s="161">
        <f t="shared" si="29"/>
        <v>20.008492253824631</v>
      </c>
      <c r="BP12" s="161">
        <f t="shared" si="29"/>
        <v>18.116869447538111</v>
      </c>
      <c r="BQ12" s="161">
        <f t="shared" si="29"/>
        <v>16.056808314887586</v>
      </c>
      <c r="BR12" s="161">
        <f t="shared" si="29"/>
        <v>13.968824294979761</v>
      </c>
      <c r="BS12" s="161">
        <f t="shared" si="29"/>
        <v>11.989498257881484</v>
      </c>
      <c r="BT12" s="161">
        <f t="shared" si="29"/>
        <v>10.236970473652949</v>
      </c>
      <c r="BU12" s="161">
        <f t="shared" si="29"/>
        <v>8.8018134400842136</v>
      </c>
      <c r="BV12" s="161">
        <f t="shared" si="30"/>
        <v>7.7431228457902019</v>
      </c>
      <c r="BW12" s="161">
        <f t="shared" si="30"/>
        <v>7.0888935656239633</v>
      </c>
      <c r="BX12" s="161">
        <f t="shared" si="30"/>
        <v>1.7535220085493486</v>
      </c>
      <c r="BY12" s="161">
        <f t="shared" si="30"/>
        <v>1.3637407460953679</v>
      </c>
      <c r="BZ12" s="161">
        <f t="shared" si="30"/>
        <v>1.0674471940839285</v>
      </c>
      <c r="CA12" s="161">
        <f t="shared" si="30"/>
        <v>0.84138802706735771</v>
      </c>
      <c r="CB12" s="161">
        <f t="shared" si="30"/>
        <v>0.66823688136639936</v>
      </c>
      <c r="CC12" s="161">
        <f t="shared" si="30"/>
        <v>0.53505786788851917</v>
      </c>
      <c r="CD12" s="161">
        <f t="shared" si="30"/>
        <v>0.43217116394457344</v>
      </c>
      <c r="CE12" s="161">
        <f t="shared" si="30"/>
        <v>0.35231542190767284</v>
      </c>
      <c r="CF12" s="161">
        <f t="shared" si="31"/>
        <v>0.29002897011970385</v>
      </c>
      <c r="CG12" s="161">
        <f t="shared" si="31"/>
        <v>0.24119217937396603</v>
      </c>
      <c r="CH12" s="161">
        <f t="shared" si="31"/>
        <v>0.20268853958869879</v>
      </c>
      <c r="CI12" s="161">
        <f t="shared" si="31"/>
        <v>0.17215321739651487</v>
      </c>
      <c r="CJ12" s="161">
        <f t="shared" si="31"/>
        <v>0.14778614126512166</v>
      </c>
      <c r="CK12" s="161">
        <f t="shared" si="31"/>
        <v>0.12821274597506463</v>
      </c>
      <c r="CL12" s="161">
        <f t="shared" si="31"/>
        <v>0.1123799753328445</v>
      </c>
      <c r="CM12" s="161">
        <f t="shared" si="31"/>
        <v>9.9478418344946778E-2</v>
      </c>
      <c r="CN12" s="161">
        <f t="shared" si="31"/>
        <v>8.8883856580252871E-2</v>
      </c>
      <c r="CO12" s="161">
        <f t="shared" si="31"/>
        <v>8.0113262737726884E-2</v>
      </c>
      <c r="CP12" s="162">
        <f t="shared" si="31"/>
        <v>7.2791584114267671E-2</v>
      </c>
      <c r="CQ12" s="119"/>
      <c r="CR12" s="119"/>
      <c r="CS12" s="119"/>
      <c r="CT12" s="119"/>
      <c r="CU12" s="119"/>
      <c r="CV12" s="119"/>
      <c r="CW12" s="119"/>
      <c r="CX12" s="119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19"/>
      <c r="DL12" s="119"/>
      <c r="DM12" s="119"/>
      <c r="DN12" s="119"/>
      <c r="DO12" s="119"/>
      <c r="DP12" s="119"/>
      <c r="DQ12" s="119"/>
      <c r="DR12" s="119"/>
      <c r="DS12" s="119"/>
    </row>
    <row r="13" spans="1:131" ht="17.100000000000001" customHeight="1" x14ac:dyDescent="0.2">
      <c r="D13" s="57" t="s">
        <v>169</v>
      </c>
      <c r="E13" s="73">
        <f>E11/'I(a)'!E1</f>
        <v>3.3542599999999991</v>
      </c>
      <c r="G13" s="109">
        <f t="shared" si="19"/>
        <v>2234.0588799277416</v>
      </c>
      <c r="H13" s="77">
        <f t="shared" si="20"/>
        <v>0</v>
      </c>
      <c r="I13" s="77">
        <f t="shared" si="21"/>
        <v>10.690539049140609</v>
      </c>
      <c r="J13" s="75">
        <f t="shared" si="22"/>
        <v>10.690539049140609</v>
      </c>
      <c r="K13" s="105">
        <f t="shared" si="23"/>
        <v>1.0261857362271043</v>
      </c>
      <c r="L13" s="127">
        <f t="shared" si="32"/>
        <v>58.796111682338221</v>
      </c>
      <c r="M13" s="129">
        <f t="shared" si="33"/>
        <v>3.4999999999999996</v>
      </c>
      <c r="N13" s="160">
        <f t="shared" si="24"/>
        <v>8.5349744300003264E-2</v>
      </c>
      <c r="O13" s="161">
        <f t="shared" si="24"/>
        <v>9.3355726002095754E-2</v>
      </c>
      <c r="P13" s="161">
        <f t="shared" si="24"/>
        <v>0.1028876494967709</v>
      </c>
      <c r="Q13" s="161">
        <f t="shared" si="24"/>
        <v>0.11433805256007938</v>
      </c>
      <c r="R13" s="161">
        <f t="shared" si="24"/>
        <v>0.12821274597506549</v>
      </c>
      <c r="S13" s="161">
        <f t="shared" si="24"/>
        <v>0.14516578805116595</v>
      </c>
      <c r="T13" s="161">
        <f t="shared" si="24"/>
        <v>0.16604585458758295</v>
      </c>
      <c r="U13" s="161">
        <f t="shared" si="24"/>
        <v>0.19195789017994722</v>
      </c>
      <c r="V13" s="161">
        <f t="shared" si="24"/>
        <v>0.22434530167909375</v>
      </c>
      <c r="W13" s="161">
        <f t="shared" si="24"/>
        <v>0.26509982874860072</v>
      </c>
      <c r="X13" s="161">
        <f t="shared" si="25"/>
        <v>0.31670878302699218</v>
      </c>
      <c r="Y13" s="161">
        <f t="shared" si="25"/>
        <v>0.38245283591402701</v>
      </c>
      <c r="Z13" s="161">
        <f t="shared" si="25"/>
        <v>0.46667229404173638</v>
      </c>
      <c r="AA13" s="161">
        <f t="shared" si="25"/>
        <v>0.57512628798834731</v>
      </c>
      <c r="AB13" s="161">
        <f t="shared" si="25"/>
        <v>0.71547812596995664</v>
      </c>
      <c r="AC13" s="161">
        <f t="shared" si="25"/>
        <v>0.89795204256053551</v>
      </c>
      <c r="AD13" s="161">
        <f t="shared" si="25"/>
        <v>1.1362227674833902</v>
      </c>
      <c r="AE13" s="161">
        <f t="shared" si="25"/>
        <v>1.4486211224820167</v>
      </c>
      <c r="AF13" s="161">
        <f t="shared" si="25"/>
        <v>1.8597679513653675</v>
      </c>
      <c r="AG13" s="161">
        <f t="shared" si="25"/>
        <v>7.4683559570336451</v>
      </c>
      <c r="AH13" s="161">
        <f t="shared" si="26"/>
        <v>8.1642146658140451</v>
      </c>
      <c r="AI13" s="161">
        <f t="shared" si="26"/>
        <v>9.287109375089921</v>
      </c>
      <c r="AJ13" s="161">
        <f t="shared" si="26"/>
        <v>10.808678262420113</v>
      </c>
      <c r="AK13" s="161">
        <f t="shared" si="26"/>
        <v>12.667590960107004</v>
      </c>
      <c r="AL13" s="161">
        <f t="shared" si="26"/>
        <v>14.768994391506913</v>
      </c>
      <c r="AM13" s="161">
        <f t="shared" si="26"/>
        <v>16.98849829450803</v>
      </c>
      <c r="AN13" s="161">
        <f t="shared" si="26"/>
        <v>19.181719097600467</v>
      </c>
      <c r="AO13" s="161">
        <f t="shared" si="26"/>
        <v>21.199585695649553</v>
      </c>
      <c r="AP13" s="161">
        <f t="shared" si="26"/>
        <v>22.908277759272334</v>
      </c>
      <c r="AQ13" s="161">
        <f t="shared" si="26"/>
        <v>24.210952504802957</v>
      </c>
      <c r="AR13" s="161">
        <f t="shared" si="27"/>
        <v>25.066716692685162</v>
      </c>
      <c r="AS13" s="161">
        <f t="shared" si="27"/>
        <v>25.501287887083702</v>
      </c>
      <c r="AT13" s="161">
        <f t="shared" si="27"/>
        <v>25.604270274930204</v>
      </c>
      <c r="AU13" s="161">
        <f t="shared" si="27"/>
        <v>25.510555218198185</v>
      </c>
      <c r="AV13" s="161">
        <f t="shared" si="27"/>
        <v>25.367978328213109</v>
      </c>
      <c r="AW13" s="161">
        <f t="shared" si="27"/>
        <v>25.298875548294578</v>
      </c>
      <c r="AX13" s="161">
        <f t="shared" si="27"/>
        <v>25.367373513342741</v>
      </c>
      <c r="AY13" s="161">
        <f t="shared" si="27"/>
        <v>25.564597837040012</v>
      </c>
      <c r="AZ13" s="161">
        <f t="shared" si="27"/>
        <v>25.819019676460854</v>
      </c>
      <c r="BA13" s="161">
        <f t="shared" si="27"/>
        <v>26.029835148059771</v>
      </c>
      <c r="BB13" s="161">
        <f t="shared" si="28"/>
        <v>26.111255090050104</v>
      </c>
      <c r="BC13" s="161">
        <f t="shared" si="28"/>
        <v>26.029835148059767</v>
      </c>
      <c r="BD13" s="161">
        <f t="shared" si="28"/>
        <v>25.819019676460858</v>
      </c>
      <c r="BE13" s="161">
        <f t="shared" si="28"/>
        <v>25.564597837040008</v>
      </c>
      <c r="BF13" s="161">
        <f t="shared" si="28"/>
        <v>25.36737351334272</v>
      </c>
      <c r="BG13" s="161">
        <f t="shared" si="28"/>
        <v>25.298875548294568</v>
      </c>
      <c r="BH13" s="161">
        <f t="shared" si="28"/>
        <v>25.36797832821312</v>
      </c>
      <c r="BI13" s="161">
        <f t="shared" si="28"/>
        <v>25.510555218198192</v>
      </c>
      <c r="BJ13" s="161">
        <f t="shared" si="28"/>
        <v>25.604270274930215</v>
      </c>
      <c r="BK13" s="161">
        <f t="shared" si="28"/>
        <v>25.501287887083695</v>
      </c>
      <c r="BL13" s="161">
        <f t="shared" si="29"/>
        <v>25.066716692685119</v>
      </c>
      <c r="BM13" s="161">
        <f t="shared" si="29"/>
        <v>24.210952504802897</v>
      </c>
      <c r="BN13" s="161">
        <f t="shared" si="29"/>
        <v>22.908277759272249</v>
      </c>
      <c r="BO13" s="161">
        <f t="shared" si="29"/>
        <v>21.199585695649457</v>
      </c>
      <c r="BP13" s="161">
        <f t="shared" si="29"/>
        <v>19.181719097600332</v>
      </c>
      <c r="BQ13" s="161">
        <f t="shared" si="29"/>
        <v>16.988498294507927</v>
      </c>
      <c r="BR13" s="161">
        <f t="shared" si="29"/>
        <v>14.768994391506808</v>
      </c>
      <c r="BS13" s="161">
        <f t="shared" si="29"/>
        <v>12.667590960106915</v>
      </c>
      <c r="BT13" s="161">
        <f t="shared" si="29"/>
        <v>10.80867826242004</v>
      </c>
      <c r="BU13" s="161">
        <f t="shared" si="29"/>
        <v>9.2871093750898428</v>
      </c>
      <c r="BV13" s="161">
        <f t="shared" si="30"/>
        <v>8.1642146658140131</v>
      </c>
      <c r="BW13" s="161">
        <f t="shared" si="30"/>
        <v>7.4683559570336131</v>
      </c>
      <c r="BX13" s="161">
        <f t="shared" si="30"/>
        <v>1.8597679513653431</v>
      </c>
      <c r="BY13" s="161">
        <f t="shared" si="30"/>
        <v>1.4486211224819985</v>
      </c>
      <c r="BZ13" s="161">
        <f t="shared" si="30"/>
        <v>1.1362227674833774</v>
      </c>
      <c r="CA13" s="161">
        <f t="shared" si="30"/>
        <v>0.89795204256052608</v>
      </c>
      <c r="CB13" s="161">
        <f t="shared" si="30"/>
        <v>0.71547812596994853</v>
      </c>
      <c r="CC13" s="161">
        <f t="shared" si="30"/>
        <v>0.57512628798834287</v>
      </c>
      <c r="CD13" s="161">
        <f t="shared" si="30"/>
        <v>0.46667229404173199</v>
      </c>
      <c r="CE13" s="161">
        <f t="shared" si="30"/>
        <v>0.38245283591402363</v>
      </c>
      <c r="CF13" s="161">
        <f t="shared" si="31"/>
        <v>0.31670878302698952</v>
      </c>
      <c r="CG13" s="161">
        <f t="shared" si="31"/>
        <v>0.26509982874859866</v>
      </c>
      <c r="CH13" s="161">
        <f t="shared" si="31"/>
        <v>0.22434530167909222</v>
      </c>
      <c r="CI13" s="161">
        <f t="shared" si="31"/>
        <v>0.19195789017994597</v>
      </c>
      <c r="CJ13" s="161">
        <f t="shared" si="31"/>
        <v>0.16604585458758189</v>
      </c>
      <c r="CK13" s="161">
        <f t="shared" si="31"/>
        <v>0.14516578805116495</v>
      </c>
      <c r="CL13" s="161">
        <f t="shared" si="31"/>
        <v>0.12821274597506455</v>
      </c>
      <c r="CM13" s="161">
        <f t="shared" si="31"/>
        <v>0.11433805256007866</v>
      </c>
      <c r="CN13" s="161">
        <f t="shared" si="31"/>
        <v>0.10288764949677048</v>
      </c>
      <c r="CO13" s="161">
        <f t="shared" si="31"/>
        <v>9.3355726002095268E-2</v>
      </c>
      <c r="CP13" s="162">
        <f t="shared" si="31"/>
        <v>8.5349744300002958E-2</v>
      </c>
      <c r="CQ13" s="119"/>
      <c r="CR13" s="119"/>
      <c r="CS13" s="119"/>
      <c r="CT13" s="119"/>
      <c r="CU13" s="119"/>
      <c r="CV13" s="119"/>
      <c r="CW13" s="119"/>
      <c r="CX13" s="119"/>
      <c r="CY13" s="119"/>
      <c r="CZ13" s="119"/>
      <c r="DA13" s="119"/>
      <c r="DB13" s="119"/>
      <c r="DC13" s="119"/>
      <c r="DD13" s="119"/>
      <c r="DE13" s="119"/>
      <c r="DF13" s="119"/>
      <c r="DG13" s="119"/>
      <c r="DH13" s="119"/>
      <c r="DI13" s="119"/>
      <c r="DJ13" s="119"/>
      <c r="DK13" s="119"/>
      <c r="DL13" s="119"/>
      <c r="DM13" s="119"/>
      <c r="DN13" s="119"/>
      <c r="DO13" s="119"/>
      <c r="DP13" s="119"/>
      <c r="DQ13" s="119"/>
      <c r="DR13" s="119"/>
      <c r="DS13" s="119"/>
    </row>
    <row r="14" spans="1:131" ht="17.100000000000001" customHeight="1" thickBot="1" x14ac:dyDescent="0.25">
      <c r="G14" s="109">
        <f t="shared" si="19"/>
        <v>2075.042163099673</v>
      </c>
      <c r="H14" s="77">
        <f t="shared" si="20"/>
        <v>0</v>
      </c>
      <c r="I14" s="77">
        <f t="shared" si="21"/>
        <v>12.898111795591078</v>
      </c>
      <c r="J14" s="75">
        <f t="shared" si="22"/>
        <v>12.898111795591078</v>
      </c>
      <c r="K14" s="105">
        <f t="shared" si="23"/>
        <v>1.0132552121145479</v>
      </c>
      <c r="L14" s="127">
        <f t="shared" si="32"/>
        <v>58.055247223796606</v>
      </c>
      <c r="M14" s="129">
        <f t="shared" si="33"/>
        <v>3.3999999999999995</v>
      </c>
      <c r="N14" s="160">
        <f t="shared" si="24"/>
        <v>0.1010144197034496</v>
      </c>
      <c r="O14" s="161">
        <f t="shared" si="24"/>
        <v>0.10984907657327132</v>
      </c>
      <c r="P14" s="161">
        <f t="shared" si="24"/>
        <v>0.1202954342548012</v>
      </c>
      <c r="Q14" s="161">
        <f t="shared" si="24"/>
        <v>0.13276450616580626</v>
      </c>
      <c r="R14" s="161">
        <f t="shared" si="24"/>
        <v>0.14778614126512257</v>
      </c>
      <c r="S14" s="161">
        <f t="shared" si="24"/>
        <v>0.16604585458758281</v>
      </c>
      <c r="T14" s="161">
        <f t="shared" si="24"/>
        <v>0.18843370213159988</v>
      </c>
      <c r="U14" s="161">
        <f t="shared" si="24"/>
        <v>0.21610932077736844</v>
      </c>
      <c r="V14" s="161">
        <f t="shared" si="24"/>
        <v>0.25058871611818062</v>
      </c>
      <c r="W14" s="161">
        <f t="shared" si="24"/>
        <v>0.29386037557106232</v>
      </c>
      <c r="X14" s="161">
        <f t="shared" si="25"/>
        <v>0.34854100665267823</v>
      </c>
      <c r="Y14" s="161">
        <f t="shared" si="25"/>
        <v>0.41808491764460881</v>
      </c>
      <c r="Z14" s="161">
        <f t="shared" si="25"/>
        <v>0.50706613217985197</v>
      </c>
      <c r="AA14" s="161">
        <f t="shared" si="25"/>
        <v>0.62155924952278485</v>
      </c>
      <c r="AB14" s="161">
        <f t="shared" si="25"/>
        <v>0.76965448389160407</v>
      </c>
      <c r="AC14" s="161">
        <f t="shared" si="25"/>
        <v>0.96215510914452962</v>
      </c>
      <c r="AD14" s="161">
        <f t="shared" si="25"/>
        <v>1.2135228398374494</v>
      </c>
      <c r="AE14" s="161">
        <f t="shared" si="25"/>
        <v>1.543159965243148</v>
      </c>
      <c r="AF14" s="161">
        <f t="shared" si="25"/>
        <v>1.9771481688783823</v>
      </c>
      <c r="AG14" s="161">
        <f t="shared" si="25"/>
        <v>7.8745158174624654</v>
      </c>
      <c r="AH14" s="161">
        <f t="shared" si="26"/>
        <v>8.6152263988761213</v>
      </c>
      <c r="AI14" s="161">
        <f t="shared" si="26"/>
        <v>9.8070175976858991</v>
      </c>
      <c r="AJ14" s="161">
        <f t="shared" si="26"/>
        <v>11.421246556334115</v>
      </c>
      <c r="AK14" s="161">
        <f t="shared" si="26"/>
        <v>13.394309723773741</v>
      </c>
      <c r="AL14" s="161">
        <f t="shared" si="26"/>
        <v>15.626882461568782</v>
      </c>
      <c r="AM14" s="161">
        <f t="shared" si="26"/>
        <v>17.987969237834758</v>
      </c>
      <c r="AN14" s="161">
        <f t="shared" si="26"/>
        <v>20.324877823671589</v>
      </c>
      <c r="AO14" s="161">
        <f t="shared" si="26"/>
        <v>22.479370796624636</v>
      </c>
      <c r="AP14" s="161">
        <f t="shared" si="26"/>
        <v>24.308829037597175</v>
      </c>
      <c r="AQ14" s="161">
        <f t="shared" si="26"/>
        <v>25.709425908683965</v>
      </c>
      <c r="AR14" s="161">
        <f t="shared" si="27"/>
        <v>26.636479259752257</v>
      </c>
      <c r="AS14" s="161">
        <f t="shared" si="27"/>
        <v>27.116039074932655</v>
      </c>
      <c r="AT14" s="161">
        <f t="shared" si="27"/>
        <v>27.24225048265842</v>
      </c>
      <c r="AU14" s="161">
        <f t="shared" si="27"/>
        <v>27.157767370675245</v>
      </c>
      <c r="AV14" s="161">
        <f t="shared" si="27"/>
        <v>27.01942180423023</v>
      </c>
      <c r="AW14" s="161">
        <f t="shared" si="27"/>
        <v>26.957259913497101</v>
      </c>
      <c r="AX14" s="161">
        <f t="shared" si="27"/>
        <v>27.039574086136835</v>
      </c>
      <c r="AY14" s="161">
        <f t="shared" si="27"/>
        <v>27.256978766559477</v>
      </c>
      <c r="AZ14" s="161">
        <f t="shared" si="27"/>
        <v>27.533303760833117</v>
      </c>
      <c r="BA14" s="161">
        <f t="shared" si="27"/>
        <v>27.761114625375193</v>
      </c>
      <c r="BB14" s="161">
        <f t="shared" si="28"/>
        <v>27.848940349002167</v>
      </c>
      <c r="BC14" s="161">
        <f t="shared" si="28"/>
        <v>27.761114625375189</v>
      </c>
      <c r="BD14" s="161">
        <f t="shared" si="28"/>
        <v>27.533303760833121</v>
      </c>
      <c r="BE14" s="161">
        <f t="shared" si="28"/>
        <v>27.256978766559477</v>
      </c>
      <c r="BF14" s="161">
        <f t="shared" si="28"/>
        <v>27.039574086136831</v>
      </c>
      <c r="BG14" s="161">
        <f t="shared" si="28"/>
        <v>26.95725991349709</v>
      </c>
      <c r="BH14" s="161">
        <f t="shared" si="28"/>
        <v>27.019421804230245</v>
      </c>
      <c r="BI14" s="161">
        <f t="shared" si="28"/>
        <v>27.157767370675248</v>
      </c>
      <c r="BJ14" s="161">
        <f t="shared" si="28"/>
        <v>27.242250482658431</v>
      </c>
      <c r="BK14" s="161">
        <f t="shared" si="28"/>
        <v>27.116039074932655</v>
      </c>
      <c r="BL14" s="161">
        <f t="shared" si="29"/>
        <v>26.636479259752232</v>
      </c>
      <c r="BM14" s="161">
        <f t="shared" si="29"/>
        <v>25.709425908683912</v>
      </c>
      <c r="BN14" s="161">
        <f t="shared" si="29"/>
        <v>24.308829037597089</v>
      </c>
      <c r="BO14" s="161">
        <f t="shared" si="29"/>
        <v>22.479370796624519</v>
      </c>
      <c r="BP14" s="161">
        <f t="shared" si="29"/>
        <v>20.324877823671443</v>
      </c>
      <c r="BQ14" s="161">
        <f t="shared" si="29"/>
        <v>17.987969237834648</v>
      </c>
      <c r="BR14" s="161">
        <f t="shared" si="29"/>
        <v>15.626882461568666</v>
      </c>
      <c r="BS14" s="161">
        <f t="shared" si="29"/>
        <v>13.394309723773638</v>
      </c>
      <c r="BT14" s="161">
        <f t="shared" si="29"/>
        <v>11.421246556334037</v>
      </c>
      <c r="BU14" s="161">
        <f t="shared" si="29"/>
        <v>9.807017597685828</v>
      </c>
      <c r="BV14" s="161">
        <f t="shared" si="30"/>
        <v>8.6152263988760964</v>
      </c>
      <c r="BW14" s="161">
        <f t="shared" si="30"/>
        <v>7.8745158174624335</v>
      </c>
      <c r="BX14" s="161">
        <f t="shared" si="30"/>
        <v>1.977148168878357</v>
      </c>
      <c r="BY14" s="161">
        <f t="shared" si="30"/>
        <v>1.5431599652431278</v>
      </c>
      <c r="BZ14" s="161">
        <f t="shared" si="30"/>
        <v>1.2135228398374358</v>
      </c>
      <c r="CA14" s="161">
        <f t="shared" si="30"/>
        <v>0.96215510914451952</v>
      </c>
      <c r="CB14" s="161">
        <f t="shared" si="30"/>
        <v>0.76965448389159563</v>
      </c>
      <c r="CC14" s="161">
        <f t="shared" si="30"/>
        <v>0.6215592495227803</v>
      </c>
      <c r="CD14" s="161">
        <f t="shared" si="30"/>
        <v>0.50706613217984708</v>
      </c>
      <c r="CE14" s="161">
        <f t="shared" si="30"/>
        <v>0.41808491764460537</v>
      </c>
      <c r="CF14" s="161">
        <f t="shared" si="31"/>
        <v>0.34854100665267512</v>
      </c>
      <c r="CG14" s="161">
        <f t="shared" si="31"/>
        <v>0.29386037557106026</v>
      </c>
      <c r="CH14" s="161">
        <f t="shared" si="31"/>
        <v>0.25058871611817884</v>
      </c>
      <c r="CI14" s="161">
        <f t="shared" si="31"/>
        <v>0.21610932077736714</v>
      </c>
      <c r="CJ14" s="161">
        <f t="shared" si="31"/>
        <v>0.1884337021315988</v>
      </c>
      <c r="CK14" s="161">
        <f t="shared" si="31"/>
        <v>0.16604585458758178</v>
      </c>
      <c r="CL14" s="161">
        <f t="shared" si="31"/>
        <v>0.14778614126512146</v>
      </c>
      <c r="CM14" s="161">
        <f t="shared" si="31"/>
        <v>0.13276450616580557</v>
      </c>
      <c r="CN14" s="161">
        <f t="shared" si="31"/>
        <v>0.12029543425480077</v>
      </c>
      <c r="CO14" s="161">
        <f t="shared" si="31"/>
        <v>0.10984907657327087</v>
      </c>
      <c r="CP14" s="162">
        <f t="shared" si="31"/>
        <v>0.10101441970344929</v>
      </c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</row>
    <row r="15" spans="1:131" ht="17.100000000000001" customHeight="1" x14ac:dyDescent="0.2">
      <c r="A15" s="92" t="s">
        <v>165</v>
      </c>
      <c r="B15" s="223">
        <f>B21</f>
        <v>1677.1299999999997</v>
      </c>
      <c r="C15" s="93" t="s">
        <v>32</v>
      </c>
      <c r="D15" s="94" t="s">
        <v>207</v>
      </c>
      <c r="E15" s="95">
        <f>'I(a)'!U11</f>
        <v>8</v>
      </c>
      <c r="G15" s="109">
        <f t="shared" si="19"/>
        <v>1915.4184058368671</v>
      </c>
      <c r="H15" s="77">
        <f t="shared" si="20"/>
        <v>0</v>
      </c>
      <c r="I15" s="77">
        <f t="shared" si="21"/>
        <v>15.616693390020394</v>
      </c>
      <c r="J15" s="75">
        <f t="shared" si="22"/>
        <v>15.616693390020394</v>
      </c>
      <c r="K15" s="105">
        <f t="shared" si="23"/>
        <v>0.99976521950070352</v>
      </c>
      <c r="L15" s="127">
        <f t="shared" si="32"/>
        <v>57.282327581360661</v>
      </c>
      <c r="M15" s="129">
        <f t="shared" si="33"/>
        <v>3.2999999999999994</v>
      </c>
      <c r="N15" s="160">
        <f t="shared" si="24"/>
        <v>0.12065627930475341</v>
      </c>
      <c r="O15" s="161">
        <f t="shared" si="24"/>
        <v>0.13050605973411206</v>
      </c>
      <c r="P15" s="161">
        <f t="shared" si="24"/>
        <v>0.14206429946479565</v>
      </c>
      <c r="Q15" s="161">
        <f t="shared" si="24"/>
        <v>0.15576159599792685</v>
      </c>
      <c r="R15" s="161">
        <f t="shared" si="24"/>
        <v>0.17215321739651598</v>
      </c>
      <c r="S15" s="161">
        <f t="shared" si="24"/>
        <v>0.19195789017994722</v>
      </c>
      <c r="T15" s="161">
        <f t="shared" si="24"/>
        <v>0.21610932077736864</v>
      </c>
      <c r="U15" s="161">
        <f t="shared" si="24"/>
        <v>0.24582482216063448</v>
      </c>
      <c r="V15" s="161">
        <f t="shared" si="24"/>
        <v>0.28269697329925725</v>
      </c>
      <c r="W15" s="161">
        <f t="shared" si="24"/>
        <v>0.32881636307234324</v>
      </c>
      <c r="X15" s="161">
        <f t="shared" si="25"/>
        <v>0.38693637161837441</v>
      </c>
      <c r="Y15" s="161">
        <f t="shared" si="25"/>
        <v>0.46069490631274723</v>
      </c>
      <c r="Z15" s="161">
        <f t="shared" si="25"/>
        <v>0.55491342440950087</v>
      </c>
      <c r="AA15" s="161">
        <f t="shared" si="25"/>
        <v>0.67600096367703866</v>
      </c>
      <c r="AB15" s="161">
        <f t="shared" si="25"/>
        <v>0.83250096851304067</v>
      </c>
      <c r="AC15" s="161">
        <f t="shared" si="25"/>
        <v>1.0358323748589675</v>
      </c>
      <c r="AD15" s="161">
        <f t="shared" si="25"/>
        <v>1.3012949256931201</v>
      </c>
      <c r="AE15" s="161">
        <f t="shared" si="25"/>
        <v>1.64943360593201</v>
      </c>
      <c r="AF15" s="161">
        <f t="shared" si="25"/>
        <v>2.1078903952829431</v>
      </c>
      <c r="AG15" s="161">
        <f t="shared" si="25"/>
        <v>8.3104061345983773</v>
      </c>
      <c r="AH15" s="161">
        <f t="shared" si="26"/>
        <v>9.0994927085196871</v>
      </c>
      <c r="AI15" s="161">
        <f t="shared" si="26"/>
        <v>10.365269863039877</v>
      </c>
      <c r="AJ15" s="161">
        <f t="shared" si="26"/>
        <v>12.078916765720923</v>
      </c>
      <c r="AK15" s="161">
        <f t="shared" si="26"/>
        <v>14.174528222636091</v>
      </c>
      <c r="AL15" s="161">
        <f t="shared" si="26"/>
        <v>16.548116256808044</v>
      </c>
      <c r="AM15" s="161">
        <f t="shared" si="26"/>
        <v>19.061710150847652</v>
      </c>
      <c r="AN15" s="161">
        <f t="shared" si="26"/>
        <v>21.553773332347237</v>
      </c>
      <c r="AO15" s="161">
        <f t="shared" si="26"/>
        <v>23.8562481236049</v>
      </c>
      <c r="AP15" s="161">
        <f t="shared" si="26"/>
        <v>25.817028904412691</v>
      </c>
      <c r="AQ15" s="161">
        <f t="shared" si="26"/>
        <v>27.324696752182458</v>
      </c>
      <c r="AR15" s="161">
        <f t="shared" si="27"/>
        <v>28.330372071795676</v>
      </c>
      <c r="AS15" s="161">
        <f t="shared" si="27"/>
        <v>28.860324629834093</v>
      </c>
      <c r="AT15" s="161">
        <f t="shared" si="27"/>
        <v>29.013459099927214</v>
      </c>
      <c r="AU15" s="161">
        <f t="shared" si="27"/>
        <v>28.940689588877557</v>
      </c>
      <c r="AV15" s="161">
        <f t="shared" si="27"/>
        <v>28.808479453390206</v>
      </c>
      <c r="AW15" s="161">
        <f t="shared" si="27"/>
        <v>28.755157922282791</v>
      </c>
      <c r="AX15" s="161">
        <f t="shared" si="27"/>
        <v>28.853502657081119</v>
      </c>
      <c r="AY15" s="161">
        <f t="shared" si="27"/>
        <v>29.093575242343874</v>
      </c>
      <c r="AZ15" s="161">
        <f t="shared" si="27"/>
        <v>29.39419062606223</v>
      </c>
      <c r="BA15" s="161">
        <f t="shared" si="27"/>
        <v>29.640744783456249</v>
      </c>
      <c r="BB15" s="161">
        <f t="shared" si="28"/>
        <v>29.735619756744214</v>
      </c>
      <c r="BC15" s="161">
        <f t="shared" si="28"/>
        <v>29.640744783456249</v>
      </c>
      <c r="BD15" s="161">
        <f t="shared" si="28"/>
        <v>29.394190626062233</v>
      </c>
      <c r="BE15" s="161">
        <f t="shared" si="28"/>
        <v>29.093575242343874</v>
      </c>
      <c r="BF15" s="161">
        <f t="shared" si="28"/>
        <v>28.853502657081112</v>
      </c>
      <c r="BG15" s="161">
        <f t="shared" si="28"/>
        <v>28.755157922282777</v>
      </c>
      <c r="BH15" s="161">
        <f t="shared" si="28"/>
        <v>28.808479453390213</v>
      </c>
      <c r="BI15" s="161">
        <f t="shared" si="28"/>
        <v>28.940689588877561</v>
      </c>
      <c r="BJ15" s="161">
        <f t="shared" si="28"/>
        <v>29.013459099927228</v>
      </c>
      <c r="BK15" s="161">
        <f t="shared" si="28"/>
        <v>28.860324629834071</v>
      </c>
      <c r="BL15" s="161">
        <f t="shared" si="29"/>
        <v>28.330372071795644</v>
      </c>
      <c r="BM15" s="161">
        <f t="shared" si="29"/>
        <v>27.324696752182394</v>
      </c>
      <c r="BN15" s="161">
        <f t="shared" si="29"/>
        <v>25.817028904412602</v>
      </c>
      <c r="BO15" s="161">
        <f t="shared" si="29"/>
        <v>23.856248123604789</v>
      </c>
      <c r="BP15" s="161">
        <f t="shared" si="29"/>
        <v>21.55377333234707</v>
      </c>
      <c r="BQ15" s="161">
        <f t="shared" si="29"/>
        <v>19.061710150847539</v>
      </c>
      <c r="BR15" s="161">
        <f t="shared" si="29"/>
        <v>16.548116256807919</v>
      </c>
      <c r="BS15" s="161">
        <f t="shared" si="29"/>
        <v>14.174528222635971</v>
      </c>
      <c r="BT15" s="161">
        <f t="shared" si="29"/>
        <v>12.078916765720837</v>
      </c>
      <c r="BU15" s="161">
        <f t="shared" si="29"/>
        <v>10.365269863039796</v>
      </c>
      <c r="BV15" s="161">
        <f t="shared" si="30"/>
        <v>9.0994927085196604</v>
      </c>
      <c r="BW15" s="161">
        <f t="shared" si="30"/>
        <v>8.3104061345983418</v>
      </c>
      <c r="BX15" s="161">
        <f t="shared" si="30"/>
        <v>2.1078903952829156</v>
      </c>
      <c r="BY15" s="161">
        <f t="shared" si="30"/>
        <v>1.6494336059319892</v>
      </c>
      <c r="BZ15" s="161">
        <f t="shared" si="30"/>
        <v>1.3012949256931055</v>
      </c>
      <c r="CA15" s="161">
        <f t="shared" si="30"/>
        <v>1.0358323748589569</v>
      </c>
      <c r="CB15" s="161">
        <f t="shared" si="30"/>
        <v>0.83250096851303179</v>
      </c>
      <c r="CC15" s="161">
        <f t="shared" si="30"/>
        <v>0.67600096367703377</v>
      </c>
      <c r="CD15" s="161">
        <f t="shared" si="30"/>
        <v>0.5549134244094962</v>
      </c>
      <c r="CE15" s="161">
        <f t="shared" si="30"/>
        <v>0.46069490631274368</v>
      </c>
      <c r="CF15" s="161">
        <f t="shared" si="31"/>
        <v>0.38693637161837136</v>
      </c>
      <c r="CG15" s="161">
        <f t="shared" si="31"/>
        <v>0.32881636307234113</v>
      </c>
      <c r="CH15" s="161">
        <f t="shared" si="31"/>
        <v>0.28269697329925531</v>
      </c>
      <c r="CI15" s="161">
        <f t="shared" si="31"/>
        <v>0.24582482216063312</v>
      </c>
      <c r="CJ15" s="161">
        <f t="shared" si="31"/>
        <v>0.21610932077736747</v>
      </c>
      <c r="CK15" s="161">
        <f t="shared" si="31"/>
        <v>0.19195789017994605</v>
      </c>
      <c r="CL15" s="161">
        <f t="shared" si="31"/>
        <v>0.17215321739651487</v>
      </c>
      <c r="CM15" s="161">
        <f t="shared" si="31"/>
        <v>0.15576159599792602</v>
      </c>
      <c r="CN15" s="161">
        <f t="shared" si="31"/>
        <v>0.14206429946479521</v>
      </c>
      <c r="CO15" s="161">
        <f t="shared" si="31"/>
        <v>0.13050605973411147</v>
      </c>
      <c r="CP15" s="162">
        <f t="shared" si="31"/>
        <v>0.12065627930475302</v>
      </c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</row>
    <row r="16" spans="1:131" ht="17.100000000000001" customHeight="1" x14ac:dyDescent="0.2">
      <c r="A16" s="96" t="s">
        <v>170</v>
      </c>
      <c r="B16" s="90">
        <v>90</v>
      </c>
      <c r="C16" s="89" t="s">
        <v>162</v>
      </c>
      <c r="D16" s="91" t="s">
        <v>101</v>
      </c>
      <c r="E16" s="97">
        <f>'I(a)'!$AD$15</f>
        <v>1.6247694940984985</v>
      </c>
      <c r="F16" s="141"/>
      <c r="G16" s="109">
        <f t="shared" si="19"/>
        <v>1756.6935595512809</v>
      </c>
      <c r="H16" s="77">
        <f t="shared" si="20"/>
        <v>0</v>
      </c>
      <c r="I16" s="77">
        <f t="shared" si="21"/>
        <v>18.976913912697714</v>
      </c>
      <c r="J16" s="75">
        <f t="shared" si="22"/>
        <v>18.976913912697714</v>
      </c>
      <c r="K16" s="105">
        <f t="shared" si="23"/>
        <v>0.98568388861046918</v>
      </c>
      <c r="L16" s="127">
        <f t="shared" si="32"/>
        <v>56.47552675142304</v>
      </c>
      <c r="M16" s="129">
        <f t="shared" si="33"/>
        <v>3.1999999999999993</v>
      </c>
      <c r="N16" s="160">
        <f t="shared" si="24"/>
        <v>0.1454084184900826</v>
      </c>
      <c r="O16" s="161">
        <f t="shared" si="24"/>
        <v>0.15651539009450158</v>
      </c>
      <c r="P16" s="161">
        <f t="shared" si="24"/>
        <v>0.16944163711486906</v>
      </c>
      <c r="Q16" s="161">
        <f t="shared" si="24"/>
        <v>0.18463860848095093</v>
      </c>
      <c r="R16" s="161">
        <f t="shared" si="24"/>
        <v>0.20268853958870023</v>
      </c>
      <c r="S16" s="161">
        <f t="shared" si="24"/>
        <v>0.22434530167909375</v>
      </c>
      <c r="T16" s="161">
        <f t="shared" si="24"/>
        <v>0.25058871611818084</v>
      </c>
      <c r="U16" s="161">
        <f t="shared" si="24"/>
        <v>0.28269697329925725</v>
      </c>
      <c r="V16" s="161">
        <f t="shared" si="24"/>
        <v>0.32234345273050408</v>
      </c>
      <c r="W16" s="161">
        <f t="shared" si="24"/>
        <v>0.3717265042380048</v>
      </c>
      <c r="X16" s="161">
        <f t="shared" si="25"/>
        <v>0.43374384427371532</v>
      </c>
      <c r="Y16" s="161">
        <f t="shared" si="25"/>
        <v>0.51222745192583796</v>
      </c>
      <c r="Z16" s="161">
        <f t="shared" si="25"/>
        <v>0.61226063202650149</v>
      </c>
      <c r="AA16" s="161">
        <f t="shared" si="25"/>
        <v>0.74060680948473345</v>
      </c>
      <c r="AB16" s="161">
        <f t="shared" si="25"/>
        <v>0.90629038328605382</v>
      </c>
      <c r="AC16" s="161">
        <f t="shared" si="25"/>
        <v>1.1213846017604399</v>
      </c>
      <c r="AD16" s="161">
        <f t="shared" si="25"/>
        <v>1.402081235857163</v>
      </c>
      <c r="AE16" s="161">
        <f t="shared" si="25"/>
        <v>1.7701435168797697</v>
      </c>
      <c r="AF16" s="161">
        <f t="shared" si="25"/>
        <v>2.2548795005669073</v>
      </c>
      <c r="AG16" s="161">
        <f t="shared" si="25"/>
        <v>8.7797387368617414</v>
      </c>
      <c r="AH16" s="161">
        <f t="shared" si="26"/>
        <v>9.621069780528229</v>
      </c>
      <c r="AI16" s="161">
        <f t="shared" si="26"/>
        <v>10.966366307671551</v>
      </c>
      <c r="AJ16" s="161">
        <f t="shared" si="26"/>
        <v>12.786751889380628</v>
      </c>
      <c r="AK16" s="161">
        <f t="shared" si="26"/>
        <v>15.014003472798768</v>
      </c>
      <c r="AL16" s="161">
        <f t="shared" si="26"/>
        <v>17.539278987614278</v>
      </c>
      <c r="AM16" s="161">
        <f t="shared" si="26"/>
        <v>20.217248934163685</v>
      </c>
      <c r="AN16" s="161">
        <f t="shared" si="26"/>
        <v>22.876966638211094</v>
      </c>
      <c r="AO16" s="161">
        <f t="shared" si="26"/>
        <v>25.339855032650728</v>
      </c>
      <c r="AP16" s="161">
        <f t="shared" si="26"/>
        <v>27.44357898962987</v>
      </c>
      <c r="AQ16" s="161">
        <f t="shared" si="26"/>
        <v>29.068462203794148</v>
      </c>
      <c r="AR16" s="161">
        <f t="shared" si="27"/>
        <v>30.160972133103218</v>
      </c>
      <c r="AS16" s="161">
        <f t="shared" si="27"/>
        <v>30.747459076155874</v>
      </c>
      <c r="AT16" s="161">
        <f t="shared" si="27"/>
        <v>30.931806156662322</v>
      </c>
      <c r="AU16" s="161">
        <f t="shared" si="27"/>
        <v>30.87371170324128</v>
      </c>
      <c r="AV16" s="161">
        <f t="shared" si="27"/>
        <v>30.749947767289171</v>
      </c>
      <c r="AW16" s="161">
        <f t="shared" si="27"/>
        <v>30.707741843145726</v>
      </c>
      <c r="AX16" s="161">
        <f t="shared" si="27"/>
        <v>30.824700573520541</v>
      </c>
      <c r="AY16" s="161">
        <f t="shared" si="27"/>
        <v>31.090285628278007</v>
      </c>
      <c r="AZ16" s="161">
        <f t="shared" si="27"/>
        <v>31.417889403997233</v>
      </c>
      <c r="BA16" s="161">
        <f t="shared" si="27"/>
        <v>31.685150128277147</v>
      </c>
      <c r="BB16" s="161">
        <f t="shared" si="28"/>
        <v>31.78779520002319</v>
      </c>
      <c r="BC16" s="161">
        <f t="shared" si="28"/>
        <v>31.685150128277144</v>
      </c>
      <c r="BD16" s="161">
        <f t="shared" si="28"/>
        <v>31.417889403997233</v>
      </c>
      <c r="BE16" s="161">
        <f t="shared" si="28"/>
        <v>31.090285628277982</v>
      </c>
      <c r="BF16" s="161">
        <f t="shared" si="28"/>
        <v>30.824700573520541</v>
      </c>
      <c r="BG16" s="161">
        <f t="shared" si="28"/>
        <v>30.707741843145705</v>
      </c>
      <c r="BH16" s="161">
        <f t="shared" si="28"/>
        <v>30.749947767289186</v>
      </c>
      <c r="BI16" s="161">
        <f t="shared" si="28"/>
        <v>30.873711703241284</v>
      </c>
      <c r="BJ16" s="161">
        <f t="shared" si="28"/>
        <v>30.931806156662315</v>
      </c>
      <c r="BK16" s="161">
        <f t="shared" si="28"/>
        <v>30.747459076155842</v>
      </c>
      <c r="BL16" s="161">
        <f t="shared" si="29"/>
        <v>30.160972133103169</v>
      </c>
      <c r="BM16" s="161">
        <f t="shared" si="29"/>
        <v>29.068462203794084</v>
      </c>
      <c r="BN16" s="161">
        <f t="shared" si="29"/>
        <v>27.443578989629781</v>
      </c>
      <c r="BO16" s="161">
        <f t="shared" si="29"/>
        <v>25.339855032650618</v>
      </c>
      <c r="BP16" s="161">
        <f t="shared" si="29"/>
        <v>22.876966638210924</v>
      </c>
      <c r="BQ16" s="161">
        <f t="shared" si="29"/>
        <v>20.217248934163564</v>
      </c>
      <c r="BR16" s="161">
        <f t="shared" si="29"/>
        <v>17.539278987614146</v>
      </c>
      <c r="BS16" s="161">
        <f t="shared" si="29"/>
        <v>15.014003472798644</v>
      </c>
      <c r="BT16" s="161">
        <f t="shared" si="29"/>
        <v>12.786751889380536</v>
      </c>
      <c r="BU16" s="161">
        <f t="shared" si="29"/>
        <v>10.966366307671468</v>
      </c>
      <c r="BV16" s="161">
        <f t="shared" si="30"/>
        <v>9.6210697805281917</v>
      </c>
      <c r="BW16" s="161">
        <f t="shared" si="30"/>
        <v>8.7797387368617024</v>
      </c>
      <c r="BX16" s="161">
        <f t="shared" si="30"/>
        <v>2.254879500566878</v>
      </c>
      <c r="BY16" s="161">
        <f t="shared" si="30"/>
        <v>1.7701435168797475</v>
      </c>
      <c r="BZ16" s="161">
        <f t="shared" si="30"/>
        <v>1.4020812358571477</v>
      </c>
      <c r="CA16" s="161">
        <f t="shared" si="30"/>
        <v>1.1213846017604285</v>
      </c>
      <c r="CB16" s="161">
        <f t="shared" si="30"/>
        <v>0.90629038328604505</v>
      </c>
      <c r="CC16" s="161">
        <f t="shared" si="30"/>
        <v>0.74060680948472823</v>
      </c>
      <c r="CD16" s="161">
        <f t="shared" si="30"/>
        <v>0.61226063202649617</v>
      </c>
      <c r="CE16" s="161">
        <f t="shared" si="30"/>
        <v>0.51222745192583374</v>
      </c>
      <c r="CF16" s="161">
        <f t="shared" si="31"/>
        <v>0.43374384427371215</v>
      </c>
      <c r="CG16" s="161">
        <f t="shared" si="31"/>
        <v>0.37172650423800252</v>
      </c>
      <c r="CH16" s="161">
        <f t="shared" si="31"/>
        <v>0.32234345273050197</v>
      </c>
      <c r="CI16" s="161">
        <f t="shared" si="31"/>
        <v>0.28269697329925569</v>
      </c>
      <c r="CJ16" s="161">
        <f t="shared" si="31"/>
        <v>0.25058871611817946</v>
      </c>
      <c r="CK16" s="161">
        <f t="shared" si="31"/>
        <v>0.22434530167909267</v>
      </c>
      <c r="CL16" s="161">
        <f t="shared" si="31"/>
        <v>0.20268853958869901</v>
      </c>
      <c r="CM16" s="161">
        <f t="shared" si="31"/>
        <v>0.18463860848095007</v>
      </c>
      <c r="CN16" s="161">
        <f t="shared" si="31"/>
        <v>0.16944163711486859</v>
      </c>
      <c r="CO16" s="161">
        <f t="shared" si="31"/>
        <v>0.15651539009450099</v>
      </c>
      <c r="CP16" s="162">
        <f t="shared" si="31"/>
        <v>0.14540841849008221</v>
      </c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</row>
    <row r="17" spans="1:123" ht="17.100000000000001" customHeight="1" x14ac:dyDescent="0.2">
      <c r="A17" s="98" t="s">
        <v>164</v>
      </c>
      <c r="B17" s="88">
        <f>'I(a)'!H9</f>
        <v>45</v>
      </c>
      <c r="C17" s="89" t="s">
        <v>162</v>
      </c>
      <c r="D17" s="91" t="s">
        <v>102</v>
      </c>
      <c r="E17" s="97">
        <f>'I(a)'!$AD$21</f>
        <v>-1.5009032740239179</v>
      </c>
      <c r="G17" s="109">
        <f t="shared" si="19"/>
        <v>1600.5924928303168</v>
      </c>
      <c r="H17" s="77">
        <f t="shared" si="20"/>
        <v>0</v>
      </c>
      <c r="I17" s="77">
        <f t="shared" si="21"/>
        <v>23.145793279978502</v>
      </c>
      <c r="J17" s="75">
        <f t="shared" si="22"/>
        <v>23.145793279978502</v>
      </c>
      <c r="K17" s="105">
        <f t="shared" si="23"/>
        <v>0.97097743423102489</v>
      </c>
      <c r="L17" s="127">
        <f t="shared" si="32"/>
        <v>55.632908983879197</v>
      </c>
      <c r="M17" s="129">
        <f t="shared" si="33"/>
        <v>3.0999999999999992</v>
      </c>
      <c r="N17" s="160">
        <f t="shared" si="24"/>
        <v>0.17675017386828015</v>
      </c>
      <c r="O17" s="161">
        <f t="shared" si="24"/>
        <v>0.18943015299646915</v>
      </c>
      <c r="P17" s="161">
        <f t="shared" si="24"/>
        <v>0.20405842428344562</v>
      </c>
      <c r="Q17" s="161">
        <f t="shared" si="24"/>
        <v>0.2211087736887842</v>
      </c>
      <c r="R17" s="161">
        <f t="shared" si="24"/>
        <v>0.24119217937396806</v>
      </c>
      <c r="S17" s="161">
        <f t="shared" si="24"/>
        <v>0.26509982874860066</v>
      </c>
      <c r="T17" s="161">
        <f t="shared" si="24"/>
        <v>0.2938603755710627</v>
      </c>
      <c r="U17" s="161">
        <f t="shared" si="24"/>
        <v>0.32881636307234335</v>
      </c>
      <c r="V17" s="161">
        <f t="shared" si="24"/>
        <v>0.37172650423800496</v>
      </c>
      <c r="W17" s="161">
        <f t="shared" si="24"/>
        <v>0.42490292372463856</v>
      </c>
      <c r="X17" s="161">
        <f t="shared" si="25"/>
        <v>0.49139576762588438</v>
      </c>
      <c r="Y17" s="161">
        <f t="shared" si="25"/>
        <v>0.57524210541013687</v>
      </c>
      <c r="Z17" s="161">
        <f t="shared" si="25"/>
        <v>0.68180222879653785</v>
      </c>
      <c r="AA17" s="161">
        <f t="shared" si="25"/>
        <v>0.81821489819674331</v>
      </c>
      <c r="AB17" s="161">
        <f t="shared" si="25"/>
        <v>0.99401460814588172</v>
      </c>
      <c r="AC17" s="161">
        <f t="shared" si="25"/>
        <v>1.2219696148705164</v>
      </c>
      <c r="AD17" s="161">
        <f t="shared" si="25"/>
        <v>1.5192207034650911</v>
      </c>
      <c r="AE17" s="161">
        <f t="shared" si="25"/>
        <v>1.9088292892040868</v>
      </c>
      <c r="AF17" s="161">
        <f t="shared" si="25"/>
        <v>2.4218817393449643</v>
      </c>
      <c r="AG17" s="161">
        <f t="shared" si="25"/>
        <v>9.287129638714104</v>
      </c>
      <c r="AH17" s="161">
        <f t="shared" si="26"/>
        <v>10.184972325300096</v>
      </c>
      <c r="AI17" s="161">
        <f t="shared" si="26"/>
        <v>11.615823878586397</v>
      </c>
      <c r="AJ17" s="161">
        <f t="shared" si="26"/>
        <v>13.550896271217134</v>
      </c>
      <c r="AK17" s="161">
        <f t="shared" si="26"/>
        <v>15.919647067313003</v>
      </c>
      <c r="AL17" s="161">
        <f t="shared" si="26"/>
        <v>18.608192533338851</v>
      </c>
      <c r="AM17" s="161">
        <f t="shared" si="26"/>
        <v>21.463448460765825</v>
      </c>
      <c r="AN17" s="161">
        <f t="shared" si="26"/>
        <v>24.304462265767913</v>
      </c>
      <c r="AO17" s="161">
        <f t="shared" si="26"/>
        <v>26.94139149699884</v>
      </c>
      <c r="AP17" s="161">
        <f t="shared" si="26"/>
        <v>29.200869826347969</v>
      </c>
      <c r="AQ17" s="161">
        <f t="shared" si="26"/>
        <v>30.954237078993511</v>
      </c>
      <c r="AR17" s="161">
        <f t="shared" si="27"/>
        <v>32.142800076839769</v>
      </c>
      <c r="AS17" s="161">
        <f t="shared" si="27"/>
        <v>32.792819161672753</v>
      </c>
      <c r="AT17" s="161">
        <f t="shared" si="27"/>
        <v>33.013372093679848</v>
      </c>
      <c r="AU17" s="161">
        <f t="shared" si="27"/>
        <v>32.973490834801034</v>
      </c>
      <c r="AV17" s="161">
        <f t="shared" si="27"/>
        <v>32.860977023507061</v>
      </c>
      <c r="AW17" s="161">
        <f t="shared" si="27"/>
        <v>32.832615485967366</v>
      </c>
      <c r="AX17" s="161">
        <f t="shared" si="27"/>
        <v>32.971210601543511</v>
      </c>
      <c r="AY17" s="161">
        <f t="shared" si="27"/>
        <v>33.265570589319132</v>
      </c>
      <c r="AZ17" s="161">
        <f t="shared" si="27"/>
        <v>33.623220103749688</v>
      </c>
      <c r="BA17" s="161">
        <f t="shared" si="27"/>
        <v>33.913397814735134</v>
      </c>
      <c r="BB17" s="161">
        <f t="shared" si="28"/>
        <v>34.024622312709262</v>
      </c>
      <c r="BC17" s="161">
        <f t="shared" si="28"/>
        <v>33.913397814735127</v>
      </c>
      <c r="BD17" s="161">
        <f t="shared" si="28"/>
        <v>33.623220103749695</v>
      </c>
      <c r="BE17" s="161">
        <f t="shared" si="28"/>
        <v>33.265570589319125</v>
      </c>
      <c r="BF17" s="161">
        <f t="shared" si="28"/>
        <v>32.971210601543483</v>
      </c>
      <c r="BG17" s="161">
        <f t="shared" si="28"/>
        <v>32.832615485967345</v>
      </c>
      <c r="BH17" s="161">
        <f t="shared" si="28"/>
        <v>32.860977023507097</v>
      </c>
      <c r="BI17" s="161">
        <f t="shared" si="28"/>
        <v>32.973490834801041</v>
      </c>
      <c r="BJ17" s="161">
        <f t="shared" si="28"/>
        <v>33.013372093679841</v>
      </c>
      <c r="BK17" s="161">
        <f t="shared" si="28"/>
        <v>32.792819161672753</v>
      </c>
      <c r="BL17" s="161">
        <f t="shared" si="29"/>
        <v>32.142800076839727</v>
      </c>
      <c r="BM17" s="161">
        <f t="shared" si="29"/>
        <v>30.954237078993437</v>
      </c>
      <c r="BN17" s="161">
        <f t="shared" si="29"/>
        <v>29.200869826347848</v>
      </c>
      <c r="BO17" s="161">
        <f t="shared" si="29"/>
        <v>26.941391496998715</v>
      </c>
      <c r="BP17" s="161">
        <f t="shared" si="29"/>
        <v>24.304462265767725</v>
      </c>
      <c r="BQ17" s="161">
        <f t="shared" si="29"/>
        <v>21.463448460765694</v>
      </c>
      <c r="BR17" s="161">
        <f t="shared" si="29"/>
        <v>18.608192533338702</v>
      </c>
      <c r="BS17" s="161">
        <f t="shared" si="29"/>
        <v>15.919647067312884</v>
      </c>
      <c r="BT17" s="161">
        <f t="shared" si="29"/>
        <v>13.550896271217038</v>
      </c>
      <c r="BU17" s="161">
        <f t="shared" si="29"/>
        <v>11.615823878586298</v>
      </c>
      <c r="BV17" s="161">
        <f t="shared" si="30"/>
        <v>10.184972325300059</v>
      </c>
      <c r="BW17" s="161">
        <f t="shared" si="30"/>
        <v>9.2871296387140632</v>
      </c>
      <c r="BX17" s="161">
        <f t="shared" si="30"/>
        <v>2.4218817393449341</v>
      </c>
      <c r="BY17" s="161">
        <f t="shared" si="30"/>
        <v>1.9088292892040633</v>
      </c>
      <c r="BZ17" s="161">
        <f t="shared" si="30"/>
        <v>1.5192207034650742</v>
      </c>
      <c r="CA17" s="161">
        <f t="shared" si="30"/>
        <v>1.2219696148705044</v>
      </c>
      <c r="CB17" s="161">
        <f t="shared" si="30"/>
        <v>0.99401460814587217</v>
      </c>
      <c r="CC17" s="161">
        <f t="shared" si="30"/>
        <v>0.81821489819673765</v>
      </c>
      <c r="CD17" s="161">
        <f t="shared" si="30"/>
        <v>0.68180222879653218</v>
      </c>
      <c r="CE17" s="161">
        <f t="shared" si="30"/>
        <v>0.57524210541013299</v>
      </c>
      <c r="CF17" s="161">
        <f t="shared" si="31"/>
        <v>0.49139576762588066</v>
      </c>
      <c r="CG17" s="161">
        <f t="shared" si="31"/>
        <v>0.42490292372463601</v>
      </c>
      <c r="CH17" s="161">
        <f t="shared" si="31"/>
        <v>0.37172650423800302</v>
      </c>
      <c r="CI17" s="161">
        <f t="shared" si="31"/>
        <v>0.3288163630723418</v>
      </c>
      <c r="CJ17" s="161">
        <f t="shared" si="31"/>
        <v>0.29386037557106132</v>
      </c>
      <c r="CK17" s="161">
        <f t="shared" si="31"/>
        <v>0.26509982874859933</v>
      </c>
      <c r="CL17" s="161">
        <f t="shared" si="31"/>
        <v>0.24119217937396667</v>
      </c>
      <c r="CM17" s="161">
        <f t="shared" si="31"/>
        <v>0.22110877368878326</v>
      </c>
      <c r="CN17" s="161">
        <f t="shared" si="31"/>
        <v>0.20405842428344503</v>
      </c>
      <c r="CO17" s="161">
        <f t="shared" si="31"/>
        <v>0.18943015299646843</v>
      </c>
      <c r="CP17" s="162">
        <f t="shared" si="31"/>
        <v>0.17675017386827965</v>
      </c>
      <c r="CQ17" s="119"/>
      <c r="CR17" s="119"/>
      <c r="CS17" s="119"/>
      <c r="CT17" s="119"/>
      <c r="CU17" s="119"/>
      <c r="CV17" s="119"/>
      <c r="CW17" s="119"/>
      <c r="CX17" s="119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19"/>
      <c r="DL17" s="119"/>
      <c r="DM17" s="119"/>
      <c r="DN17" s="119"/>
      <c r="DO17" s="119"/>
      <c r="DP17" s="119"/>
      <c r="DQ17" s="119"/>
      <c r="DR17" s="119"/>
      <c r="DS17" s="119"/>
    </row>
    <row r="18" spans="1:123" ht="17.100000000000001" customHeight="1" x14ac:dyDescent="0.2">
      <c r="A18" s="99" t="s">
        <v>168</v>
      </c>
      <c r="B18" s="88">
        <f>'I(a)'!J9</f>
        <v>200</v>
      </c>
      <c r="C18" s="89" t="s">
        <v>32</v>
      </c>
      <c r="D18" s="91" t="s">
        <v>127</v>
      </c>
      <c r="E18" s="97">
        <f>'I(a)'!$AD$27</f>
        <v>1.7180605615493005</v>
      </c>
      <c r="G18" s="109">
        <f t="shared" si="19"/>
        <v>1449.0565793213973</v>
      </c>
      <c r="H18" s="77">
        <f t="shared" si="20"/>
        <v>0</v>
      </c>
      <c r="I18" s="77">
        <f t="shared" si="21"/>
        <v>28.337650368220007</v>
      </c>
      <c r="J18" s="75">
        <f t="shared" si="22"/>
        <v>28.337650368220007</v>
      </c>
      <c r="K18" s="105">
        <f t="shared" si="23"/>
        <v>0.95561008868292252</v>
      </c>
      <c r="L18" s="127">
        <f t="shared" si="32"/>
        <v>54.752424941653771</v>
      </c>
      <c r="M18" s="129">
        <f t="shared" si="33"/>
        <v>2.9999999999999991</v>
      </c>
      <c r="N18" s="160">
        <f t="shared" ref="N18:W27" si="34">((($J18+N$4)/2)/$E$12^2)*(($E$12)/($E$12^2+N$7^2+$M18^2)^0.5)^3</f>
        <v>0.21661903748213729</v>
      </c>
      <c r="O18" s="161">
        <f t="shared" si="34"/>
        <v>0.23128591957748448</v>
      </c>
      <c r="P18" s="161">
        <f t="shared" si="34"/>
        <v>0.24805394430045563</v>
      </c>
      <c r="Q18" s="161">
        <f t="shared" si="34"/>
        <v>0.26742102421853847</v>
      </c>
      <c r="R18" s="161">
        <f t="shared" si="34"/>
        <v>0.29002897011970646</v>
      </c>
      <c r="S18" s="161">
        <f t="shared" si="34"/>
        <v>0.31670878302699218</v>
      </c>
      <c r="T18" s="161">
        <f t="shared" si="34"/>
        <v>0.34854100665267845</v>
      </c>
      <c r="U18" s="161">
        <f t="shared" si="34"/>
        <v>0.38693637161837441</v>
      </c>
      <c r="V18" s="161">
        <f t="shared" si="34"/>
        <v>0.43374384427371532</v>
      </c>
      <c r="W18" s="161">
        <f t="shared" si="34"/>
        <v>0.49139576762588416</v>
      </c>
      <c r="X18" s="161">
        <f t="shared" ref="X18:AG27" si="35">((($J18+X$4)/2)/$E$12^2)*(($E$12)/($E$12^2+X$7^2+$M18^2)^0.5)^3</f>
        <v>0.56310330740183256</v>
      </c>
      <c r="Y18" s="161">
        <f t="shared" si="35"/>
        <v>0.65312024462773588</v>
      </c>
      <c r="Z18" s="161">
        <f t="shared" si="35"/>
        <v>0.76709976631976606</v>
      </c>
      <c r="AA18" s="161">
        <f t="shared" si="35"/>
        <v>0.91257794607926357</v>
      </c>
      <c r="AB18" s="161">
        <f t="shared" si="35"/>
        <v>1.0996299470797879</v>
      </c>
      <c r="AC18" s="161">
        <f t="shared" si="35"/>
        <v>1.3417617787690503</v>
      </c>
      <c r="AD18" s="161">
        <f t="shared" si="35"/>
        <v>1.6571232150338522</v>
      </c>
      <c r="AE18" s="161">
        <f t="shared" si="35"/>
        <v>2.0701581953237054</v>
      </c>
      <c r="AF18" s="161">
        <f t="shared" si="35"/>
        <v>2.6138501495800206</v>
      </c>
      <c r="AG18" s="161">
        <f t="shared" si="35"/>
        <v>9.8384081881132346</v>
      </c>
      <c r="AH18" s="161">
        <f t="shared" ref="AH18:AQ27" si="36">((($J18+AH$4)/2)/$E$12^2)*(($E$12)/($E$12^2+AH$7^2+$M18^2)^0.5)^3</f>
        <v>10.797499047380381</v>
      </c>
      <c r="AI18" s="161">
        <f t="shared" si="36"/>
        <v>12.320517872610649</v>
      </c>
      <c r="AJ18" s="161">
        <f t="shared" si="36"/>
        <v>14.378933051669424</v>
      </c>
      <c r="AK18" s="161">
        <f t="shared" si="36"/>
        <v>16.899898620053694</v>
      </c>
      <c r="AL18" s="161">
        <f t="shared" si="36"/>
        <v>19.764307326089142</v>
      </c>
      <c r="AM18" s="161">
        <f t="shared" si="36"/>
        <v>22.81091379423426</v>
      </c>
      <c r="AN18" s="161">
        <f t="shared" si="36"/>
        <v>25.84813414033982</v>
      </c>
      <c r="AO18" s="161">
        <f t="shared" si="36"/>
        <v>28.674066343303384</v>
      </c>
      <c r="AP18" s="161">
        <f t="shared" si="36"/>
        <v>31.103449224849843</v>
      </c>
      <c r="AQ18" s="161">
        <f t="shared" si="36"/>
        <v>32.997845975063633</v>
      </c>
      <c r="AR18" s="161">
        <f t="shared" ref="AR18:BA27" si="37">((($J18+AR$4)/2)/$E$12^2)*(($E$12)/($E$12^2+AR$7^2+$M18^2)^0.5)^3</f>
        <v>34.292837210950985</v>
      </c>
      <c r="AS18" s="161">
        <f t="shared" si="37"/>
        <v>35.014386247699491</v>
      </c>
      <c r="AT18" s="161">
        <f t="shared" si="37"/>
        <v>35.276975089907346</v>
      </c>
      <c r="AU18" s="161">
        <f t="shared" si="37"/>
        <v>35.259542432399179</v>
      </c>
      <c r="AV18" s="161">
        <f t="shared" si="37"/>
        <v>35.161684118799556</v>
      </c>
      <c r="AW18" s="161">
        <f t="shared" si="37"/>
        <v>35.15044640300826</v>
      </c>
      <c r="AX18" s="161">
        <f t="shared" si="37"/>
        <v>35.314225685818442</v>
      </c>
      <c r="AY18" s="161">
        <f t="shared" si="37"/>
        <v>35.641115273466056</v>
      </c>
      <c r="AZ18" s="161">
        <f t="shared" si="37"/>
        <v>36.032285744715018</v>
      </c>
      <c r="BA18" s="161">
        <f t="shared" si="37"/>
        <v>36.347875926175682</v>
      </c>
      <c r="BB18" s="161">
        <f t="shared" ref="BB18:BK27" si="38">((($J18+BB$4)/2)/$E$12^2)*(($E$12)/($E$12^2+BB$7^2+$M18^2)^0.5)^3</f>
        <v>36.468590837307111</v>
      </c>
      <c r="BC18" s="161">
        <f t="shared" si="38"/>
        <v>36.347875926175654</v>
      </c>
      <c r="BD18" s="161">
        <f t="shared" si="38"/>
        <v>36.032285744715004</v>
      </c>
      <c r="BE18" s="161">
        <f t="shared" si="38"/>
        <v>35.641115273466028</v>
      </c>
      <c r="BF18" s="161">
        <f t="shared" si="38"/>
        <v>35.314225685818421</v>
      </c>
      <c r="BG18" s="161">
        <f t="shared" si="38"/>
        <v>35.150446403008225</v>
      </c>
      <c r="BH18" s="161">
        <f t="shared" si="38"/>
        <v>35.161684118799549</v>
      </c>
      <c r="BI18" s="161">
        <f t="shared" si="38"/>
        <v>35.259542432399165</v>
      </c>
      <c r="BJ18" s="161">
        <f t="shared" si="38"/>
        <v>35.276975089907353</v>
      </c>
      <c r="BK18" s="161">
        <f t="shared" si="38"/>
        <v>35.014386247699491</v>
      </c>
      <c r="BL18" s="161">
        <f t="shared" ref="BL18:BU27" si="39">((($J18+BL$4)/2)/$E$12^2)*(($E$12)/($E$12^2+BL$7^2+$M18^2)^0.5)^3</f>
        <v>34.292837210950943</v>
      </c>
      <c r="BM18" s="161">
        <f t="shared" si="39"/>
        <v>32.997845975063555</v>
      </c>
      <c r="BN18" s="161">
        <f t="shared" si="39"/>
        <v>31.103449224849729</v>
      </c>
      <c r="BO18" s="161">
        <f t="shared" si="39"/>
        <v>28.674066343303238</v>
      </c>
      <c r="BP18" s="161">
        <f t="shared" si="39"/>
        <v>25.848134140339628</v>
      </c>
      <c r="BQ18" s="161">
        <f t="shared" si="39"/>
        <v>22.810913794234118</v>
      </c>
      <c r="BR18" s="161">
        <f t="shared" si="39"/>
        <v>19.764307326088996</v>
      </c>
      <c r="BS18" s="161">
        <f t="shared" si="39"/>
        <v>16.899898620053563</v>
      </c>
      <c r="BT18" s="161">
        <f t="shared" si="39"/>
        <v>14.378933051669318</v>
      </c>
      <c r="BU18" s="161">
        <f t="shared" si="39"/>
        <v>12.320517872610546</v>
      </c>
      <c r="BV18" s="161">
        <f t="shared" ref="BV18:CE27" si="40">((($J18+BV$4)/2)/$E$12^2)*(($E$12)/($E$12^2+BV$7^2+$M18^2)^0.5)^3</f>
        <v>10.797499047380347</v>
      </c>
      <c r="BW18" s="161">
        <f t="shared" si="40"/>
        <v>9.8384081881131884</v>
      </c>
      <c r="BX18" s="161">
        <f t="shared" si="40"/>
        <v>2.6138501495799873</v>
      </c>
      <c r="BY18" s="161">
        <f t="shared" si="40"/>
        <v>2.0701581953236801</v>
      </c>
      <c r="BZ18" s="161">
        <f t="shared" si="40"/>
        <v>1.6571232150338355</v>
      </c>
      <c r="CA18" s="161">
        <f t="shared" si="40"/>
        <v>1.3417617787690375</v>
      </c>
      <c r="CB18" s="161">
        <f t="shared" si="40"/>
        <v>1.0996299470797779</v>
      </c>
      <c r="CC18" s="161">
        <f t="shared" si="40"/>
        <v>0.91257794607925757</v>
      </c>
      <c r="CD18" s="161">
        <f t="shared" si="40"/>
        <v>0.76709976631975962</v>
      </c>
      <c r="CE18" s="161">
        <f t="shared" si="40"/>
        <v>0.65312024462773133</v>
      </c>
      <c r="CF18" s="161">
        <f t="shared" ref="CF18:CP27" si="41">((($J18+CF$4)/2)/$E$12^2)*(($E$12)/($E$12^2+CF$7^2+$M18^2)^0.5)^3</f>
        <v>0.5631033074018289</v>
      </c>
      <c r="CG18" s="161">
        <f t="shared" si="41"/>
        <v>0.49139576762588122</v>
      </c>
      <c r="CH18" s="161">
        <f t="shared" si="41"/>
        <v>0.4337438442737131</v>
      </c>
      <c r="CI18" s="161">
        <f t="shared" si="41"/>
        <v>0.38693637161837263</v>
      </c>
      <c r="CJ18" s="161">
        <f t="shared" si="41"/>
        <v>0.34854100665267657</v>
      </c>
      <c r="CK18" s="161">
        <f t="shared" si="41"/>
        <v>0.31670878302699074</v>
      </c>
      <c r="CL18" s="161">
        <f t="shared" si="41"/>
        <v>0.29002897011970502</v>
      </c>
      <c r="CM18" s="161">
        <f t="shared" si="41"/>
        <v>0.26742102421853742</v>
      </c>
      <c r="CN18" s="161">
        <f t="shared" si="41"/>
        <v>0.24805394430045494</v>
      </c>
      <c r="CO18" s="161">
        <f t="shared" si="41"/>
        <v>0.23128591957748357</v>
      </c>
      <c r="CP18" s="162">
        <f t="shared" si="41"/>
        <v>0.21661903748213662</v>
      </c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</row>
    <row r="19" spans="1:123" ht="17.100000000000001" customHeight="1" x14ac:dyDescent="0.2">
      <c r="A19" s="100"/>
      <c r="B19" s="89"/>
      <c r="C19" s="89"/>
      <c r="D19" s="91" t="s">
        <v>126</v>
      </c>
      <c r="E19" s="97">
        <f>'I(a)'!$AD$33</f>
        <v>-1.226277362938756</v>
      </c>
      <c r="G19" s="109">
        <f t="shared" si="19"/>
        <v>1304.2304998394591</v>
      </c>
      <c r="H19" s="77">
        <f t="shared" si="20"/>
        <v>0</v>
      </c>
      <c r="I19" s="77">
        <f t="shared" si="21"/>
        <v>34.828487345495375</v>
      </c>
      <c r="J19" s="75">
        <f t="shared" si="22"/>
        <v>34.828487345495375</v>
      </c>
      <c r="K19" s="105">
        <f t="shared" si="23"/>
        <v>0.93954404859223306</v>
      </c>
      <c r="L19" s="127">
        <f t="shared" si="32"/>
        <v>53.831908650969297</v>
      </c>
      <c r="M19" s="129">
        <f t="shared" si="33"/>
        <v>2.899999999999999</v>
      </c>
      <c r="N19" s="160">
        <f t="shared" si="34"/>
        <v>0.26756045862360717</v>
      </c>
      <c r="O19" s="161">
        <f t="shared" si="34"/>
        <v>0.28475894893390269</v>
      </c>
      <c r="P19" s="161">
        <f t="shared" si="34"/>
        <v>0.30424294901916943</v>
      </c>
      <c r="Q19" s="161">
        <f t="shared" si="34"/>
        <v>0.32653671519878441</v>
      </c>
      <c r="R19" s="161">
        <f t="shared" si="34"/>
        <v>0.3523154219076759</v>
      </c>
      <c r="S19" s="161">
        <f t="shared" si="34"/>
        <v>0.38245283591402701</v>
      </c>
      <c r="T19" s="161">
        <f t="shared" si="34"/>
        <v>0.41808491764460909</v>
      </c>
      <c r="U19" s="161">
        <f t="shared" si="34"/>
        <v>0.46069490631274723</v>
      </c>
      <c r="V19" s="161">
        <f t="shared" si="34"/>
        <v>0.51222745192583796</v>
      </c>
      <c r="W19" s="161">
        <f t="shared" si="34"/>
        <v>0.57524210541013676</v>
      </c>
      <c r="X19" s="161">
        <f t="shared" si="35"/>
        <v>0.65312024462773588</v>
      </c>
      <c r="Y19" s="161">
        <f t="shared" si="35"/>
        <v>0.75034467716305719</v>
      </c>
      <c r="Z19" s="161">
        <f t="shared" si="35"/>
        <v>0.87287823539583687</v>
      </c>
      <c r="AA19" s="161">
        <f t="shared" si="35"/>
        <v>1.0286773628558838</v>
      </c>
      <c r="AB19" s="161">
        <f t="shared" si="35"/>
        <v>1.2283899202920627</v>
      </c>
      <c r="AC19" s="161">
        <f t="shared" si="35"/>
        <v>1.4863044622204011</v>
      </c>
      <c r="AD19" s="161">
        <f t="shared" si="35"/>
        <v>1.8216426873794895</v>
      </c>
      <c r="AE19" s="161">
        <f t="shared" si="35"/>
        <v>2.2603197622162181</v>
      </c>
      <c r="AF19" s="161">
        <f t="shared" si="35"/>
        <v>2.8373414167976874</v>
      </c>
      <c r="AG19" s="161">
        <f t="shared" si="35"/>
        <v>10.441042081872112</v>
      </c>
      <c r="AH19" s="161">
        <f t="shared" si="36"/>
        <v>11.466680676777678</v>
      </c>
      <c r="AI19" s="161">
        <f t="shared" si="36"/>
        <v>13.089152770537744</v>
      </c>
      <c r="AJ19" s="161">
        <f t="shared" si="36"/>
        <v>15.280377630982226</v>
      </c>
      <c r="AK19" s="161">
        <f t="shared" si="36"/>
        <v>17.96524189310804</v>
      </c>
      <c r="AL19" s="161">
        <f t="shared" si="36"/>
        <v>21.019241550564377</v>
      </c>
      <c r="AM19" s="161">
        <f t="shared" si="36"/>
        <v>24.272555362057972</v>
      </c>
      <c r="AN19" s="161">
        <f t="shared" si="36"/>
        <v>27.52231415923632</v>
      </c>
      <c r="AO19" s="161">
        <f t="shared" si="36"/>
        <v>30.553713076493253</v>
      </c>
      <c r="AP19" s="161">
        <f t="shared" si="36"/>
        <v>33.16866741419409</v>
      </c>
      <c r="AQ19" s="161">
        <f t="shared" si="36"/>
        <v>35.218099668855871</v>
      </c>
      <c r="AR19" s="161">
        <f t="shared" si="37"/>
        <v>36.631234613149402</v>
      </c>
      <c r="AS19" s="161">
        <f t="shared" si="37"/>
        <v>37.433488711466204</v>
      </c>
      <c r="AT19" s="161">
        <f t="shared" si="37"/>
        <v>37.744946342895439</v>
      </c>
      <c r="AU19" s="161">
        <f t="shared" si="37"/>
        <v>37.755046922532799</v>
      </c>
      <c r="AV19" s="161">
        <f t="shared" si="37"/>
        <v>37.67598811339063</v>
      </c>
      <c r="AW19" s="161">
        <f t="shared" si="37"/>
        <v>37.685827084504012</v>
      </c>
      <c r="AX19" s="161">
        <f t="shared" si="37"/>
        <v>37.878971978170796</v>
      </c>
      <c r="AY19" s="161">
        <f t="shared" si="37"/>
        <v>38.242729907053267</v>
      </c>
      <c r="AZ19" s="161">
        <f t="shared" si="37"/>
        <v>38.671385864826824</v>
      </c>
      <c r="BA19" s="161">
        <f t="shared" si="37"/>
        <v>39.015214899800426</v>
      </c>
      <c r="BB19" s="161">
        <f t="shared" si="38"/>
        <v>39.146448720706154</v>
      </c>
      <c r="BC19" s="161">
        <f t="shared" si="38"/>
        <v>39.015214899800419</v>
      </c>
      <c r="BD19" s="161">
        <f t="shared" si="38"/>
        <v>38.671385864826831</v>
      </c>
      <c r="BE19" s="161">
        <f t="shared" si="38"/>
        <v>38.24272990705326</v>
      </c>
      <c r="BF19" s="161">
        <f t="shared" si="38"/>
        <v>37.87897197817076</v>
      </c>
      <c r="BG19" s="161">
        <f t="shared" si="38"/>
        <v>37.685827084503991</v>
      </c>
      <c r="BH19" s="161">
        <f t="shared" si="38"/>
        <v>37.675988113390645</v>
      </c>
      <c r="BI19" s="161">
        <f t="shared" si="38"/>
        <v>37.755046922532806</v>
      </c>
      <c r="BJ19" s="161">
        <f t="shared" si="38"/>
        <v>37.74494634289546</v>
      </c>
      <c r="BK19" s="161">
        <f t="shared" si="38"/>
        <v>37.433488711466175</v>
      </c>
      <c r="BL19" s="161">
        <f t="shared" si="39"/>
        <v>36.631234613149346</v>
      </c>
      <c r="BM19" s="161">
        <f t="shared" si="39"/>
        <v>35.218099668855785</v>
      </c>
      <c r="BN19" s="161">
        <f t="shared" si="39"/>
        <v>33.168667414193976</v>
      </c>
      <c r="BO19" s="161">
        <f t="shared" si="39"/>
        <v>30.553713076493121</v>
      </c>
      <c r="BP19" s="161">
        <f t="shared" si="39"/>
        <v>27.522314159236096</v>
      </c>
      <c r="BQ19" s="161">
        <f t="shared" si="39"/>
        <v>24.272555362057815</v>
      </c>
      <c r="BR19" s="161">
        <f t="shared" si="39"/>
        <v>21.019241550564224</v>
      </c>
      <c r="BS19" s="161">
        <f t="shared" si="39"/>
        <v>17.965241893107898</v>
      </c>
      <c r="BT19" s="161">
        <f t="shared" si="39"/>
        <v>15.280377630982125</v>
      </c>
      <c r="BU19" s="161">
        <f t="shared" si="39"/>
        <v>13.089152770537629</v>
      </c>
      <c r="BV19" s="161">
        <f t="shared" si="40"/>
        <v>11.466680676777635</v>
      </c>
      <c r="BW19" s="161">
        <f t="shared" si="40"/>
        <v>10.441042081872061</v>
      </c>
      <c r="BX19" s="161">
        <f t="shared" si="40"/>
        <v>2.8373414167976518</v>
      </c>
      <c r="BY19" s="161">
        <f t="shared" si="40"/>
        <v>2.2603197622161924</v>
      </c>
      <c r="BZ19" s="161">
        <f t="shared" si="40"/>
        <v>1.8216426873794713</v>
      </c>
      <c r="CA19" s="161">
        <f t="shared" si="40"/>
        <v>1.486304462220388</v>
      </c>
      <c r="CB19" s="161">
        <f t="shared" si="40"/>
        <v>1.2283899202920512</v>
      </c>
      <c r="CC19" s="161">
        <f t="shared" si="40"/>
        <v>1.0286773628558772</v>
      </c>
      <c r="CD19" s="161">
        <f t="shared" si="40"/>
        <v>0.87287823539583043</v>
      </c>
      <c r="CE19" s="161">
        <f t="shared" si="40"/>
        <v>0.75034467716305198</v>
      </c>
      <c r="CF19" s="161">
        <f t="shared" si="41"/>
        <v>0.65312024462773155</v>
      </c>
      <c r="CG19" s="161">
        <f t="shared" si="41"/>
        <v>0.57524210541013354</v>
      </c>
      <c r="CH19" s="161">
        <f t="shared" si="41"/>
        <v>0.5122274519258353</v>
      </c>
      <c r="CI19" s="161">
        <f t="shared" si="41"/>
        <v>0.46069490631274512</v>
      </c>
      <c r="CJ19" s="161">
        <f t="shared" si="41"/>
        <v>0.41808491764460715</v>
      </c>
      <c r="CK19" s="161">
        <f t="shared" si="41"/>
        <v>0.38245283591402524</v>
      </c>
      <c r="CL19" s="161">
        <f t="shared" si="41"/>
        <v>0.35231542190767434</v>
      </c>
      <c r="CM19" s="161">
        <f t="shared" si="41"/>
        <v>0.3265367151987833</v>
      </c>
      <c r="CN19" s="161">
        <f t="shared" si="41"/>
        <v>0.3042429490191686</v>
      </c>
      <c r="CO19" s="161">
        <f t="shared" si="41"/>
        <v>0.28475894893390175</v>
      </c>
      <c r="CP19" s="162">
        <f t="shared" si="41"/>
        <v>0.26756045862360639</v>
      </c>
      <c r="CQ19" s="119"/>
      <c r="CR19" s="119"/>
      <c r="CS19" s="119"/>
      <c r="CT19" s="119"/>
      <c r="CU19" s="119"/>
      <c r="CV19" s="119"/>
      <c r="CW19" s="119"/>
      <c r="CX19" s="119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19"/>
      <c r="DL19" s="119"/>
      <c r="DM19" s="119"/>
      <c r="DN19" s="119"/>
      <c r="DO19" s="119"/>
      <c r="DP19" s="119"/>
      <c r="DQ19" s="119"/>
      <c r="DR19" s="119"/>
      <c r="DS19" s="119"/>
    </row>
    <row r="20" spans="1:123" ht="17.100000000000001" customHeight="1" thickBot="1" x14ac:dyDescent="0.25">
      <c r="A20" s="101"/>
      <c r="B20" s="102"/>
      <c r="C20" s="102"/>
      <c r="D20" s="103" t="s">
        <v>148</v>
      </c>
      <c r="E20" s="104">
        <f>'I(a)'!$AD$39</f>
        <v>0.38435058131488037</v>
      </c>
      <c r="G20" s="109">
        <f t="shared" si="19"/>
        <v>1168.434948386777</v>
      </c>
      <c r="H20" s="77">
        <f t="shared" si="20"/>
        <v>0</v>
      </c>
      <c r="I20" s="77">
        <f t="shared" si="21"/>
        <v>42.975009498259155</v>
      </c>
      <c r="J20" s="75">
        <f t="shared" si="22"/>
        <v>42.975009498259155</v>
      </c>
      <c r="K20" s="105">
        <f t="shared" si="23"/>
        <v>0.92273944086438209</v>
      </c>
      <c r="L20" s="127">
        <f t="shared" si="32"/>
        <v>52.869075551790502</v>
      </c>
      <c r="M20" s="129">
        <f t="shared" si="33"/>
        <v>2.7999999999999989</v>
      </c>
      <c r="N20" s="160">
        <f t="shared" si="34"/>
        <v>0.33292881836108401</v>
      </c>
      <c r="O20" s="161">
        <f t="shared" si="34"/>
        <v>0.35337856375729476</v>
      </c>
      <c r="P20" s="161">
        <f t="shared" si="34"/>
        <v>0.37634020950411518</v>
      </c>
      <c r="Q20" s="161">
        <f t="shared" si="34"/>
        <v>0.40236717824431895</v>
      </c>
      <c r="R20" s="161">
        <f t="shared" si="34"/>
        <v>0.43217116394457739</v>
      </c>
      <c r="S20" s="161">
        <f t="shared" si="34"/>
        <v>0.46667229404173638</v>
      </c>
      <c r="T20" s="161">
        <f t="shared" si="34"/>
        <v>0.5070661321798523</v>
      </c>
      <c r="U20" s="161">
        <f t="shared" si="34"/>
        <v>0.55491342440950087</v>
      </c>
      <c r="V20" s="161">
        <f t="shared" si="34"/>
        <v>0.61226063202650149</v>
      </c>
      <c r="W20" s="161">
        <f t="shared" si="34"/>
        <v>0.68180222879653762</v>
      </c>
      <c r="X20" s="161">
        <f t="shared" si="35"/>
        <v>0.76709976631976606</v>
      </c>
      <c r="Y20" s="161">
        <f t="shared" si="35"/>
        <v>0.87287823539583687</v>
      </c>
      <c r="Z20" s="161">
        <f t="shared" si="35"/>
        <v>1.0054278276346478</v>
      </c>
      <c r="AA20" s="161">
        <f t="shared" si="35"/>
        <v>1.1731495811730739</v>
      </c>
      <c r="AB20" s="161">
        <f t="shared" si="35"/>
        <v>1.3872975871240238</v>
      </c>
      <c r="AC20" s="161">
        <f t="shared" si="35"/>
        <v>1.6629897839488625</v>
      </c>
      <c r="AD20" s="161">
        <f t="shared" si="35"/>
        <v>2.0205856420119233</v>
      </c>
      <c r="AE20" s="161">
        <f t="shared" si="35"/>
        <v>2.4875645206212864</v>
      </c>
      <c r="AF20" s="161">
        <f t="shared" si="35"/>
        <v>3.1010860385909433</v>
      </c>
      <c r="AG20" s="161">
        <f t="shared" si="35"/>
        <v>11.104722676402181</v>
      </c>
      <c r="AH20" s="161">
        <f t="shared" si="36"/>
        <v>12.202897896193985</v>
      </c>
      <c r="AI20" s="161">
        <f t="shared" si="36"/>
        <v>13.932912717077247</v>
      </c>
      <c r="AJ20" s="161">
        <f t="shared" si="36"/>
        <v>16.267360598989157</v>
      </c>
      <c r="AK20" s="161">
        <f t="shared" si="36"/>
        <v>19.128920228795103</v>
      </c>
      <c r="AL20" s="161">
        <f t="shared" si="36"/>
        <v>22.387529489065265</v>
      </c>
      <c r="AM20" s="161">
        <f t="shared" si="36"/>
        <v>25.864371147803308</v>
      </c>
      <c r="AN20" s="161">
        <f t="shared" si="36"/>
        <v>29.344609761712757</v>
      </c>
      <c r="AO20" s="161">
        <f t="shared" si="36"/>
        <v>32.59964488806758</v>
      </c>
      <c r="AP20" s="161">
        <f t="shared" si="36"/>
        <v>35.417571849804268</v>
      </c>
      <c r="AQ20" s="161">
        <f t="shared" si="36"/>
        <v>37.637732009478221</v>
      </c>
      <c r="AR20" s="161">
        <f t="shared" si="37"/>
        <v>39.182293861182266</v>
      </c>
      <c r="AS20" s="161">
        <f t="shared" si="37"/>
        <v>40.075827291547725</v>
      </c>
      <c r="AT20" s="161">
        <f t="shared" si="37"/>
        <v>40.444199512818265</v>
      </c>
      <c r="AU20" s="161">
        <f t="shared" si="37"/>
        <v>40.487961317080334</v>
      </c>
      <c r="AV20" s="161">
        <f t="shared" si="37"/>
        <v>40.432760729009878</v>
      </c>
      <c r="AW20" s="161">
        <f t="shared" si="37"/>
        <v>40.468459958288861</v>
      </c>
      <c r="AX20" s="161">
        <f t="shared" si="37"/>
        <v>40.695923102873707</v>
      </c>
      <c r="AY20" s="161">
        <f t="shared" si="37"/>
        <v>41.101587469680716</v>
      </c>
      <c r="AZ20" s="161">
        <f t="shared" si="37"/>
        <v>41.572271283870109</v>
      </c>
      <c r="BA20" s="161">
        <f t="shared" si="37"/>
        <v>41.947552702419429</v>
      </c>
      <c r="BB20" s="161">
        <f t="shared" si="38"/>
        <v>42.090470789173331</v>
      </c>
      <c r="BC20" s="161">
        <f t="shared" si="38"/>
        <v>41.947552702419422</v>
      </c>
      <c r="BD20" s="161">
        <f t="shared" si="38"/>
        <v>41.572271283870116</v>
      </c>
      <c r="BE20" s="161">
        <f t="shared" si="38"/>
        <v>41.101587469680688</v>
      </c>
      <c r="BF20" s="161">
        <f t="shared" si="38"/>
        <v>40.695923102873685</v>
      </c>
      <c r="BG20" s="161">
        <f t="shared" si="38"/>
        <v>40.468459958288847</v>
      </c>
      <c r="BH20" s="161">
        <f t="shared" si="38"/>
        <v>40.4327607290099</v>
      </c>
      <c r="BI20" s="161">
        <f t="shared" si="38"/>
        <v>40.487961317080355</v>
      </c>
      <c r="BJ20" s="161">
        <f t="shared" si="38"/>
        <v>40.444199512818265</v>
      </c>
      <c r="BK20" s="161">
        <f t="shared" si="38"/>
        <v>40.075827291547725</v>
      </c>
      <c r="BL20" s="161">
        <f t="shared" si="39"/>
        <v>39.182293861182181</v>
      </c>
      <c r="BM20" s="161">
        <f t="shared" si="39"/>
        <v>37.637732009478128</v>
      </c>
      <c r="BN20" s="161">
        <f t="shared" si="39"/>
        <v>35.417571849804126</v>
      </c>
      <c r="BO20" s="161">
        <f t="shared" si="39"/>
        <v>32.599644888067395</v>
      </c>
      <c r="BP20" s="161">
        <f t="shared" si="39"/>
        <v>29.34460976171254</v>
      </c>
      <c r="BQ20" s="161">
        <f t="shared" si="39"/>
        <v>25.864371147803144</v>
      </c>
      <c r="BR20" s="161">
        <f t="shared" si="39"/>
        <v>22.387529489065088</v>
      </c>
      <c r="BS20" s="161">
        <f t="shared" si="39"/>
        <v>19.128920228794954</v>
      </c>
      <c r="BT20" s="161">
        <f t="shared" si="39"/>
        <v>16.267360598989043</v>
      </c>
      <c r="BU20" s="161">
        <f t="shared" si="39"/>
        <v>13.932912717077143</v>
      </c>
      <c r="BV20" s="161">
        <f t="shared" si="40"/>
        <v>12.202897896193942</v>
      </c>
      <c r="BW20" s="161">
        <f t="shared" si="40"/>
        <v>11.104722676402139</v>
      </c>
      <c r="BX20" s="161">
        <f t="shared" si="40"/>
        <v>3.1010860385909069</v>
      </c>
      <c r="BY20" s="161">
        <f t="shared" si="40"/>
        <v>2.4875645206212584</v>
      </c>
      <c r="BZ20" s="161">
        <f t="shared" si="40"/>
        <v>2.0205856420119042</v>
      </c>
      <c r="CA20" s="161">
        <f t="shared" si="40"/>
        <v>1.6629897839488479</v>
      </c>
      <c r="CB20" s="161">
        <f t="shared" si="40"/>
        <v>1.3872975871240123</v>
      </c>
      <c r="CC20" s="161">
        <f t="shared" si="40"/>
        <v>1.173149581173067</v>
      </c>
      <c r="CD20" s="161">
        <f t="shared" si="40"/>
        <v>1.0054278276346404</v>
      </c>
      <c r="CE20" s="161">
        <f t="shared" si="40"/>
        <v>0.87287823539583176</v>
      </c>
      <c r="CF20" s="161">
        <f t="shared" si="41"/>
        <v>0.76709976631976118</v>
      </c>
      <c r="CG20" s="161">
        <f t="shared" si="41"/>
        <v>0.68180222879653429</v>
      </c>
      <c r="CH20" s="161">
        <f t="shared" si="41"/>
        <v>0.61226063202649861</v>
      </c>
      <c r="CI20" s="161">
        <f t="shared" si="41"/>
        <v>0.55491342440949853</v>
      </c>
      <c r="CJ20" s="161">
        <f t="shared" si="41"/>
        <v>0.50706613217985008</v>
      </c>
      <c r="CK20" s="161">
        <f t="shared" si="41"/>
        <v>0.46667229404173455</v>
      </c>
      <c r="CL20" s="161">
        <f t="shared" si="41"/>
        <v>0.43217116394457578</v>
      </c>
      <c r="CM20" s="161">
        <f t="shared" si="41"/>
        <v>0.40236717824431756</v>
      </c>
      <c r="CN20" s="161">
        <f t="shared" si="41"/>
        <v>0.37634020950411418</v>
      </c>
      <c r="CO20" s="161">
        <f t="shared" si="41"/>
        <v>0.35337856375729371</v>
      </c>
      <c r="CP20" s="162">
        <f t="shared" si="41"/>
        <v>0.33292881836108318</v>
      </c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</row>
    <row r="21" spans="1:123" ht="17.100000000000001" customHeight="1" x14ac:dyDescent="0.2">
      <c r="A21" s="142" t="s">
        <v>165</v>
      </c>
      <c r="B21" s="150">
        <f>'I(a)'!D5*E13</f>
        <v>1677.1299999999997</v>
      </c>
      <c r="C21" s="83" t="s">
        <v>32</v>
      </c>
      <c r="D21" s="82" t="s">
        <v>207</v>
      </c>
      <c r="E21" s="143">
        <f>'I(a)'!K11</f>
        <v>8</v>
      </c>
      <c r="G21" s="109">
        <f t="shared" si="19"/>
        <v>1044.1216329617141</v>
      </c>
      <c r="H21" s="77">
        <f t="shared" si="20"/>
        <v>0</v>
      </c>
      <c r="I21" s="77">
        <f t="shared" si="21"/>
        <v>53.239840200127162</v>
      </c>
      <c r="J21" s="75">
        <f t="shared" si="22"/>
        <v>53.239840200127162</v>
      </c>
      <c r="K21" s="105">
        <f t="shared" si="23"/>
        <v>0.90515431453499728</v>
      </c>
      <c r="L21" s="127">
        <f t="shared" si="32"/>
        <v>51.861522030912376</v>
      </c>
      <c r="M21" s="129">
        <f t="shared" si="33"/>
        <v>2.6999999999999988</v>
      </c>
      <c r="N21" s="160">
        <f t="shared" si="34"/>
        <v>0.41715761677795576</v>
      </c>
      <c r="O21" s="161">
        <f t="shared" si="34"/>
        <v>0.4418128365412422</v>
      </c>
      <c r="P21" s="161">
        <f t="shared" si="34"/>
        <v>0.46926277209804196</v>
      </c>
      <c r="Q21" s="161">
        <f t="shared" si="34"/>
        <v>0.50009369591034925</v>
      </c>
      <c r="R21" s="161">
        <f t="shared" si="34"/>
        <v>0.53505786788852372</v>
      </c>
      <c r="S21" s="161">
        <f t="shared" si="34"/>
        <v>0.57512628798834731</v>
      </c>
      <c r="T21" s="161">
        <f t="shared" si="34"/>
        <v>0.62155924952278518</v>
      </c>
      <c r="U21" s="161">
        <f t="shared" si="34"/>
        <v>0.67600096367703866</v>
      </c>
      <c r="V21" s="161">
        <f t="shared" si="34"/>
        <v>0.74060680948473345</v>
      </c>
      <c r="W21" s="161">
        <f t="shared" si="34"/>
        <v>0.81821489819674298</v>
      </c>
      <c r="X21" s="161">
        <f t="shared" si="35"/>
        <v>0.91257794607926357</v>
      </c>
      <c r="Y21" s="161">
        <f t="shared" si="35"/>
        <v>1.0286773628558838</v>
      </c>
      <c r="Z21" s="161">
        <f t="shared" si="35"/>
        <v>1.1731495811730739</v>
      </c>
      <c r="AA21" s="161">
        <f t="shared" si="35"/>
        <v>1.3548657851392654</v>
      </c>
      <c r="AB21" s="161">
        <f t="shared" si="35"/>
        <v>1.5857214326810269</v>
      </c>
      <c r="AC21" s="161">
        <f t="shared" si="35"/>
        <v>1.8817127588080347</v>
      </c>
      <c r="AD21" s="161">
        <f t="shared" si="35"/>
        <v>2.2644057033134044</v>
      </c>
      <c r="AE21" s="161">
        <f t="shared" si="35"/>
        <v>2.7629408915999889</v>
      </c>
      <c r="AF21" s="161">
        <f t="shared" si="35"/>
        <v>3.416769518060029</v>
      </c>
      <c r="AG21" s="161">
        <f t="shared" si="35"/>
        <v>11.842172115455499</v>
      </c>
      <c r="AH21" s="161">
        <f t="shared" si="36"/>
        <v>13.019734839815467</v>
      </c>
      <c r="AI21" s="161">
        <f t="shared" si="36"/>
        <v>14.866361662929586</v>
      </c>
      <c r="AJ21" s="161">
        <f t="shared" si="36"/>
        <v>17.355574646635812</v>
      </c>
      <c r="AK21" s="161">
        <f t="shared" si="36"/>
        <v>20.407930427018808</v>
      </c>
      <c r="AL21" s="161">
        <f t="shared" si="36"/>
        <v>23.88766287351487</v>
      </c>
      <c r="AM21" s="161">
        <f t="shared" si="36"/>
        <v>27.606536554840382</v>
      </c>
      <c r="AN21" s="161">
        <f t="shared" si="36"/>
        <v>31.337043993176447</v>
      </c>
      <c r="AO21" s="161">
        <f t="shared" si="36"/>
        <v>34.835847228613368</v>
      </c>
      <c r="AP21" s="161">
        <f t="shared" si="36"/>
        <v>37.876154991295806</v>
      </c>
      <c r="AQ21" s="161">
        <f t="shared" si="36"/>
        <v>40.284705564254338</v>
      </c>
      <c r="AR21" s="161">
        <f t="shared" si="37"/>
        <v>41.975832619982555</v>
      </c>
      <c r="AS21" s="161">
        <f t="shared" si="37"/>
        <v>42.972901523991432</v>
      </c>
      <c r="AT21" s="161">
        <f t="shared" si="37"/>
        <v>43.407717288538173</v>
      </c>
      <c r="AU21" s="161">
        <f t="shared" si="37"/>
        <v>43.492563325252704</v>
      </c>
      <c r="AV21" s="161">
        <f t="shared" si="37"/>
        <v>43.467423584260537</v>
      </c>
      <c r="AW21" s="161">
        <f t="shared" si="37"/>
        <v>43.534801735157309</v>
      </c>
      <c r="AX21" s="161">
        <f t="shared" si="37"/>
        <v>43.802484369278332</v>
      </c>
      <c r="AY21" s="161">
        <f t="shared" si="37"/>
        <v>44.255939661806657</v>
      </c>
      <c r="AZ21" s="161">
        <f t="shared" si="37"/>
        <v>44.773883129876658</v>
      </c>
      <c r="BA21" s="161">
        <f t="shared" si="37"/>
        <v>45.184287839931315</v>
      </c>
      <c r="BB21" s="161">
        <f t="shared" si="38"/>
        <v>45.340216443604021</v>
      </c>
      <c r="BC21" s="161">
        <f t="shared" si="38"/>
        <v>45.184287839931315</v>
      </c>
      <c r="BD21" s="161">
        <f t="shared" si="38"/>
        <v>44.773883129876666</v>
      </c>
      <c r="BE21" s="161">
        <f t="shared" si="38"/>
        <v>44.255939661806629</v>
      </c>
      <c r="BF21" s="161">
        <f t="shared" si="38"/>
        <v>43.802484369278311</v>
      </c>
      <c r="BG21" s="161">
        <f t="shared" si="38"/>
        <v>43.534801735157295</v>
      </c>
      <c r="BH21" s="161">
        <f t="shared" si="38"/>
        <v>43.467423584260558</v>
      </c>
      <c r="BI21" s="161">
        <f t="shared" si="38"/>
        <v>43.492563325252689</v>
      </c>
      <c r="BJ21" s="161">
        <f t="shared" si="38"/>
        <v>43.407717288538173</v>
      </c>
      <c r="BK21" s="161">
        <f t="shared" si="38"/>
        <v>42.972901523991403</v>
      </c>
      <c r="BL21" s="161">
        <f t="shared" si="39"/>
        <v>41.975832619982491</v>
      </c>
      <c r="BM21" s="161">
        <f t="shared" si="39"/>
        <v>40.284705564254246</v>
      </c>
      <c r="BN21" s="161">
        <f t="shared" si="39"/>
        <v>37.876154991295657</v>
      </c>
      <c r="BO21" s="161">
        <f t="shared" si="39"/>
        <v>34.835847228613197</v>
      </c>
      <c r="BP21" s="161">
        <f t="shared" si="39"/>
        <v>31.337043993176191</v>
      </c>
      <c r="BQ21" s="161">
        <f t="shared" si="39"/>
        <v>27.606536554840204</v>
      </c>
      <c r="BR21" s="161">
        <f t="shared" si="39"/>
        <v>23.887662873514685</v>
      </c>
      <c r="BS21" s="161">
        <f t="shared" si="39"/>
        <v>20.407930427018648</v>
      </c>
      <c r="BT21" s="161">
        <f t="shared" si="39"/>
        <v>17.355574646635699</v>
      </c>
      <c r="BU21" s="161">
        <f t="shared" si="39"/>
        <v>14.866361662929458</v>
      </c>
      <c r="BV21" s="161">
        <f t="shared" si="40"/>
        <v>13.01973483981541</v>
      </c>
      <c r="BW21" s="161">
        <f t="shared" si="40"/>
        <v>11.842172115455448</v>
      </c>
      <c r="BX21" s="161">
        <f t="shared" si="40"/>
        <v>3.4167695180599886</v>
      </c>
      <c r="BY21" s="161">
        <f t="shared" si="40"/>
        <v>2.7629408915999614</v>
      </c>
      <c r="BZ21" s="161">
        <f t="shared" si="40"/>
        <v>2.264405703313384</v>
      </c>
      <c r="CA21" s="161">
        <f t="shared" si="40"/>
        <v>1.8817127588080196</v>
      </c>
      <c r="CB21" s="161">
        <f t="shared" si="40"/>
        <v>1.5857214326810141</v>
      </c>
      <c r="CC21" s="161">
        <f t="shared" si="40"/>
        <v>1.3548657851392574</v>
      </c>
      <c r="CD21" s="161">
        <f t="shared" si="40"/>
        <v>1.1731495811730668</v>
      </c>
      <c r="CE21" s="161">
        <f t="shared" si="40"/>
        <v>1.0286773628558783</v>
      </c>
      <c r="CF21" s="161">
        <f t="shared" si="41"/>
        <v>0.91257794607925902</v>
      </c>
      <c r="CG21" s="161">
        <f t="shared" si="41"/>
        <v>0.81821489819673965</v>
      </c>
      <c r="CH21" s="161">
        <f t="shared" si="41"/>
        <v>0.74060680948473012</v>
      </c>
      <c r="CI21" s="161">
        <f t="shared" si="41"/>
        <v>0.67600096367703588</v>
      </c>
      <c r="CJ21" s="161">
        <f t="shared" si="41"/>
        <v>0.62155924952278263</v>
      </c>
      <c r="CK21" s="161">
        <f t="shared" si="41"/>
        <v>0.57512628798834498</v>
      </c>
      <c r="CL21" s="161">
        <f t="shared" si="41"/>
        <v>0.53505786788852161</v>
      </c>
      <c r="CM21" s="161">
        <f t="shared" si="41"/>
        <v>0.50009369591034736</v>
      </c>
      <c r="CN21" s="161">
        <f t="shared" si="41"/>
        <v>0.46926277209804079</v>
      </c>
      <c r="CO21" s="161">
        <f t="shared" si="41"/>
        <v>0.44181283654124109</v>
      </c>
      <c r="CP21" s="162">
        <f t="shared" si="41"/>
        <v>0.41715761677795477</v>
      </c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</row>
    <row r="22" spans="1:123" ht="17.100000000000001" customHeight="1" x14ac:dyDescent="0.2">
      <c r="A22" s="144" t="s">
        <v>185</v>
      </c>
      <c r="B22" s="80">
        <v>0</v>
      </c>
      <c r="C22" s="78" t="s">
        <v>162</v>
      </c>
      <c r="D22" s="81" t="s">
        <v>101</v>
      </c>
      <c r="E22" s="145">
        <f>'I(a)'!$T$15</f>
        <v>1.2810289884360588</v>
      </c>
      <c r="G22" s="109">
        <f t="shared" si="19"/>
        <v>933.80692018231434</v>
      </c>
      <c r="H22" s="77">
        <f t="shared" si="20"/>
        <v>0</v>
      </c>
      <c r="I22" s="77">
        <f t="shared" si="21"/>
        <v>66.225028604496288</v>
      </c>
      <c r="J22" s="75">
        <f t="shared" si="22"/>
        <v>66.225028604496288</v>
      </c>
      <c r="K22" s="105">
        <f t="shared" si="23"/>
        <v>0.8867446666631158</v>
      </c>
      <c r="L22" s="127">
        <f t="shared" si="32"/>
        <v>50.806726905531562</v>
      </c>
      <c r="M22" s="129">
        <f t="shared" si="33"/>
        <v>2.5999999999999988</v>
      </c>
      <c r="N22" s="160">
        <f t="shared" si="34"/>
        <v>0.52612336841596463</v>
      </c>
      <c r="O22" s="161">
        <f t="shared" si="34"/>
        <v>0.55625358325013696</v>
      </c>
      <c r="P22" s="161">
        <f t="shared" si="34"/>
        <v>0.58953753282392229</v>
      </c>
      <c r="Q22" s="161">
        <f t="shared" si="34"/>
        <v>0.62659925017393914</v>
      </c>
      <c r="R22" s="161">
        <f t="shared" si="34"/>
        <v>0.66823688136640713</v>
      </c>
      <c r="S22" s="161">
        <f t="shared" si="34"/>
        <v>0.71547812596995619</v>
      </c>
      <c r="T22" s="161">
        <f t="shared" si="34"/>
        <v>0.7696544838916044</v>
      </c>
      <c r="U22" s="161">
        <f t="shared" si="34"/>
        <v>0.83250096851304067</v>
      </c>
      <c r="V22" s="161">
        <f t="shared" si="34"/>
        <v>0.90629038328605382</v>
      </c>
      <c r="W22" s="161">
        <f t="shared" si="34"/>
        <v>0.9940146081458815</v>
      </c>
      <c r="X22" s="161">
        <f t="shared" si="35"/>
        <v>1.0996299470797879</v>
      </c>
      <c r="Y22" s="161">
        <f t="shared" si="35"/>
        <v>1.2283899202920618</v>
      </c>
      <c r="Z22" s="161">
        <f t="shared" si="35"/>
        <v>1.3872975871240238</v>
      </c>
      <c r="AA22" s="161">
        <f t="shared" si="35"/>
        <v>1.5857214326810269</v>
      </c>
      <c r="AB22" s="161">
        <f t="shared" si="35"/>
        <v>1.8362352185497781</v>
      </c>
      <c r="AC22" s="161">
        <f t="shared" si="35"/>
        <v>2.1557645548754421</v>
      </c>
      <c r="AD22" s="161">
        <f t="shared" si="35"/>
        <v>2.5671533613130446</v>
      </c>
      <c r="AE22" s="161">
        <f t="shared" si="35"/>
        <v>3.1013045149204461</v>
      </c>
      <c r="AF22" s="161">
        <f t="shared" si="35"/>
        <v>3.8001041971721343</v>
      </c>
      <c r="AG22" s="161">
        <f t="shared" si="35"/>
        <v>12.670257377071833</v>
      </c>
      <c r="AH22" s="161">
        <f t="shared" si="36"/>
        <v>13.935159185238955</v>
      </c>
      <c r="AI22" s="161">
        <f t="shared" si="36"/>
        <v>15.908690413348506</v>
      </c>
      <c r="AJ22" s="161">
        <f t="shared" si="36"/>
        <v>18.565589196629315</v>
      </c>
      <c r="AK22" s="161">
        <f t="shared" si="36"/>
        <v>21.824405528317456</v>
      </c>
      <c r="AL22" s="161">
        <f t="shared" si="36"/>
        <v>25.543542614668269</v>
      </c>
      <c r="AM22" s="161">
        <f t="shared" si="36"/>
        <v>29.524926367515192</v>
      </c>
      <c r="AN22" s="161">
        <f t="shared" si="36"/>
        <v>33.527649656581865</v>
      </c>
      <c r="AO22" s="161">
        <f t="shared" si="36"/>
        <v>37.292646789158539</v>
      </c>
      <c r="AP22" s="161">
        <f t="shared" si="36"/>
        <v>40.577101209384743</v>
      </c>
      <c r="AQ22" s="161">
        <f t="shared" si="36"/>
        <v>43.194039527689661</v>
      </c>
      <c r="AR22" s="161">
        <f t="shared" si="37"/>
        <v>45.049095940520068</v>
      </c>
      <c r="AS22" s="161">
        <f t="shared" si="37"/>
        <v>46.164005390734744</v>
      </c>
      <c r="AT22" s="161">
        <f t="shared" si="37"/>
        <v>46.676630274266586</v>
      </c>
      <c r="AU22" s="161">
        <f t="shared" si="37"/>
        <v>46.811609905343026</v>
      </c>
      <c r="AV22" s="161">
        <f t="shared" si="37"/>
        <v>46.824180323940318</v>
      </c>
      <c r="AW22" s="161">
        <f t="shared" si="37"/>
        <v>46.930360781971046</v>
      </c>
      <c r="AX22" s="161">
        <f t="shared" si="37"/>
        <v>47.245345285918397</v>
      </c>
      <c r="AY22" s="161">
        <f t="shared" si="37"/>
        <v>47.753513222220739</v>
      </c>
      <c r="AZ22" s="161">
        <f t="shared" si="37"/>
        <v>48.324780852397943</v>
      </c>
      <c r="BA22" s="161">
        <f t="shared" si="37"/>
        <v>48.774526527045715</v>
      </c>
      <c r="BB22" s="161">
        <f t="shared" si="38"/>
        <v>48.944983235554048</v>
      </c>
      <c r="BC22" s="161">
        <f t="shared" si="38"/>
        <v>48.774526527045715</v>
      </c>
      <c r="BD22" s="161">
        <f t="shared" si="38"/>
        <v>48.324780852397915</v>
      </c>
      <c r="BE22" s="161">
        <f t="shared" si="38"/>
        <v>47.753513222220718</v>
      </c>
      <c r="BF22" s="161">
        <f t="shared" si="38"/>
        <v>47.24534528591839</v>
      </c>
      <c r="BG22" s="161">
        <f t="shared" si="38"/>
        <v>46.930360781971039</v>
      </c>
      <c r="BH22" s="161">
        <f t="shared" si="38"/>
        <v>46.824180323940347</v>
      </c>
      <c r="BI22" s="161">
        <f t="shared" si="38"/>
        <v>46.811609905343005</v>
      </c>
      <c r="BJ22" s="161">
        <f t="shared" si="38"/>
        <v>46.6766302742666</v>
      </c>
      <c r="BK22" s="161">
        <f t="shared" si="38"/>
        <v>46.16400539073468</v>
      </c>
      <c r="BL22" s="161">
        <f t="shared" si="39"/>
        <v>45.04909594051999</v>
      </c>
      <c r="BM22" s="161">
        <f t="shared" si="39"/>
        <v>43.194039527689554</v>
      </c>
      <c r="BN22" s="161">
        <f t="shared" si="39"/>
        <v>40.57710120938458</v>
      </c>
      <c r="BO22" s="161">
        <f t="shared" si="39"/>
        <v>37.292646789158333</v>
      </c>
      <c r="BP22" s="161">
        <f t="shared" si="39"/>
        <v>33.527649656581616</v>
      </c>
      <c r="BQ22" s="161">
        <f t="shared" si="39"/>
        <v>29.524926367514986</v>
      </c>
      <c r="BR22" s="161">
        <f t="shared" si="39"/>
        <v>25.543542614668095</v>
      </c>
      <c r="BS22" s="161">
        <f t="shared" si="39"/>
        <v>21.824405528317282</v>
      </c>
      <c r="BT22" s="161">
        <f t="shared" si="39"/>
        <v>18.565589196629194</v>
      </c>
      <c r="BU22" s="161">
        <f t="shared" si="39"/>
        <v>15.908690413348378</v>
      </c>
      <c r="BV22" s="161">
        <f t="shared" si="40"/>
        <v>13.935159185238897</v>
      </c>
      <c r="BW22" s="161">
        <f t="shared" si="40"/>
        <v>12.670257377071772</v>
      </c>
      <c r="BX22" s="161">
        <f t="shared" si="40"/>
        <v>3.800104197172093</v>
      </c>
      <c r="BY22" s="161">
        <f t="shared" si="40"/>
        <v>3.1013045149204146</v>
      </c>
      <c r="BZ22" s="161">
        <f t="shared" si="40"/>
        <v>2.5671533613130224</v>
      </c>
      <c r="CA22" s="161">
        <f t="shared" si="40"/>
        <v>2.1557645548754247</v>
      </c>
      <c r="CB22" s="161">
        <f t="shared" si="40"/>
        <v>1.8362352185497643</v>
      </c>
      <c r="CC22" s="161">
        <f t="shared" si="40"/>
        <v>1.5857214326810183</v>
      </c>
      <c r="CD22" s="161">
        <f t="shared" si="40"/>
        <v>1.3872975871240163</v>
      </c>
      <c r="CE22" s="161">
        <f t="shared" si="40"/>
        <v>1.2283899202920561</v>
      </c>
      <c r="CF22" s="161">
        <f t="shared" si="41"/>
        <v>1.0996299470797823</v>
      </c>
      <c r="CG22" s="161">
        <f t="shared" si="41"/>
        <v>0.99401460814587772</v>
      </c>
      <c r="CH22" s="161">
        <f t="shared" si="41"/>
        <v>0.90629038328605016</v>
      </c>
      <c r="CI22" s="161">
        <f t="shared" si="41"/>
        <v>0.83250096851303745</v>
      </c>
      <c r="CJ22" s="161">
        <f t="shared" si="41"/>
        <v>0.76965448389160152</v>
      </c>
      <c r="CK22" s="161">
        <f t="shared" si="41"/>
        <v>0.71547812596995364</v>
      </c>
      <c r="CL22" s="161">
        <f t="shared" si="41"/>
        <v>0.66823688136640469</v>
      </c>
      <c r="CM22" s="161">
        <f t="shared" si="41"/>
        <v>0.62659925017393703</v>
      </c>
      <c r="CN22" s="161">
        <f t="shared" si="41"/>
        <v>0.58953753282392096</v>
      </c>
      <c r="CO22" s="161">
        <f t="shared" si="41"/>
        <v>0.5562535832501353</v>
      </c>
      <c r="CP22" s="162">
        <f t="shared" si="41"/>
        <v>0.52612336841596374</v>
      </c>
      <c r="CQ22" s="119"/>
      <c r="CR22" s="119"/>
      <c r="CS22" s="119"/>
      <c r="CT22" s="119"/>
      <c r="CU22" s="119"/>
      <c r="CV22" s="119"/>
      <c r="CW22" s="119"/>
      <c r="CX22" s="119"/>
      <c r="CY22" s="119"/>
      <c r="CZ22" s="119"/>
      <c r="DA22" s="119"/>
      <c r="DB22" s="119"/>
      <c r="DC22" s="119"/>
      <c r="DD22" s="119"/>
      <c r="DE22" s="119"/>
      <c r="DF22" s="119"/>
      <c r="DG22" s="119"/>
      <c r="DH22" s="119"/>
      <c r="DI22" s="119"/>
      <c r="DJ22" s="119"/>
      <c r="DK22" s="119"/>
      <c r="DL22" s="119"/>
      <c r="DM22" s="119"/>
      <c r="DN22" s="119"/>
      <c r="DO22" s="119"/>
      <c r="DP22" s="119"/>
      <c r="DQ22" s="119"/>
      <c r="DR22" s="119"/>
      <c r="DS22" s="119"/>
    </row>
    <row r="23" spans="1:123" ht="17.100000000000001" customHeight="1" x14ac:dyDescent="0.2">
      <c r="A23" s="146" t="s">
        <v>164</v>
      </c>
      <c r="B23" s="79">
        <f>'I(a)'!B9</f>
        <v>45</v>
      </c>
      <c r="C23" s="78" t="s">
        <v>162</v>
      </c>
      <c r="D23" s="81" t="s">
        <v>102</v>
      </c>
      <c r="E23" s="145">
        <f>'I(a)'!$T$21</f>
        <v>-0.85772728540265408</v>
      </c>
      <c r="G23" s="109">
        <f t="shared" si="19"/>
        <v>839.98086117926539</v>
      </c>
      <c r="H23" s="77">
        <f t="shared" si="20"/>
        <v>0</v>
      </c>
      <c r="I23" s="77">
        <f t="shared" si="21"/>
        <v>82.716670947749833</v>
      </c>
      <c r="J23" s="75">
        <f t="shared" si="22"/>
        <v>82.716670947749833</v>
      </c>
      <c r="K23" s="105">
        <f t="shared" si="23"/>
        <v>0.86746451214557174</v>
      </c>
      <c r="L23" s="127">
        <f t="shared" si="32"/>
        <v>49.702055423316203</v>
      </c>
      <c r="M23" s="129">
        <f t="shared" si="33"/>
        <v>2.4999999999999987</v>
      </c>
      <c r="N23" s="160">
        <f t="shared" si="34"/>
        <v>0.66763644413016765</v>
      </c>
      <c r="O23" s="161">
        <f t="shared" si="34"/>
        <v>0.70493595494334504</v>
      </c>
      <c r="P23" s="161">
        <f t="shared" si="34"/>
        <v>0.74585163145668931</v>
      </c>
      <c r="Q23" s="161">
        <f t="shared" si="34"/>
        <v>0.79105192954628867</v>
      </c>
      <c r="R23" s="161">
        <f t="shared" si="34"/>
        <v>0.84138802706736615</v>
      </c>
      <c r="S23" s="161">
        <f t="shared" si="34"/>
        <v>0.89795204256053551</v>
      </c>
      <c r="T23" s="161">
        <f t="shared" si="34"/>
        <v>0.96215510914452995</v>
      </c>
      <c r="U23" s="161">
        <f t="shared" si="34"/>
        <v>1.0358323748589675</v>
      </c>
      <c r="V23" s="161">
        <f t="shared" si="34"/>
        <v>1.1213846017604399</v>
      </c>
      <c r="W23" s="161">
        <f t="shared" si="34"/>
        <v>1.2219696148705159</v>
      </c>
      <c r="X23" s="161">
        <f t="shared" si="35"/>
        <v>1.3417617787690503</v>
      </c>
      <c r="Y23" s="161">
        <f t="shared" si="35"/>
        <v>1.4863044622204011</v>
      </c>
      <c r="Z23" s="161">
        <f t="shared" si="35"/>
        <v>1.6629897839488625</v>
      </c>
      <c r="AA23" s="161">
        <f t="shared" si="35"/>
        <v>1.8817127588080347</v>
      </c>
      <c r="AB23" s="161">
        <f t="shared" si="35"/>
        <v>2.1557645548754421</v>
      </c>
      <c r="AC23" s="161">
        <f t="shared" si="35"/>
        <v>2.5030536256481826</v>
      </c>
      <c r="AD23" s="161">
        <f t="shared" si="35"/>
        <v>2.947776232035237</v>
      </c>
      <c r="AE23" s="161">
        <f t="shared" si="35"/>
        <v>3.5227022055387072</v>
      </c>
      <c r="AF23" s="161">
        <f t="shared" si="35"/>
        <v>4.2723013723526115</v>
      </c>
      <c r="AG23" s="161">
        <f t="shared" si="35"/>
        <v>13.611528759205129</v>
      </c>
      <c r="AH23" s="161">
        <f t="shared" si="36"/>
        <v>14.97315476310167</v>
      </c>
      <c r="AI23" s="161">
        <f t="shared" si="36"/>
        <v>17.085445391865481</v>
      </c>
      <c r="AJ23" s="161">
        <f t="shared" si="36"/>
        <v>19.924676888278306</v>
      </c>
      <c r="AK23" s="161">
        <f t="shared" si="36"/>
        <v>23.407540356984093</v>
      </c>
      <c r="AL23" s="161">
        <f t="shared" si="36"/>
        <v>27.386504817286575</v>
      </c>
      <c r="AM23" s="161">
        <f t="shared" si="36"/>
        <v>31.653243047300332</v>
      </c>
      <c r="AN23" s="161">
        <f t="shared" si="36"/>
        <v>35.9527023333073</v>
      </c>
      <c r="AO23" s="161">
        <f t="shared" si="36"/>
        <v>40.00905238111492</v>
      </c>
      <c r="AP23" s="161">
        <f t="shared" si="36"/>
        <v>43.562239131193301</v>
      </c>
      <c r="AQ23" s="161">
        <f t="shared" si="36"/>
        <v>46.410377077680849</v>
      </c>
      <c r="AR23" s="161">
        <f t="shared" si="37"/>
        <v>48.449441307611472</v>
      </c>
      <c r="AS23" s="161">
        <f t="shared" si="37"/>
        <v>49.699030934700033</v>
      </c>
      <c r="AT23" s="161">
        <f t="shared" si="37"/>
        <v>50.303137369936785</v>
      </c>
      <c r="AU23" s="161">
        <f t="shared" si="37"/>
        <v>50.499369338037702</v>
      </c>
      <c r="AV23" s="161">
        <f t="shared" si="37"/>
        <v>50.559151876142394</v>
      </c>
      <c r="AW23" s="161">
        <f t="shared" si="37"/>
        <v>50.712923898227984</v>
      </c>
      <c r="AX23" s="161">
        <f t="shared" si="37"/>
        <v>51.083783656007881</v>
      </c>
      <c r="AY23" s="161">
        <f t="shared" si="37"/>
        <v>51.654875367442926</v>
      </c>
      <c r="AZ23" s="161">
        <f t="shared" si="37"/>
        <v>52.28655196452074</v>
      </c>
      <c r="BA23" s="161">
        <f t="shared" si="37"/>
        <v>52.780519152632493</v>
      </c>
      <c r="BB23" s="161">
        <f t="shared" si="38"/>
        <v>52.967252258360737</v>
      </c>
      <c r="BC23" s="161">
        <f t="shared" si="38"/>
        <v>52.780519152632486</v>
      </c>
      <c r="BD23" s="161">
        <f t="shared" si="38"/>
        <v>52.286551964520747</v>
      </c>
      <c r="BE23" s="161">
        <f t="shared" si="38"/>
        <v>51.654875367442905</v>
      </c>
      <c r="BF23" s="161">
        <f t="shared" si="38"/>
        <v>51.083783656007874</v>
      </c>
      <c r="BG23" s="161">
        <f t="shared" si="38"/>
        <v>50.712923898227956</v>
      </c>
      <c r="BH23" s="161">
        <f t="shared" si="38"/>
        <v>50.559151876142423</v>
      </c>
      <c r="BI23" s="161">
        <f t="shared" si="38"/>
        <v>50.499369338037702</v>
      </c>
      <c r="BJ23" s="161">
        <f t="shared" si="38"/>
        <v>50.303137369936778</v>
      </c>
      <c r="BK23" s="161">
        <f t="shared" si="38"/>
        <v>49.699030934700012</v>
      </c>
      <c r="BL23" s="161">
        <f t="shared" si="39"/>
        <v>48.44944130761138</v>
      </c>
      <c r="BM23" s="161">
        <f t="shared" si="39"/>
        <v>46.410377077680749</v>
      </c>
      <c r="BN23" s="161">
        <f t="shared" si="39"/>
        <v>43.562239131193131</v>
      </c>
      <c r="BO23" s="161">
        <f t="shared" si="39"/>
        <v>40.009052381114721</v>
      </c>
      <c r="BP23" s="161">
        <f t="shared" si="39"/>
        <v>35.952702333307037</v>
      </c>
      <c r="BQ23" s="161">
        <f t="shared" si="39"/>
        <v>31.653243047300137</v>
      </c>
      <c r="BR23" s="161">
        <f t="shared" si="39"/>
        <v>27.386504817286365</v>
      </c>
      <c r="BS23" s="161">
        <f t="shared" si="39"/>
        <v>23.407540356983912</v>
      </c>
      <c r="BT23" s="161">
        <f t="shared" si="39"/>
        <v>19.924676888278153</v>
      </c>
      <c r="BU23" s="161">
        <f t="shared" si="39"/>
        <v>17.085445391865353</v>
      </c>
      <c r="BV23" s="161">
        <f t="shared" si="40"/>
        <v>14.973154763101615</v>
      </c>
      <c r="BW23" s="161">
        <f t="shared" si="40"/>
        <v>13.611528759205074</v>
      </c>
      <c r="BX23" s="161">
        <f t="shared" si="40"/>
        <v>4.272301372352568</v>
      </c>
      <c r="BY23" s="161">
        <f t="shared" si="40"/>
        <v>3.5227022055386734</v>
      </c>
      <c r="BZ23" s="161">
        <f t="shared" si="40"/>
        <v>2.9477762320352117</v>
      </c>
      <c r="CA23" s="161">
        <f t="shared" si="40"/>
        <v>2.5030536256481621</v>
      </c>
      <c r="CB23" s="161">
        <f t="shared" si="40"/>
        <v>2.1557645548754265</v>
      </c>
      <c r="CC23" s="161">
        <f t="shared" si="40"/>
        <v>1.8817127588080258</v>
      </c>
      <c r="CD23" s="161">
        <f t="shared" si="40"/>
        <v>1.6629897839488537</v>
      </c>
      <c r="CE23" s="161">
        <f t="shared" si="40"/>
        <v>1.4863044622203947</v>
      </c>
      <c r="CF23" s="161">
        <f t="shared" si="41"/>
        <v>1.3417617787690443</v>
      </c>
      <c r="CG23" s="161">
        <f t="shared" si="41"/>
        <v>1.2219696148705108</v>
      </c>
      <c r="CH23" s="161">
        <f t="shared" si="41"/>
        <v>1.121384601760435</v>
      </c>
      <c r="CI23" s="161">
        <f t="shared" si="41"/>
        <v>1.035832374858964</v>
      </c>
      <c r="CJ23" s="161">
        <f t="shared" si="41"/>
        <v>0.96215510914452707</v>
      </c>
      <c r="CK23" s="161">
        <f t="shared" si="41"/>
        <v>0.89795204256053229</v>
      </c>
      <c r="CL23" s="161">
        <f t="shared" si="41"/>
        <v>0.84138802706736315</v>
      </c>
      <c r="CM23" s="161">
        <f t="shared" si="41"/>
        <v>0.79105192954628589</v>
      </c>
      <c r="CN23" s="161">
        <f t="shared" si="41"/>
        <v>0.74585163145668754</v>
      </c>
      <c r="CO23" s="161">
        <f t="shared" si="41"/>
        <v>0.70493595494334349</v>
      </c>
      <c r="CP23" s="162">
        <f t="shared" si="41"/>
        <v>0.6676364441301661</v>
      </c>
      <c r="CQ23" s="119"/>
      <c r="CR23" s="119"/>
      <c r="CS23" s="119"/>
      <c r="CT23" s="119"/>
      <c r="CU23" s="119"/>
      <c r="CV23" s="119"/>
      <c r="CW23" s="119"/>
      <c r="CX23" s="119"/>
      <c r="CY23" s="119"/>
      <c r="CZ23" s="119"/>
      <c r="DA23" s="119"/>
      <c r="DB23" s="119"/>
      <c r="DC23" s="119"/>
      <c r="DD23" s="119"/>
      <c r="DE23" s="119"/>
      <c r="DF23" s="119"/>
      <c r="DG23" s="119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19"/>
      <c r="DS23" s="119"/>
    </row>
    <row r="24" spans="1:123" ht="17.100000000000001" customHeight="1" x14ac:dyDescent="0.2">
      <c r="A24" s="147" t="s">
        <v>168</v>
      </c>
      <c r="B24" s="79">
        <f>'I(a)'!D9</f>
        <v>200</v>
      </c>
      <c r="C24" s="78" t="s">
        <v>32</v>
      </c>
      <c r="D24" s="81" t="s">
        <v>127</v>
      </c>
      <c r="E24" s="145">
        <f>'I(a)'!$T$27</f>
        <v>1.0748845729280365</v>
      </c>
      <c r="G24" s="109">
        <f t="shared" si="19"/>
        <v>764.98937639767087</v>
      </c>
      <c r="H24" s="77">
        <f t="shared" si="20"/>
        <v>0</v>
      </c>
      <c r="I24" s="77">
        <f t="shared" si="21"/>
        <v>103.74443615827829</v>
      </c>
      <c r="J24" s="75">
        <f t="shared" si="22"/>
        <v>103.74443615827829</v>
      </c>
      <c r="K24" s="105">
        <f t="shared" si="23"/>
        <v>0.84726600926182805</v>
      </c>
      <c r="L24" s="127">
        <f t="shared" si="32"/>
        <v>48.544766455594868</v>
      </c>
      <c r="M24" s="129">
        <f t="shared" si="33"/>
        <v>2.3999999999999986</v>
      </c>
      <c r="N24" s="160">
        <f t="shared" si="34"/>
        <v>0.85210389535300002</v>
      </c>
      <c r="O24" s="161">
        <f t="shared" si="34"/>
        <v>0.89884046314835797</v>
      </c>
      <c r="P24" s="161">
        <f t="shared" si="34"/>
        <v>0.94979651949207111</v>
      </c>
      <c r="Q24" s="161">
        <f t="shared" si="34"/>
        <v>1.0056941055896818</v>
      </c>
      <c r="R24" s="161">
        <f t="shared" si="34"/>
        <v>1.067447194083941</v>
      </c>
      <c r="S24" s="161">
        <f t="shared" si="34"/>
        <v>1.1362227674833898</v>
      </c>
      <c r="T24" s="161">
        <f t="shared" si="34"/>
        <v>1.2135228398374496</v>
      </c>
      <c r="U24" s="161">
        <f t="shared" si="34"/>
        <v>1.3012949256931201</v>
      </c>
      <c r="V24" s="161">
        <f t="shared" si="34"/>
        <v>1.402081235857163</v>
      </c>
      <c r="W24" s="161">
        <f t="shared" si="34"/>
        <v>1.5192207034650909</v>
      </c>
      <c r="X24" s="161">
        <f t="shared" si="35"/>
        <v>1.6571232150338522</v>
      </c>
      <c r="Y24" s="161">
        <f t="shared" si="35"/>
        <v>1.8216426873794895</v>
      </c>
      <c r="Z24" s="161">
        <f t="shared" si="35"/>
        <v>2.0205856420119233</v>
      </c>
      <c r="AA24" s="161">
        <f t="shared" si="35"/>
        <v>2.2644057033134044</v>
      </c>
      <c r="AB24" s="161">
        <f t="shared" si="35"/>
        <v>2.5671533613130446</v>
      </c>
      <c r="AC24" s="161">
        <f t="shared" si="35"/>
        <v>2.947776232035237</v>
      </c>
      <c r="AD24" s="161">
        <f t="shared" si="35"/>
        <v>3.4319003400005568</v>
      </c>
      <c r="AE24" s="161">
        <f t="shared" si="35"/>
        <v>4.0542707722677864</v>
      </c>
      <c r="AF24" s="161">
        <f t="shared" si="35"/>
        <v>4.8620943676733583</v>
      </c>
      <c r="AG24" s="161">
        <f t="shared" si="35"/>
        <v>14.696344683120795</v>
      </c>
      <c r="AH24" s="161">
        <f t="shared" si="36"/>
        <v>16.165980446809108</v>
      </c>
      <c r="AI24" s="161">
        <f t="shared" si="36"/>
        <v>18.430925504033379</v>
      </c>
      <c r="AJ24" s="161">
        <f t="shared" si="36"/>
        <v>21.4693516255753</v>
      </c>
      <c r="AK24" s="161">
        <f t="shared" si="36"/>
        <v>25.196273501497721</v>
      </c>
      <c r="AL24" s="161">
        <f t="shared" si="36"/>
        <v>29.458149296075518</v>
      </c>
      <c r="AM24" s="161">
        <f t="shared" si="36"/>
        <v>34.035994599756947</v>
      </c>
      <c r="AN24" s="161">
        <f t="shared" si="36"/>
        <v>38.659850922809859</v>
      </c>
      <c r="AO24" s="161">
        <f t="shared" si="36"/>
        <v>43.036042077792168</v>
      </c>
      <c r="AP24" s="161">
        <f t="shared" si="36"/>
        <v>46.885989706160238</v>
      </c>
      <c r="AQ24" s="161">
        <f t="shared" si="36"/>
        <v>49.991598480114014</v>
      </c>
      <c r="AR24" s="161">
        <f t="shared" si="37"/>
        <v>52.238119723655224</v>
      </c>
      <c r="AS24" s="161">
        <f t="shared" si="37"/>
        <v>53.642417902408425</v>
      </c>
      <c r="AT24" s="161">
        <f t="shared" si="37"/>
        <v>54.354621028429548</v>
      </c>
      <c r="AU24" s="161">
        <f t="shared" si="37"/>
        <v>54.625894772636684</v>
      </c>
      <c r="AV24" s="161">
        <f t="shared" si="37"/>
        <v>54.744796253660496</v>
      </c>
      <c r="AW24" s="161">
        <f t="shared" si="37"/>
        <v>54.957105913514418</v>
      </c>
      <c r="AX24" s="161">
        <f t="shared" si="37"/>
        <v>55.394324877536199</v>
      </c>
      <c r="AY24" s="161">
        <f t="shared" si="37"/>
        <v>56.038180123402519</v>
      </c>
      <c r="AZ24" s="161">
        <f t="shared" si="37"/>
        <v>56.73862119414332</v>
      </c>
      <c r="BA24" s="161">
        <f t="shared" si="37"/>
        <v>57.282507295222885</v>
      </c>
      <c r="BB24" s="161">
        <f t="shared" si="38"/>
        <v>57.487547802840552</v>
      </c>
      <c r="BC24" s="161">
        <f t="shared" si="38"/>
        <v>57.282507295222885</v>
      </c>
      <c r="BD24" s="161">
        <f t="shared" si="38"/>
        <v>56.738621194143299</v>
      </c>
      <c r="BE24" s="161">
        <f t="shared" si="38"/>
        <v>56.038180123402483</v>
      </c>
      <c r="BF24" s="161">
        <f t="shared" si="38"/>
        <v>55.39432487753615</v>
      </c>
      <c r="BG24" s="161">
        <f t="shared" si="38"/>
        <v>54.957105913514383</v>
      </c>
      <c r="BH24" s="161">
        <f t="shared" si="38"/>
        <v>54.744796253660532</v>
      </c>
      <c r="BI24" s="161">
        <f t="shared" si="38"/>
        <v>54.625894772636656</v>
      </c>
      <c r="BJ24" s="161">
        <f t="shared" si="38"/>
        <v>54.354621028429534</v>
      </c>
      <c r="BK24" s="161">
        <f t="shared" si="38"/>
        <v>53.642417902408397</v>
      </c>
      <c r="BL24" s="161">
        <f t="shared" si="39"/>
        <v>52.238119723655139</v>
      </c>
      <c r="BM24" s="161">
        <f t="shared" si="39"/>
        <v>49.991598480113865</v>
      </c>
      <c r="BN24" s="161">
        <f t="shared" si="39"/>
        <v>46.885989706160025</v>
      </c>
      <c r="BO24" s="161">
        <f t="shared" si="39"/>
        <v>43.036042077791926</v>
      </c>
      <c r="BP24" s="161">
        <f t="shared" si="39"/>
        <v>38.659850922809539</v>
      </c>
      <c r="BQ24" s="161">
        <f t="shared" si="39"/>
        <v>34.035994599756719</v>
      </c>
      <c r="BR24" s="161">
        <f t="shared" si="39"/>
        <v>29.458149296075298</v>
      </c>
      <c r="BS24" s="161">
        <f t="shared" si="39"/>
        <v>25.196273501497526</v>
      </c>
      <c r="BT24" s="161">
        <f t="shared" si="39"/>
        <v>21.46935162557515</v>
      </c>
      <c r="BU24" s="161">
        <f t="shared" si="39"/>
        <v>18.430925504033212</v>
      </c>
      <c r="BV24" s="161">
        <f t="shared" si="40"/>
        <v>16.165980446809048</v>
      </c>
      <c r="BW24" s="161">
        <f t="shared" si="40"/>
        <v>14.69634468312073</v>
      </c>
      <c r="BX24" s="161">
        <f t="shared" si="40"/>
        <v>4.8620943676733113</v>
      </c>
      <c r="BY24" s="161">
        <f t="shared" si="40"/>
        <v>4.0542707722677473</v>
      </c>
      <c r="BZ24" s="161">
        <f t="shared" si="40"/>
        <v>3.4319003400005297</v>
      </c>
      <c r="CA24" s="161">
        <f t="shared" si="40"/>
        <v>2.9477762320352161</v>
      </c>
      <c r="CB24" s="161">
        <f t="shared" si="40"/>
        <v>2.5671533613130286</v>
      </c>
      <c r="CC24" s="161">
        <f t="shared" si="40"/>
        <v>2.2644057033133929</v>
      </c>
      <c r="CD24" s="161">
        <f t="shared" si="40"/>
        <v>2.0205856420119144</v>
      </c>
      <c r="CE24" s="161">
        <f t="shared" si="40"/>
        <v>1.8216426873794804</v>
      </c>
      <c r="CF24" s="161">
        <f t="shared" si="41"/>
        <v>1.6571232150338444</v>
      </c>
      <c r="CG24" s="161">
        <f t="shared" si="41"/>
        <v>1.5192207034650849</v>
      </c>
      <c r="CH24" s="161">
        <f t="shared" si="41"/>
        <v>1.4020812358571582</v>
      </c>
      <c r="CI24" s="161">
        <f t="shared" si="41"/>
        <v>1.3012949256931154</v>
      </c>
      <c r="CJ24" s="161">
        <f t="shared" si="41"/>
        <v>1.2135228398374456</v>
      </c>
      <c r="CK24" s="161">
        <f t="shared" si="41"/>
        <v>1.1362227674833862</v>
      </c>
      <c r="CL24" s="161">
        <f t="shared" si="41"/>
        <v>1.0674471940839374</v>
      </c>
      <c r="CM24" s="161">
        <f t="shared" si="41"/>
        <v>1.0056941055896789</v>
      </c>
      <c r="CN24" s="161">
        <f t="shared" si="41"/>
        <v>0.94979651949206867</v>
      </c>
      <c r="CO24" s="161">
        <f t="shared" si="41"/>
        <v>0.89884046314835553</v>
      </c>
      <c r="CP24" s="162">
        <f t="shared" si="41"/>
        <v>0.85210389535299813</v>
      </c>
      <c r="CQ24" s="119"/>
      <c r="CR24" s="119"/>
      <c r="CS24" s="119"/>
      <c r="CT24" s="119"/>
      <c r="CU24" s="119"/>
      <c r="CV24" s="119"/>
      <c r="CW24" s="119"/>
      <c r="CX24" s="119"/>
      <c r="CY24" s="119"/>
      <c r="CZ24" s="119"/>
      <c r="DA24" s="119"/>
      <c r="DB24" s="119"/>
      <c r="DC24" s="119"/>
      <c r="DD24" s="119"/>
      <c r="DE24" s="119"/>
      <c r="DF24" s="119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19"/>
      <c r="DS24" s="119"/>
    </row>
    <row r="25" spans="1:123" ht="17.100000000000001" customHeight="1" x14ac:dyDescent="0.2">
      <c r="A25" s="84"/>
      <c r="B25" s="78"/>
      <c r="C25" s="78"/>
      <c r="D25" s="81" t="s">
        <v>126</v>
      </c>
      <c r="E25" s="145">
        <f>'I(a)'!$T$33</f>
        <v>-0.69452200442779288</v>
      </c>
      <c r="G25" s="109">
        <f t="shared" si="19"/>
        <v>710.88932778381627</v>
      </c>
      <c r="H25" s="77">
        <f t="shared" si="20"/>
        <v>0</v>
      </c>
      <c r="I25" s="77">
        <f t="shared" si="21"/>
        <v>130.66108146579339</v>
      </c>
      <c r="J25" s="75">
        <f t="shared" si="22"/>
        <v>130.66108146579339</v>
      </c>
      <c r="K25" s="105">
        <f t="shared" si="23"/>
        <v>0.82609965487625026</v>
      </c>
      <c r="L25" s="127">
        <f t="shared" si="32"/>
        <v>47.332023681623042</v>
      </c>
      <c r="M25" s="129">
        <f t="shared" si="33"/>
        <v>2.2999999999999985</v>
      </c>
      <c r="N25" s="160">
        <f t="shared" si="34"/>
        <v>1.0934251381587432</v>
      </c>
      <c r="O25" s="161">
        <f t="shared" si="34"/>
        <v>1.1526421248047156</v>
      </c>
      <c r="P25" s="161">
        <f t="shared" si="34"/>
        <v>1.2168744966222145</v>
      </c>
      <c r="Q25" s="161">
        <f t="shared" si="34"/>
        <v>1.2869106097926675</v>
      </c>
      <c r="R25" s="161">
        <f t="shared" si="34"/>
        <v>1.3637407460953852</v>
      </c>
      <c r="S25" s="161">
        <f t="shared" si="34"/>
        <v>1.4486211224820167</v>
      </c>
      <c r="T25" s="161">
        <f t="shared" si="34"/>
        <v>1.5431599652431482</v>
      </c>
      <c r="U25" s="161">
        <f t="shared" si="34"/>
        <v>1.64943360593201</v>
      </c>
      <c r="V25" s="161">
        <f t="shared" si="34"/>
        <v>1.7701435168797697</v>
      </c>
      <c r="W25" s="161">
        <f t="shared" si="34"/>
        <v>1.9088292892040863</v>
      </c>
      <c r="X25" s="161">
        <f t="shared" si="35"/>
        <v>2.0701581953237054</v>
      </c>
      <c r="Y25" s="161">
        <f t="shared" si="35"/>
        <v>2.2603197622162181</v>
      </c>
      <c r="Z25" s="161">
        <f t="shared" si="35"/>
        <v>2.4875645206212864</v>
      </c>
      <c r="AA25" s="161">
        <f t="shared" si="35"/>
        <v>2.7629408915999907</v>
      </c>
      <c r="AB25" s="161">
        <f t="shared" si="35"/>
        <v>3.1013045149204461</v>
      </c>
      <c r="AC25" s="161">
        <f t="shared" si="35"/>
        <v>3.5227022055387072</v>
      </c>
      <c r="AD25" s="161">
        <f t="shared" si="35"/>
        <v>4.0542707722677864</v>
      </c>
      <c r="AE25" s="161">
        <f t="shared" si="35"/>
        <v>4.7328425491751682</v>
      </c>
      <c r="AF25" s="161">
        <f t="shared" si="35"/>
        <v>5.6085189739429007</v>
      </c>
      <c r="AG25" s="161">
        <f t="shared" si="35"/>
        <v>15.965805024428025</v>
      </c>
      <c r="AH25" s="161">
        <f t="shared" si="36"/>
        <v>17.557294244689277</v>
      </c>
      <c r="AI25" s="161">
        <f t="shared" si="36"/>
        <v>19.991503854921849</v>
      </c>
      <c r="AJ25" s="161">
        <f t="shared" si="36"/>
        <v>23.248893859892874</v>
      </c>
      <c r="AK25" s="161">
        <f t="shared" si="36"/>
        <v>27.243021344175816</v>
      </c>
      <c r="AL25" s="161">
        <f t="shared" si="36"/>
        <v>31.814287075435693</v>
      </c>
      <c r="AM25" s="161">
        <f t="shared" si="36"/>
        <v>36.732660180571642</v>
      </c>
      <c r="AN25" s="161">
        <f t="shared" si="36"/>
        <v>41.712506234247662</v>
      </c>
      <c r="AO25" s="161">
        <f t="shared" si="36"/>
        <v>46.441180048110745</v>
      </c>
      <c r="AP25" s="161">
        <f t="shared" si="36"/>
        <v>50.620216693119147</v>
      </c>
      <c r="AQ25" s="161">
        <f t="shared" si="36"/>
        <v>54.013910103822077</v>
      </c>
      <c r="AR25" s="161">
        <f t="shared" si="37"/>
        <v>56.495606424296916</v>
      </c>
      <c r="AS25" s="161">
        <f t="shared" si="37"/>
        <v>58.078726138530037</v>
      </c>
      <c r="AT25" s="161">
        <f t="shared" si="37"/>
        <v>58.919456581270936</v>
      </c>
      <c r="AU25" s="161">
        <f t="shared" si="37"/>
        <v>59.283059807293974</v>
      </c>
      <c r="AV25" s="161">
        <f t="shared" si="37"/>
        <v>59.47615323413919</v>
      </c>
      <c r="AW25" s="161">
        <f t="shared" si="37"/>
        <v>59.760780098951884</v>
      </c>
      <c r="AX25" s="161">
        <f t="shared" si="37"/>
        <v>60.277329501409554</v>
      </c>
      <c r="AY25" s="161">
        <f t="shared" si="37"/>
        <v>61.005880666188503</v>
      </c>
      <c r="AZ25" s="161">
        <f t="shared" si="37"/>
        <v>61.785052942173316</v>
      </c>
      <c r="BA25" s="161">
        <f t="shared" si="37"/>
        <v>62.385580511050051</v>
      </c>
      <c r="BB25" s="161">
        <f t="shared" si="38"/>
        <v>62.611312283051234</v>
      </c>
      <c r="BC25" s="161">
        <f t="shared" si="38"/>
        <v>62.385580511050009</v>
      </c>
      <c r="BD25" s="161">
        <f t="shared" si="38"/>
        <v>61.785052942173323</v>
      </c>
      <c r="BE25" s="161">
        <f t="shared" si="38"/>
        <v>61.00588066618846</v>
      </c>
      <c r="BF25" s="161">
        <f t="shared" si="38"/>
        <v>60.277329501409511</v>
      </c>
      <c r="BG25" s="161">
        <f t="shared" si="38"/>
        <v>59.760780098951841</v>
      </c>
      <c r="BH25" s="161">
        <f t="shared" si="38"/>
        <v>59.476153234139211</v>
      </c>
      <c r="BI25" s="161">
        <f t="shared" si="38"/>
        <v>59.283059807293967</v>
      </c>
      <c r="BJ25" s="161">
        <f t="shared" si="38"/>
        <v>58.919456581270936</v>
      </c>
      <c r="BK25" s="161">
        <f t="shared" si="38"/>
        <v>58.078726138530008</v>
      </c>
      <c r="BL25" s="161">
        <f t="shared" si="39"/>
        <v>56.495606424296803</v>
      </c>
      <c r="BM25" s="161">
        <f t="shared" si="39"/>
        <v>54.013910103821928</v>
      </c>
      <c r="BN25" s="161">
        <f t="shared" si="39"/>
        <v>50.620216693118962</v>
      </c>
      <c r="BO25" s="161">
        <f t="shared" si="39"/>
        <v>46.441180048110503</v>
      </c>
      <c r="BP25" s="161">
        <f t="shared" si="39"/>
        <v>41.712506234247329</v>
      </c>
      <c r="BQ25" s="161">
        <f t="shared" si="39"/>
        <v>36.732660180571401</v>
      </c>
      <c r="BR25" s="161">
        <f t="shared" si="39"/>
        <v>31.814287075435438</v>
      </c>
      <c r="BS25" s="161">
        <f t="shared" si="39"/>
        <v>27.243021344175599</v>
      </c>
      <c r="BT25" s="161">
        <f t="shared" si="39"/>
        <v>23.248893859892725</v>
      </c>
      <c r="BU25" s="161">
        <f t="shared" si="39"/>
        <v>19.991503854921696</v>
      </c>
      <c r="BV25" s="161">
        <f t="shared" si="40"/>
        <v>17.557294244689206</v>
      </c>
      <c r="BW25" s="161">
        <f t="shared" si="40"/>
        <v>15.965805024427953</v>
      </c>
      <c r="BX25" s="161">
        <f t="shared" si="40"/>
        <v>5.6085189739428474</v>
      </c>
      <c r="BY25" s="161">
        <f t="shared" si="40"/>
        <v>4.73284254917513</v>
      </c>
      <c r="BZ25" s="161">
        <f t="shared" si="40"/>
        <v>4.0542707722677562</v>
      </c>
      <c r="CA25" s="161">
        <f t="shared" si="40"/>
        <v>3.522702205538685</v>
      </c>
      <c r="CB25" s="161">
        <f t="shared" si="40"/>
        <v>3.101304514920427</v>
      </c>
      <c r="CC25" s="161">
        <f t="shared" si="40"/>
        <v>2.7629408915999778</v>
      </c>
      <c r="CD25" s="161">
        <f t="shared" si="40"/>
        <v>2.487564520621274</v>
      </c>
      <c r="CE25" s="161">
        <f t="shared" si="40"/>
        <v>2.2603197622162088</v>
      </c>
      <c r="CF25" s="161">
        <f t="shared" si="41"/>
        <v>2.0701581953236965</v>
      </c>
      <c r="CG25" s="161">
        <f t="shared" si="41"/>
        <v>1.9088292892040792</v>
      </c>
      <c r="CH25" s="161">
        <f t="shared" si="41"/>
        <v>1.7701435168797623</v>
      </c>
      <c r="CI25" s="161">
        <f t="shared" si="41"/>
        <v>1.6494336059320049</v>
      </c>
      <c r="CJ25" s="161">
        <f t="shared" si="41"/>
        <v>1.5431599652431434</v>
      </c>
      <c r="CK25" s="161">
        <f t="shared" si="41"/>
        <v>1.4486211224820127</v>
      </c>
      <c r="CL25" s="161">
        <f t="shared" si="41"/>
        <v>1.3637407460953812</v>
      </c>
      <c r="CM25" s="161">
        <f t="shared" si="41"/>
        <v>1.2869106097926637</v>
      </c>
      <c r="CN25" s="161">
        <f t="shared" si="41"/>
        <v>1.2168744966222116</v>
      </c>
      <c r="CO25" s="161">
        <f t="shared" si="41"/>
        <v>1.1526421248047132</v>
      </c>
      <c r="CP25" s="162">
        <f t="shared" si="41"/>
        <v>1.0934251381587403</v>
      </c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</row>
    <row r="26" spans="1:123" ht="17.100000000000001" customHeight="1" thickBot="1" x14ac:dyDescent="0.25">
      <c r="A26" s="85"/>
      <c r="B26" s="86"/>
      <c r="C26" s="86"/>
      <c r="D26" s="87" t="s">
        <v>148</v>
      </c>
      <c r="E26" s="148">
        <f>'I(a)'!$T$39</f>
        <v>0.19633572846635253</v>
      </c>
      <c r="G26" s="109">
        <f t="shared" si="19"/>
        <v>679.27933309940056</v>
      </c>
      <c r="H26" s="77">
        <f t="shared" si="20"/>
        <v>0</v>
      </c>
      <c r="I26" s="77">
        <f t="shared" si="21"/>
        <v>165.24876316945219</v>
      </c>
      <c r="J26" s="75">
        <f t="shared" si="22"/>
        <v>165.24876316945219</v>
      </c>
      <c r="K26" s="105">
        <f t="shared" si="23"/>
        <v>0.80391456546545692</v>
      </c>
      <c r="L26" s="127">
        <f t="shared" si="32"/>
        <v>46.060911690264206</v>
      </c>
      <c r="M26" s="129">
        <f t="shared" si="33"/>
        <v>2.1999999999999984</v>
      </c>
      <c r="N26" s="160">
        <f t="shared" si="34"/>
        <v>1.4102025037612813</v>
      </c>
      <c r="O26" s="161">
        <f t="shared" si="34"/>
        <v>1.485993892780034</v>
      </c>
      <c r="P26" s="161">
        <f t="shared" si="34"/>
        <v>1.5678604516633576</v>
      </c>
      <c r="Q26" s="161">
        <f t="shared" si="34"/>
        <v>1.6566746650096649</v>
      </c>
      <c r="R26" s="161">
        <f t="shared" si="34"/>
        <v>1.7535220085493717</v>
      </c>
      <c r="S26" s="161">
        <f t="shared" si="34"/>
        <v>1.8597679513653675</v>
      </c>
      <c r="T26" s="161">
        <f t="shared" si="34"/>
        <v>1.9771481688783827</v>
      </c>
      <c r="U26" s="161">
        <f t="shared" si="34"/>
        <v>2.1078903952829431</v>
      </c>
      <c r="V26" s="161">
        <f t="shared" si="34"/>
        <v>2.2548795005669073</v>
      </c>
      <c r="W26" s="161">
        <f t="shared" si="34"/>
        <v>2.4218817393449643</v>
      </c>
      <c r="X26" s="161">
        <f t="shared" si="35"/>
        <v>2.6138501495800206</v>
      </c>
      <c r="Y26" s="161">
        <f t="shared" si="35"/>
        <v>2.8373414167976874</v>
      </c>
      <c r="Z26" s="161">
        <f t="shared" si="35"/>
        <v>3.1010860385909433</v>
      </c>
      <c r="AA26" s="161">
        <f t="shared" si="35"/>
        <v>3.416769518060029</v>
      </c>
      <c r="AB26" s="161">
        <f t="shared" si="35"/>
        <v>3.8001041971721343</v>
      </c>
      <c r="AC26" s="161">
        <f t="shared" si="35"/>
        <v>4.2723013723526115</v>
      </c>
      <c r="AD26" s="161">
        <f t="shared" si="35"/>
        <v>4.8620943676733583</v>
      </c>
      <c r="AE26" s="161">
        <f t="shared" si="35"/>
        <v>5.6085189739429007</v>
      </c>
      <c r="AF26" s="161">
        <f t="shared" si="35"/>
        <v>6.5647327706611831</v>
      </c>
      <c r="AG26" s="161">
        <f t="shared" si="35"/>
        <v>17.475796580230018</v>
      </c>
      <c r="AH26" s="161">
        <f t="shared" si="36"/>
        <v>19.206469555286226</v>
      </c>
      <c r="AI26" s="161">
        <f t="shared" si="36"/>
        <v>21.830226298157786</v>
      </c>
      <c r="AJ26" s="161">
        <f t="shared" si="36"/>
        <v>25.330241748327605</v>
      </c>
      <c r="AK26" s="161">
        <f t="shared" si="36"/>
        <v>29.618871027713055</v>
      </c>
      <c r="AL26" s="161">
        <f t="shared" si="36"/>
        <v>34.53044348224207</v>
      </c>
      <c r="AM26" s="161">
        <f t="shared" si="36"/>
        <v>39.823511094624713</v>
      </c>
      <c r="AN26" s="161">
        <f t="shared" si="36"/>
        <v>45.195987462293751</v>
      </c>
      <c r="AO26" s="161">
        <f t="shared" si="36"/>
        <v>50.315096004347325</v>
      </c>
      <c r="AP26" s="161">
        <f t="shared" si="36"/>
        <v>54.86104623771849</v>
      </c>
      <c r="AQ26" s="161">
        <f t="shared" si="36"/>
        <v>58.579010127843333</v>
      </c>
      <c r="AR26" s="161">
        <f t="shared" si="37"/>
        <v>61.329116137968164</v>
      </c>
      <c r="AS26" s="161">
        <f t="shared" si="37"/>
        <v>63.120499363794501</v>
      </c>
      <c r="AT26" s="161">
        <f t="shared" si="37"/>
        <v>64.115217045096827</v>
      </c>
      <c r="AU26" s="161">
        <f t="shared" si="37"/>
        <v>64.593088724522971</v>
      </c>
      <c r="AV26" s="161">
        <f t="shared" si="37"/>
        <v>64.879675460822668</v>
      </c>
      <c r="AW26" s="161">
        <f t="shared" si="37"/>
        <v>65.254176818752683</v>
      </c>
      <c r="AX26" s="161">
        <f t="shared" si="37"/>
        <v>65.86631861246434</v>
      </c>
      <c r="AY26" s="161">
        <f t="shared" si="37"/>
        <v>66.694235027587908</v>
      </c>
      <c r="AZ26" s="161">
        <f t="shared" si="37"/>
        <v>67.564187394669062</v>
      </c>
      <c r="BA26" s="161">
        <f t="shared" si="37"/>
        <v>68.229391139866465</v>
      </c>
      <c r="BB26" s="161">
        <f t="shared" si="38"/>
        <v>68.478647326054386</v>
      </c>
      <c r="BC26" s="161">
        <f t="shared" si="38"/>
        <v>68.229391139866451</v>
      </c>
      <c r="BD26" s="161">
        <f t="shared" si="38"/>
        <v>67.564187394669077</v>
      </c>
      <c r="BE26" s="161">
        <f t="shared" si="38"/>
        <v>66.694235027587865</v>
      </c>
      <c r="BF26" s="161">
        <f t="shared" si="38"/>
        <v>65.866318612464298</v>
      </c>
      <c r="BG26" s="161">
        <f t="shared" si="38"/>
        <v>65.254176818752626</v>
      </c>
      <c r="BH26" s="161">
        <f t="shared" si="38"/>
        <v>64.879675460822696</v>
      </c>
      <c r="BI26" s="161">
        <f t="shared" si="38"/>
        <v>64.5930887245229</v>
      </c>
      <c r="BJ26" s="161">
        <f t="shared" si="38"/>
        <v>64.115217045096827</v>
      </c>
      <c r="BK26" s="161">
        <f t="shared" si="38"/>
        <v>63.120499363794472</v>
      </c>
      <c r="BL26" s="161">
        <f t="shared" si="39"/>
        <v>61.329116137968008</v>
      </c>
      <c r="BM26" s="161">
        <f t="shared" si="39"/>
        <v>58.579010127843176</v>
      </c>
      <c r="BN26" s="161">
        <f t="shared" si="39"/>
        <v>54.861046237718284</v>
      </c>
      <c r="BO26" s="161">
        <f t="shared" si="39"/>
        <v>50.315096004347041</v>
      </c>
      <c r="BP26" s="161">
        <f t="shared" si="39"/>
        <v>45.195987462293402</v>
      </c>
      <c r="BQ26" s="161">
        <f t="shared" si="39"/>
        <v>39.823511094624465</v>
      </c>
      <c r="BR26" s="161">
        <f t="shared" si="39"/>
        <v>34.530443482241807</v>
      </c>
      <c r="BS26" s="161">
        <f t="shared" si="39"/>
        <v>29.618871027712824</v>
      </c>
      <c r="BT26" s="161">
        <f t="shared" si="39"/>
        <v>25.330241748327449</v>
      </c>
      <c r="BU26" s="161">
        <f t="shared" si="39"/>
        <v>21.830226298157619</v>
      </c>
      <c r="BV26" s="161">
        <f t="shared" si="40"/>
        <v>19.206469555286152</v>
      </c>
      <c r="BW26" s="161">
        <f t="shared" si="40"/>
        <v>17.47579658022994</v>
      </c>
      <c r="BX26" s="161">
        <f t="shared" si="40"/>
        <v>6.5647327706611245</v>
      </c>
      <c r="BY26" s="161">
        <f t="shared" si="40"/>
        <v>5.6085189739428571</v>
      </c>
      <c r="BZ26" s="161">
        <f t="shared" si="40"/>
        <v>4.8620943676733264</v>
      </c>
      <c r="CA26" s="161">
        <f t="shared" si="40"/>
        <v>4.2723013723525858</v>
      </c>
      <c r="CB26" s="161">
        <f t="shared" si="40"/>
        <v>3.8001041971721135</v>
      </c>
      <c r="CC26" s="161">
        <f t="shared" si="40"/>
        <v>3.4167695180600135</v>
      </c>
      <c r="CD26" s="161">
        <f t="shared" si="40"/>
        <v>3.10108603859093</v>
      </c>
      <c r="CE26" s="161">
        <f t="shared" si="40"/>
        <v>2.8373414167976754</v>
      </c>
      <c r="CF26" s="161">
        <f t="shared" si="41"/>
        <v>2.6138501495800104</v>
      </c>
      <c r="CG26" s="161">
        <f t="shared" si="41"/>
        <v>2.4218817393449545</v>
      </c>
      <c r="CH26" s="161">
        <f t="shared" si="41"/>
        <v>2.2548795005669007</v>
      </c>
      <c r="CI26" s="161">
        <f t="shared" si="41"/>
        <v>2.1078903952829369</v>
      </c>
      <c r="CJ26" s="161">
        <f t="shared" si="41"/>
        <v>1.9771481688783781</v>
      </c>
      <c r="CK26" s="161">
        <f t="shared" si="41"/>
        <v>1.8597679513653624</v>
      </c>
      <c r="CL26" s="161">
        <f t="shared" si="41"/>
        <v>1.753522008549367</v>
      </c>
      <c r="CM26" s="161">
        <f t="shared" si="41"/>
        <v>1.6566746650096593</v>
      </c>
      <c r="CN26" s="161">
        <f t="shared" si="41"/>
        <v>1.5678604516633539</v>
      </c>
      <c r="CO26" s="161">
        <f t="shared" si="41"/>
        <v>1.4859938927800294</v>
      </c>
      <c r="CP26" s="162">
        <f t="shared" si="41"/>
        <v>1.4102025037612784</v>
      </c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</row>
    <row r="27" spans="1:123" ht="17.100000000000001" customHeight="1" x14ac:dyDescent="0.2">
      <c r="G27" s="109">
        <f t="shared" si="19"/>
        <v>671.11368578883423</v>
      </c>
      <c r="H27" s="77">
        <f t="shared" si="20"/>
        <v>0</v>
      </c>
      <c r="I27" s="77">
        <f t="shared" si="21"/>
        <v>0</v>
      </c>
      <c r="J27" s="75">
        <f t="shared" si="22"/>
        <v>671.11368578883423</v>
      </c>
      <c r="K27" s="105">
        <f t="shared" si="23"/>
        <v>0.78065886238798132</v>
      </c>
      <c r="L27" s="127">
        <f t="shared" si="32"/>
        <v>44.728458054315453</v>
      </c>
      <c r="M27" s="129">
        <f t="shared" si="33"/>
        <v>2.0999999999999983</v>
      </c>
      <c r="N27" s="160">
        <f t="shared" si="34"/>
        <v>5.7613411968366295</v>
      </c>
      <c r="O27" s="161">
        <f t="shared" si="34"/>
        <v>6.0541186429864391</v>
      </c>
      <c r="P27" s="161">
        <f t="shared" si="34"/>
        <v>6.36545751643835</v>
      </c>
      <c r="Q27" s="161">
        <f t="shared" si="34"/>
        <v>6.6969348894394463</v>
      </c>
      <c r="R27" s="161">
        <f t="shared" si="34"/>
        <v>7.050366664322075</v>
      </c>
      <c r="S27" s="161">
        <f t="shared" si="34"/>
        <v>7.4278732674544976</v>
      </c>
      <c r="T27" s="161">
        <f t="shared" si="34"/>
        <v>7.8319685275687636</v>
      </c>
      <c r="U27" s="161">
        <f t="shared" si="34"/>
        <v>8.2656804586218904</v>
      </c>
      <c r="V27" s="161">
        <f t="shared" si="34"/>
        <v>8.7327160125681917</v>
      </c>
      <c r="W27" s="161">
        <f t="shared" si="34"/>
        <v>9.2376865079361981</v>
      </c>
      <c r="X27" s="161">
        <f t="shared" si="35"/>
        <v>9.7864168771155491</v>
      </c>
      <c r="Y27" s="161">
        <f t="shared" si="35"/>
        <v>10.386370800024292</v>
      </c>
      <c r="Z27" s="161">
        <f t="shared" si="35"/>
        <v>11.047236153475559</v>
      </c>
      <c r="AA27" s="161">
        <f t="shared" si="35"/>
        <v>11.781732299503304</v>
      </c>
      <c r="AB27" s="161">
        <f t="shared" si="35"/>
        <v>12.606724316148014</v>
      </c>
      <c r="AC27" s="161">
        <f t="shared" si="35"/>
        <v>13.544761690921483</v>
      </c>
      <c r="AD27" s="161">
        <f t="shared" si="35"/>
        <v>14.626203355991061</v>
      </c>
      <c r="AE27" s="161">
        <f t="shared" si="35"/>
        <v>15.892151273808222</v>
      </c>
      <c r="AF27" s="161">
        <f t="shared" si="35"/>
        <v>17.398496179101414</v>
      </c>
      <c r="AG27" s="161">
        <f t="shared" si="35"/>
        <v>29.366367018149134</v>
      </c>
      <c r="AH27" s="161">
        <f t="shared" si="36"/>
        <v>31.741764433442629</v>
      </c>
      <c r="AI27" s="161">
        <f t="shared" si="36"/>
        <v>35.077245781698288</v>
      </c>
      <c r="AJ27" s="161">
        <f t="shared" si="36"/>
        <v>39.357384628568013</v>
      </c>
      <c r="AK27" s="161">
        <f t="shared" si="36"/>
        <v>44.491442518632269</v>
      </c>
      <c r="AL27" s="161">
        <f t="shared" si="36"/>
        <v>50.305077902991222</v>
      </c>
      <c r="AM27" s="161">
        <f t="shared" si="36"/>
        <v>56.542002352372265</v>
      </c>
      <c r="AN27" s="161">
        <f t="shared" si="36"/>
        <v>62.87936185541831</v>
      </c>
      <c r="AO27" s="161">
        <f t="shared" si="36"/>
        <v>68.959054140990048</v>
      </c>
      <c r="AP27" s="161">
        <f t="shared" si="36"/>
        <v>74.434015549785599</v>
      </c>
      <c r="AQ27" s="161">
        <f t="shared" si="36"/>
        <v>79.023841980777618</v>
      </c>
      <c r="AR27" s="161">
        <f t="shared" si="37"/>
        <v>82.568827906525328</v>
      </c>
      <c r="AS27" s="161">
        <f t="shared" si="37"/>
        <v>85.067420646562056</v>
      </c>
      <c r="AT27" s="161">
        <f t="shared" si="37"/>
        <v>86.681668447475346</v>
      </c>
      <c r="AU27" s="161">
        <f t="shared" si="37"/>
        <v>87.700734945316498</v>
      </c>
      <c r="AV27" s="161">
        <f t="shared" si="37"/>
        <v>88.46449553109278</v>
      </c>
      <c r="AW27" s="161">
        <f t="shared" si="37"/>
        <v>89.264990938526324</v>
      </c>
      <c r="AX27" s="161">
        <f t="shared" si="37"/>
        <v>90.256963743571873</v>
      </c>
      <c r="AY27" s="161">
        <f t="shared" si="37"/>
        <v>91.412112045271243</v>
      </c>
      <c r="AZ27" s="161">
        <f t="shared" si="37"/>
        <v>92.539831927126471</v>
      </c>
      <c r="BA27" s="161">
        <f t="shared" si="37"/>
        <v>93.371803233585069</v>
      </c>
      <c r="BB27" s="161">
        <f t="shared" si="38"/>
        <v>93.678954903668014</v>
      </c>
      <c r="BC27" s="161">
        <f t="shared" si="38"/>
        <v>93.371803233585041</v>
      </c>
      <c r="BD27" s="161">
        <f t="shared" si="38"/>
        <v>92.539831927126471</v>
      </c>
      <c r="BE27" s="161">
        <f t="shared" si="38"/>
        <v>91.412112045271144</v>
      </c>
      <c r="BF27" s="161">
        <f t="shared" si="38"/>
        <v>90.256963743571788</v>
      </c>
      <c r="BG27" s="161">
        <f t="shared" si="38"/>
        <v>89.264990938526282</v>
      </c>
      <c r="BH27" s="161">
        <f t="shared" si="38"/>
        <v>88.464495531092751</v>
      </c>
      <c r="BI27" s="161">
        <f t="shared" si="38"/>
        <v>87.700734945316469</v>
      </c>
      <c r="BJ27" s="161">
        <f t="shared" si="38"/>
        <v>86.681668447475275</v>
      </c>
      <c r="BK27" s="161">
        <f t="shared" si="38"/>
        <v>85.067420646561956</v>
      </c>
      <c r="BL27" s="161">
        <f t="shared" si="39"/>
        <v>82.568827906525186</v>
      </c>
      <c r="BM27" s="161">
        <f t="shared" si="39"/>
        <v>79.023841980777377</v>
      </c>
      <c r="BN27" s="161">
        <f t="shared" si="39"/>
        <v>74.434015549785343</v>
      </c>
      <c r="BO27" s="161">
        <f t="shared" si="39"/>
        <v>68.959054140989778</v>
      </c>
      <c r="BP27" s="161">
        <f t="shared" si="39"/>
        <v>62.879361855417898</v>
      </c>
      <c r="BQ27" s="161">
        <f t="shared" si="39"/>
        <v>56.542002352371959</v>
      </c>
      <c r="BR27" s="161">
        <f t="shared" si="39"/>
        <v>50.305077902990909</v>
      </c>
      <c r="BS27" s="161">
        <f t="shared" si="39"/>
        <v>44.491442518631999</v>
      </c>
      <c r="BT27" s="161">
        <f t="shared" si="39"/>
        <v>39.357384628567814</v>
      </c>
      <c r="BU27" s="161">
        <f t="shared" si="39"/>
        <v>35.077245781698068</v>
      </c>
      <c r="BV27" s="161">
        <f t="shared" si="40"/>
        <v>31.741764433442526</v>
      </c>
      <c r="BW27" s="161">
        <f t="shared" si="40"/>
        <v>29.366367018149031</v>
      </c>
      <c r="BX27" s="161">
        <f t="shared" si="40"/>
        <v>17.398496179101329</v>
      </c>
      <c r="BY27" s="161">
        <f t="shared" si="40"/>
        <v>15.892151273808155</v>
      </c>
      <c r="BZ27" s="161">
        <f t="shared" si="40"/>
        <v>14.626203355991008</v>
      </c>
      <c r="CA27" s="161">
        <f t="shared" si="40"/>
        <v>13.544761690921439</v>
      </c>
      <c r="CB27" s="161">
        <f t="shared" si="40"/>
        <v>12.606724316147965</v>
      </c>
      <c r="CC27" s="161">
        <f t="shared" si="40"/>
        <v>11.78173229950327</v>
      </c>
      <c r="CD27" s="161">
        <f t="shared" si="40"/>
        <v>11.047236153475531</v>
      </c>
      <c r="CE27" s="161">
        <f t="shared" si="40"/>
        <v>10.38637080002426</v>
      </c>
      <c r="CF27" s="161">
        <f t="shared" si="41"/>
        <v>9.786416877115526</v>
      </c>
      <c r="CG27" s="161">
        <f t="shared" si="41"/>
        <v>9.2376865079361732</v>
      </c>
      <c r="CH27" s="161">
        <f t="shared" si="41"/>
        <v>8.7327160125681722</v>
      </c>
      <c r="CI27" s="161">
        <f t="shared" si="41"/>
        <v>8.2656804586218673</v>
      </c>
      <c r="CJ27" s="161">
        <f t="shared" si="41"/>
        <v>7.831968527568745</v>
      </c>
      <c r="CK27" s="161">
        <f t="shared" si="41"/>
        <v>7.4278732674544781</v>
      </c>
      <c r="CL27" s="161">
        <f t="shared" si="41"/>
        <v>7.0503666643220582</v>
      </c>
      <c r="CM27" s="161">
        <f t="shared" si="41"/>
        <v>6.6969348894394294</v>
      </c>
      <c r="CN27" s="161">
        <f t="shared" si="41"/>
        <v>6.3654575164383349</v>
      </c>
      <c r="CO27" s="161">
        <f t="shared" si="41"/>
        <v>6.0541186429864213</v>
      </c>
      <c r="CP27" s="162">
        <f t="shared" si="41"/>
        <v>5.7613411968366162</v>
      </c>
      <c r="CQ27" s="119"/>
      <c r="CR27" s="119"/>
      <c r="CS27" s="119"/>
      <c r="CT27" s="119"/>
      <c r="CU27" s="119"/>
      <c r="CV27" s="119"/>
      <c r="CW27" s="119"/>
      <c r="CX27" s="119"/>
      <c r="CY27" s="119"/>
      <c r="CZ27" s="119"/>
      <c r="DA27" s="119"/>
      <c r="DB27" s="119"/>
      <c r="DC27" s="119"/>
      <c r="DD27" s="119"/>
      <c r="DE27" s="119"/>
      <c r="DF27" s="119"/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</row>
    <row r="28" spans="1:123" ht="17.100000000000001" customHeight="1" x14ac:dyDescent="0.2">
      <c r="G28" s="109">
        <f t="shared" si="19"/>
        <v>686.5126766515308</v>
      </c>
      <c r="H28" s="77">
        <f t="shared" si="20"/>
        <v>0</v>
      </c>
      <c r="I28" s="77">
        <f t="shared" si="21"/>
        <v>0</v>
      </c>
      <c r="J28" s="75">
        <f t="shared" si="22"/>
        <v>686.5126766515308</v>
      </c>
      <c r="K28" s="105">
        <f t="shared" si="23"/>
        <v>0.75628018189040902</v>
      </c>
      <c r="L28" s="127">
        <f t="shared" si="32"/>
        <v>43.331662551706671</v>
      </c>
      <c r="M28" s="129">
        <f t="shared" si="33"/>
        <v>1.9999999999999982</v>
      </c>
      <c r="N28" s="160">
        <f t="shared" ref="N28:W37" si="42">((($J28+N$4)/2)/$E$12^2)*(($E$12)/($E$12^2+N$7^2+$M28^2)^0.5)^3</f>
        <v>6.0412467132323435</v>
      </c>
      <c r="O28" s="161">
        <f t="shared" si="42"/>
        <v>6.3533015522813976</v>
      </c>
      <c r="P28" s="161">
        <f t="shared" si="42"/>
        <v>6.6855282890419385</v>
      </c>
      <c r="Q28" s="161">
        <f t="shared" si="42"/>
        <v>7.0396600977554096</v>
      </c>
      <c r="R28" s="161">
        <f t="shared" si="42"/>
        <v>7.4176879698359155</v>
      </c>
      <c r="S28" s="161">
        <f t="shared" si="42"/>
        <v>7.8219300843925588</v>
      </c>
      <c r="T28" s="161">
        <f t="shared" si="42"/>
        <v>8.2551255510752082</v>
      </c>
      <c r="U28" s="161">
        <f t="shared" si="42"/>
        <v>8.7205617320903226</v>
      </c>
      <c r="V28" s="161">
        <f t="shared" si="42"/>
        <v>9.2222479060208009</v>
      </c>
      <c r="W28" s="161">
        <f t="shared" si="42"/>
        <v>9.7651529782837354</v>
      </c>
      <c r="X28" s="161">
        <f t="shared" ref="X28:AG37" si="43">((($J28+X$4)/2)/$E$12^2)*(($E$12)/($E$12^2+X$7^2+$M28^2)^0.5)^3</f>
        <v>10.35553181166245</v>
      </c>
      <c r="Y28" s="161">
        <f t="shared" si="43"/>
        <v>11.001374291368844</v>
      </c>
      <c r="Z28" s="161">
        <f t="shared" si="43"/>
        <v>11.713024478534594</v>
      </c>
      <c r="AA28" s="161">
        <f t="shared" si="43"/>
        <v>12.504035546458413</v>
      </c>
      <c r="AB28" s="161">
        <f t="shared" si="43"/>
        <v>13.392351537366658</v>
      </c>
      <c r="AC28" s="161">
        <f t="shared" si="43"/>
        <v>14.401941876096823</v>
      </c>
      <c r="AD28" s="161">
        <f t="shared" si="43"/>
        <v>15.565062408267462</v>
      </c>
      <c r="AE28" s="161">
        <f t="shared" si="43"/>
        <v>16.925381880902837</v>
      </c>
      <c r="AF28" s="161">
        <f t="shared" si="43"/>
        <v>18.542300808972527</v>
      </c>
      <c r="AG28" s="161">
        <f t="shared" si="43"/>
        <v>31.12909316655011</v>
      </c>
      <c r="AH28" s="161">
        <f t="shared" ref="AH28:AQ37" si="44">((($J28+AH$4)/2)/$E$12^2)*(($E$12)/($E$12^2+AH$7^2+$M28^2)^0.5)^3</f>
        <v>33.686501414908548</v>
      </c>
      <c r="AI28" s="161">
        <f t="shared" si="44"/>
        <v>37.26205653081044</v>
      </c>
      <c r="AJ28" s="161">
        <f t="shared" si="44"/>
        <v>41.84409528151469</v>
      </c>
      <c r="AK28" s="161">
        <f t="shared" si="44"/>
        <v>47.341384647587724</v>
      </c>
      <c r="AL28" s="161">
        <f t="shared" si="44"/>
        <v>53.573655262165012</v>
      </c>
      <c r="AM28" s="161">
        <f t="shared" si="44"/>
        <v>60.272571584797362</v>
      </c>
      <c r="AN28" s="161">
        <f t="shared" si="44"/>
        <v>67.097284651250746</v>
      </c>
      <c r="AO28" s="161">
        <f t="shared" si="44"/>
        <v>73.667102457657521</v>
      </c>
      <c r="AP28" s="161">
        <f t="shared" si="44"/>
        <v>79.610453983365886</v>
      </c>
      <c r="AQ28" s="161">
        <f t="shared" si="44"/>
        <v>84.624313257502905</v>
      </c>
      <c r="AR28" s="161">
        <f t="shared" ref="AR28:BA37" si="45">((($J28+AR$4)/2)/$E$12^2)*(($E$12)/($E$12^2+AR$7^2+$M28^2)^0.5)^3</f>
        <v>88.532509274569819</v>
      </c>
      <c r="AS28" s="161">
        <f t="shared" si="45"/>
        <v>91.326810496368751</v>
      </c>
      <c r="AT28" s="161">
        <f t="shared" si="45"/>
        <v>93.174029706253151</v>
      </c>
      <c r="AU28" s="161">
        <f t="shared" si="45"/>
        <v>94.378129736061609</v>
      </c>
      <c r="AV28" s="161">
        <f t="shared" si="45"/>
        <v>95.299089094691013</v>
      </c>
      <c r="AW28" s="161">
        <f t="shared" si="45"/>
        <v>96.247340071979835</v>
      </c>
      <c r="AX28" s="161">
        <f t="shared" si="45"/>
        <v>97.387314025035465</v>
      </c>
      <c r="AY28" s="161">
        <f t="shared" si="45"/>
        <v>98.687587365236439</v>
      </c>
      <c r="AZ28" s="161">
        <f t="shared" si="45"/>
        <v>99.942528019584628</v>
      </c>
      <c r="BA28" s="161">
        <f t="shared" si="45"/>
        <v>100.86293370421933</v>
      </c>
      <c r="BB28" s="161">
        <f t="shared" ref="BB28:BK37" si="46">((($J28+BB$4)/2)/$E$12^2)*(($E$12)/($E$12^2+BB$7^2+$M28^2)^0.5)^3</f>
        <v>101.20189064541391</v>
      </c>
      <c r="BC28" s="161">
        <f t="shared" si="46"/>
        <v>100.86293370421933</v>
      </c>
      <c r="BD28" s="161">
        <f t="shared" si="46"/>
        <v>99.942528019584614</v>
      </c>
      <c r="BE28" s="161">
        <f t="shared" si="46"/>
        <v>98.687587365236382</v>
      </c>
      <c r="BF28" s="161">
        <f t="shared" si="46"/>
        <v>97.387314025035408</v>
      </c>
      <c r="BG28" s="161">
        <f t="shared" si="46"/>
        <v>96.247340071979792</v>
      </c>
      <c r="BH28" s="161">
        <f t="shared" si="46"/>
        <v>95.299089094691013</v>
      </c>
      <c r="BI28" s="161">
        <f t="shared" si="46"/>
        <v>94.378129736061524</v>
      </c>
      <c r="BJ28" s="161">
        <f t="shared" si="46"/>
        <v>93.174029706253066</v>
      </c>
      <c r="BK28" s="161">
        <f t="shared" si="46"/>
        <v>91.326810496368665</v>
      </c>
      <c r="BL28" s="161">
        <f t="shared" ref="BL28:BU37" si="47">((($J28+BL$4)/2)/$E$12^2)*(($E$12)/($E$12^2+BL$7^2+$M28^2)^0.5)^3</f>
        <v>88.53250927456962</v>
      </c>
      <c r="BM28" s="161">
        <f t="shared" si="47"/>
        <v>84.624313257502649</v>
      </c>
      <c r="BN28" s="161">
        <f t="shared" si="47"/>
        <v>79.610453983365588</v>
      </c>
      <c r="BO28" s="161">
        <f t="shared" si="47"/>
        <v>73.667102457657194</v>
      </c>
      <c r="BP28" s="161">
        <f t="shared" si="47"/>
        <v>67.09728465125032</v>
      </c>
      <c r="BQ28" s="161">
        <f t="shared" si="47"/>
        <v>60.272571584797035</v>
      </c>
      <c r="BR28" s="161">
        <f t="shared" si="47"/>
        <v>53.573655262164657</v>
      </c>
      <c r="BS28" s="161">
        <f t="shared" si="47"/>
        <v>47.341384647587418</v>
      </c>
      <c r="BT28" s="161">
        <f t="shared" si="47"/>
        <v>41.844095281514441</v>
      </c>
      <c r="BU28" s="161">
        <f t="shared" si="47"/>
        <v>37.262056530810227</v>
      </c>
      <c r="BV28" s="161">
        <f t="shared" ref="BV28:CE37" si="48">((($J28+BV$4)/2)/$E$12^2)*(($E$12)/($E$12^2+BV$7^2+$M28^2)^0.5)^3</f>
        <v>33.686501414908435</v>
      </c>
      <c r="BW28" s="161">
        <f t="shared" si="48"/>
        <v>31.129093166550003</v>
      </c>
      <c r="BX28" s="161">
        <f t="shared" si="48"/>
        <v>18.542300808972438</v>
      </c>
      <c r="BY28" s="161">
        <f t="shared" si="48"/>
        <v>16.925381880902766</v>
      </c>
      <c r="BZ28" s="161">
        <f t="shared" si="48"/>
        <v>15.565062408267403</v>
      </c>
      <c r="CA28" s="161">
        <f t="shared" si="48"/>
        <v>14.401941876096773</v>
      </c>
      <c r="CB28" s="161">
        <f t="shared" si="48"/>
        <v>13.392351537366601</v>
      </c>
      <c r="CC28" s="161">
        <f t="shared" si="48"/>
        <v>12.504035546458368</v>
      </c>
      <c r="CD28" s="161">
        <f t="shared" si="48"/>
        <v>11.713024478534559</v>
      </c>
      <c r="CE28" s="161">
        <f t="shared" si="48"/>
        <v>11.00137429136881</v>
      </c>
      <c r="CF28" s="161">
        <f t="shared" ref="CF28:CP37" si="49">((($J28+CF$4)/2)/$E$12^2)*(($E$12)/($E$12^2+CF$7^2+$M28^2)^0.5)^3</f>
        <v>10.35553181166242</v>
      </c>
      <c r="CG28" s="161">
        <f t="shared" si="49"/>
        <v>9.7651529782837052</v>
      </c>
      <c r="CH28" s="161">
        <f t="shared" si="49"/>
        <v>9.2222479060207725</v>
      </c>
      <c r="CI28" s="161">
        <f t="shared" si="49"/>
        <v>8.7205617320903013</v>
      </c>
      <c r="CJ28" s="161">
        <f t="shared" si="49"/>
        <v>8.2551255510751886</v>
      </c>
      <c r="CK28" s="161">
        <f t="shared" si="49"/>
        <v>7.8219300843925348</v>
      </c>
      <c r="CL28" s="161">
        <f t="shared" si="49"/>
        <v>7.4176879698358924</v>
      </c>
      <c r="CM28" s="161">
        <f t="shared" si="49"/>
        <v>7.0396600977553927</v>
      </c>
      <c r="CN28" s="161">
        <f t="shared" si="49"/>
        <v>6.6855282890419234</v>
      </c>
      <c r="CO28" s="161">
        <f t="shared" si="49"/>
        <v>6.3533015522813825</v>
      </c>
      <c r="CP28" s="162">
        <f t="shared" si="49"/>
        <v>6.0412467132323284</v>
      </c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</row>
    <row r="29" spans="1:123" ht="17.100000000000001" customHeight="1" x14ac:dyDescent="0.2">
      <c r="G29" s="109">
        <f t="shared" si="19"/>
        <v>724.58968887698063</v>
      </c>
      <c r="H29" s="77">
        <f t="shared" si="20"/>
        <v>0</v>
      </c>
      <c r="I29" s="77">
        <f t="shared" si="21"/>
        <v>0</v>
      </c>
      <c r="J29" s="75">
        <f t="shared" si="22"/>
        <v>724.58968887698063</v>
      </c>
      <c r="K29" s="105">
        <f t="shared" si="23"/>
        <v>0.73072633197829762</v>
      </c>
      <c r="L29" s="127">
        <f t="shared" si="32"/>
        <v>41.867534801431937</v>
      </c>
      <c r="M29" s="129">
        <f t="shared" si="33"/>
        <v>1.8999999999999981</v>
      </c>
      <c r="N29" s="160">
        <f t="shared" si="42"/>
        <v>6.5295106381089534</v>
      </c>
      <c r="O29" s="161">
        <f t="shared" si="42"/>
        <v>6.8719177420086988</v>
      </c>
      <c r="P29" s="161">
        <f t="shared" si="42"/>
        <v>7.23681802214971</v>
      </c>
      <c r="Q29" s="161">
        <f t="shared" si="42"/>
        <v>7.6261498563783734</v>
      </c>
      <c r="R29" s="161">
        <f t="shared" si="42"/>
        <v>8.0421314681042659</v>
      </c>
      <c r="S29" s="161">
        <f t="shared" si="42"/>
        <v>8.4873340470138814</v>
      </c>
      <c r="T29" s="161">
        <f t="shared" si="42"/>
        <v>8.9647804152886881</v>
      </c>
      <c r="U29" s="161">
        <f t="shared" si="42"/>
        <v>9.4780789381065844</v>
      </c>
      <c r="V29" s="161">
        <f t="shared" si="42"/>
        <v>10.031606151236296</v>
      </c>
      <c r="W29" s="161">
        <f t="shared" si="42"/>
        <v>10.630756835199954</v>
      </c>
      <c r="X29" s="161">
        <f t="shared" si="43"/>
        <v>11.282287586317899</v>
      </c>
      <c r="Y29" s="161">
        <f t="shared" si="43"/>
        <v>11.994790124846833</v>
      </c>
      <c r="Z29" s="161">
        <f t="shared" si="43"/>
        <v>12.779344748315099</v>
      </c>
      <c r="AA29" s="161">
        <f t="shared" si="43"/>
        <v>13.650424002602053</v>
      </c>
      <c r="AB29" s="161">
        <f t="shared" si="43"/>
        <v>14.627143867055706</v>
      </c>
      <c r="AC29" s="161">
        <f t="shared" si="43"/>
        <v>15.734997305352943</v>
      </c>
      <c r="AD29" s="161">
        <f t="shared" si="43"/>
        <v>17.008256595074837</v>
      </c>
      <c r="AE29" s="161">
        <f t="shared" si="43"/>
        <v>18.493301195365511</v>
      </c>
      <c r="AF29" s="161">
        <f t="shared" si="43"/>
        <v>20.253223104451447</v>
      </c>
      <c r="AG29" s="161">
        <f t="shared" si="43"/>
        <v>33.507241018649218</v>
      </c>
      <c r="AH29" s="161">
        <f t="shared" si="44"/>
        <v>36.286014054034531</v>
      </c>
      <c r="AI29" s="161">
        <f t="shared" si="44"/>
        <v>40.144945497228797</v>
      </c>
      <c r="AJ29" s="161">
        <f t="shared" si="44"/>
        <v>45.07664455993374</v>
      </c>
      <c r="AK29" s="161">
        <f t="shared" si="44"/>
        <v>50.989738986854043</v>
      </c>
      <c r="AL29" s="161">
        <f t="shared" si="44"/>
        <v>57.698114948265584</v>
      </c>
      <c r="AM29" s="161">
        <f t="shared" si="44"/>
        <v>64.921083511773574</v>
      </c>
      <c r="AN29" s="161">
        <f t="shared" si="44"/>
        <v>72.299017099746649</v>
      </c>
      <c r="AO29" s="161">
        <f t="shared" si="44"/>
        <v>79.427351637593418</v>
      </c>
      <c r="AP29" s="161">
        <f t="shared" si="44"/>
        <v>85.908306797057421</v>
      </c>
      <c r="AQ29" s="161">
        <f t="shared" si="44"/>
        <v>91.414308619570306</v>
      </c>
      <c r="AR29" s="161">
        <f t="shared" si="45"/>
        <v>95.750862915690774</v>
      </c>
      <c r="AS29" s="161">
        <f t="shared" si="45"/>
        <v>98.90159416545545</v>
      </c>
      <c r="AT29" s="161">
        <f t="shared" si="45"/>
        <v>101.03725702304267</v>
      </c>
      <c r="AU29" s="161">
        <f t="shared" si="45"/>
        <v>102.47649405438013</v>
      </c>
      <c r="AV29" s="161">
        <f t="shared" si="45"/>
        <v>103.59977214325654</v>
      </c>
      <c r="AW29" s="161">
        <f t="shared" si="45"/>
        <v>104.73637735393571</v>
      </c>
      <c r="AX29" s="161">
        <f t="shared" si="45"/>
        <v>106.06046396561631</v>
      </c>
      <c r="AY29" s="161">
        <f t="shared" si="45"/>
        <v>107.53674206643946</v>
      </c>
      <c r="AZ29" s="161">
        <f t="shared" si="45"/>
        <v>108.94303625541073</v>
      </c>
      <c r="BA29" s="161">
        <f t="shared" si="45"/>
        <v>109.96739771801131</v>
      </c>
      <c r="BB29" s="161">
        <f t="shared" si="46"/>
        <v>110.34353214507897</v>
      </c>
      <c r="BC29" s="161">
        <f t="shared" si="46"/>
        <v>109.96739771801126</v>
      </c>
      <c r="BD29" s="161">
        <f t="shared" si="46"/>
        <v>108.94303625541076</v>
      </c>
      <c r="BE29" s="161">
        <f t="shared" si="46"/>
        <v>107.53674206643939</v>
      </c>
      <c r="BF29" s="161">
        <f t="shared" si="46"/>
        <v>106.06046396561624</v>
      </c>
      <c r="BG29" s="161">
        <f t="shared" si="46"/>
        <v>104.73637735393564</v>
      </c>
      <c r="BH29" s="161">
        <f t="shared" si="46"/>
        <v>103.59977214325654</v>
      </c>
      <c r="BI29" s="161">
        <f t="shared" si="46"/>
        <v>102.47649405438004</v>
      </c>
      <c r="BJ29" s="161">
        <f t="shared" si="46"/>
        <v>101.03725702304259</v>
      </c>
      <c r="BK29" s="161">
        <f t="shared" si="46"/>
        <v>98.90159416545535</v>
      </c>
      <c r="BL29" s="161">
        <f t="shared" si="47"/>
        <v>95.750862915690576</v>
      </c>
      <c r="BM29" s="161">
        <f t="shared" si="47"/>
        <v>91.414308619570079</v>
      </c>
      <c r="BN29" s="161">
        <f t="shared" si="47"/>
        <v>85.908306797057065</v>
      </c>
      <c r="BO29" s="161">
        <f t="shared" si="47"/>
        <v>79.427351637593006</v>
      </c>
      <c r="BP29" s="161">
        <f t="shared" si="47"/>
        <v>72.299017099746166</v>
      </c>
      <c r="BQ29" s="161">
        <f t="shared" si="47"/>
        <v>64.921083511773205</v>
      </c>
      <c r="BR29" s="161">
        <f t="shared" si="47"/>
        <v>57.69811494826525</v>
      </c>
      <c r="BS29" s="161">
        <f t="shared" si="47"/>
        <v>50.989738986853709</v>
      </c>
      <c r="BT29" s="161">
        <f t="shared" si="47"/>
        <v>45.076644559933499</v>
      </c>
      <c r="BU29" s="161">
        <f t="shared" si="47"/>
        <v>40.144945497228541</v>
      </c>
      <c r="BV29" s="161">
        <f t="shared" si="48"/>
        <v>36.286014054034418</v>
      </c>
      <c r="BW29" s="161">
        <f t="shared" si="48"/>
        <v>33.507241018649083</v>
      </c>
      <c r="BX29" s="161">
        <f t="shared" si="48"/>
        <v>20.25322310445134</v>
      </c>
      <c r="BY29" s="161">
        <f t="shared" si="48"/>
        <v>18.493301195365433</v>
      </c>
      <c r="BZ29" s="161">
        <f t="shared" si="48"/>
        <v>17.008256595074762</v>
      </c>
      <c r="CA29" s="161">
        <f t="shared" si="48"/>
        <v>15.734997305352891</v>
      </c>
      <c r="CB29" s="161">
        <f t="shared" si="48"/>
        <v>14.627143867055658</v>
      </c>
      <c r="CC29" s="161">
        <f t="shared" si="48"/>
        <v>13.650424002602003</v>
      </c>
      <c r="CD29" s="161">
        <f t="shared" si="48"/>
        <v>12.77934474831506</v>
      </c>
      <c r="CE29" s="161">
        <f t="shared" si="48"/>
        <v>11.994790124846793</v>
      </c>
      <c r="CF29" s="161">
        <f t="shared" si="49"/>
        <v>11.282287586317858</v>
      </c>
      <c r="CG29" s="161">
        <f t="shared" si="49"/>
        <v>10.630756835199923</v>
      </c>
      <c r="CH29" s="161">
        <f t="shared" si="49"/>
        <v>10.031606151236272</v>
      </c>
      <c r="CI29" s="161">
        <f t="shared" si="49"/>
        <v>9.478078938106556</v>
      </c>
      <c r="CJ29" s="161">
        <f t="shared" si="49"/>
        <v>8.9647804152886685</v>
      </c>
      <c r="CK29" s="161">
        <f t="shared" si="49"/>
        <v>8.4873340470138547</v>
      </c>
      <c r="CL29" s="161">
        <f t="shared" si="49"/>
        <v>8.0421314681042411</v>
      </c>
      <c r="CM29" s="161">
        <f t="shared" si="49"/>
        <v>7.6261498563783521</v>
      </c>
      <c r="CN29" s="161">
        <f t="shared" si="49"/>
        <v>7.2368180221496949</v>
      </c>
      <c r="CO29" s="161">
        <f t="shared" si="49"/>
        <v>6.871917742008681</v>
      </c>
      <c r="CP29" s="162">
        <f t="shared" si="49"/>
        <v>6.5295106381089365</v>
      </c>
      <c r="CQ29" s="119"/>
      <c r="CR29" s="119"/>
      <c r="CS29" s="119"/>
      <c r="CT29" s="119"/>
      <c r="CU29" s="119"/>
      <c r="CV29" s="119"/>
      <c r="CW29" s="119"/>
      <c r="CX29" s="119"/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</row>
    <row r="30" spans="1:123" ht="17.100000000000001" customHeight="1" x14ac:dyDescent="0.2">
      <c r="G30" s="109">
        <f t="shared" si="19"/>
        <v>783.32284959108995</v>
      </c>
      <c r="H30" s="77">
        <f t="shared" si="20"/>
        <v>0</v>
      </c>
      <c r="I30" s="77">
        <f t="shared" si="21"/>
        <v>0</v>
      </c>
      <c r="J30" s="75">
        <f t="shared" si="22"/>
        <v>783.32284959108995</v>
      </c>
      <c r="K30" s="105">
        <f t="shared" si="23"/>
        <v>0.70394611909157678</v>
      </c>
      <c r="L30" s="127">
        <f t="shared" si="32"/>
        <v>40.333141628560973</v>
      </c>
      <c r="M30" s="129">
        <f t="shared" si="33"/>
        <v>1.799999999999998</v>
      </c>
      <c r="N30" s="160">
        <f t="shared" si="42"/>
        <v>7.2212096307284499</v>
      </c>
      <c r="O30" s="161">
        <f t="shared" si="42"/>
        <v>7.6052767071264968</v>
      </c>
      <c r="P30" s="161">
        <f t="shared" si="42"/>
        <v>8.0149275332461123</v>
      </c>
      <c r="Q30" s="161">
        <f t="shared" si="42"/>
        <v>8.4523632230683923</v>
      </c>
      <c r="R30" s="161">
        <f t="shared" si="42"/>
        <v>8.9200908249381801</v>
      </c>
      <c r="S30" s="161">
        <f t="shared" si="42"/>
        <v>9.4210003545700474</v>
      </c>
      <c r="T30" s="161">
        <f t="shared" si="42"/>
        <v>9.9584685285333912</v>
      </c>
      <c r="U30" s="161">
        <f t="shared" si="42"/>
        <v>10.536499389346199</v>
      </c>
      <c r="V30" s="161">
        <f t="shared" si="42"/>
        <v>11.159916011535646</v>
      </c>
      <c r="W30" s="161">
        <f t="shared" si="42"/>
        <v>11.83462305980302</v>
      </c>
      <c r="X30" s="161">
        <f t="shared" si="43"/>
        <v>12.56796776158189</v>
      </c>
      <c r="Y30" s="161">
        <f t="shared" si="43"/>
        <v>13.369237724682844</v>
      </c>
      <c r="Z30" s="161">
        <f t="shared" si="43"/>
        <v>14.25034917440931</v>
      </c>
      <c r="AA30" s="161">
        <f t="shared" si="43"/>
        <v>15.226800247142426</v>
      </c>
      <c r="AB30" s="161">
        <f t="shared" si="43"/>
        <v>16.318993195660109</v>
      </c>
      <c r="AC30" s="161">
        <f t="shared" si="43"/>
        <v>17.554069746862695</v>
      </c>
      <c r="AD30" s="161">
        <f t="shared" si="43"/>
        <v>18.968459403008666</v>
      </c>
      <c r="AE30" s="161">
        <f t="shared" si="43"/>
        <v>20.611416401704279</v>
      </c>
      <c r="AF30" s="161">
        <f t="shared" si="43"/>
        <v>22.549923963130315</v>
      </c>
      <c r="AG30" s="161">
        <f t="shared" si="43"/>
        <v>36.521171449699153</v>
      </c>
      <c r="AH30" s="161">
        <f t="shared" si="44"/>
        <v>39.564495195729734</v>
      </c>
      <c r="AI30" s="161">
        <f t="shared" si="44"/>
        <v>43.754236988874439</v>
      </c>
      <c r="AJ30" s="161">
        <f t="shared" si="44"/>
        <v>49.087829798274093</v>
      </c>
      <c r="AK30" s="161">
        <f t="shared" si="44"/>
        <v>55.474174711379021</v>
      </c>
      <c r="AL30" s="161">
        <f t="shared" si="44"/>
        <v>62.721465109586411</v>
      </c>
      <c r="AM30" s="161">
        <f t="shared" si="44"/>
        <v>70.536422530343927</v>
      </c>
      <c r="AN30" s="161">
        <f t="shared" si="44"/>
        <v>78.539914697501089</v>
      </c>
      <c r="AO30" s="161">
        <f t="shared" si="44"/>
        <v>86.302250232682155</v>
      </c>
      <c r="AP30" s="161">
        <f t="shared" si="44"/>
        <v>93.397716314605532</v>
      </c>
      <c r="AQ30" s="161">
        <f t="shared" si="44"/>
        <v>99.472182428392287</v>
      </c>
      <c r="AR30" s="161">
        <f t="shared" si="45"/>
        <v>104.31082693259141</v>
      </c>
      <c r="AS30" s="161">
        <f t="shared" si="45"/>
        <v>107.88746433106131</v>
      </c>
      <c r="AT30" s="161">
        <f t="shared" si="45"/>
        <v>110.3757342283954</v>
      </c>
      <c r="AU30" s="161">
        <f t="shared" si="45"/>
        <v>112.10859739188454</v>
      </c>
      <c r="AV30" s="161">
        <f t="shared" si="45"/>
        <v>113.48716539040723</v>
      </c>
      <c r="AW30" s="161">
        <f t="shared" si="45"/>
        <v>114.85983331477925</v>
      </c>
      <c r="AX30" s="161">
        <f t="shared" si="45"/>
        <v>116.41032353583842</v>
      </c>
      <c r="AY30" s="161">
        <f t="shared" si="45"/>
        <v>118.09855497800591</v>
      </c>
      <c r="AZ30" s="161">
        <f t="shared" si="45"/>
        <v>119.68411985132302</v>
      </c>
      <c r="BA30" s="161">
        <f t="shared" si="45"/>
        <v>120.83030348492771</v>
      </c>
      <c r="BB30" s="161">
        <f t="shared" si="46"/>
        <v>121.24978274447919</v>
      </c>
      <c r="BC30" s="161">
        <f t="shared" si="46"/>
        <v>120.83030348492768</v>
      </c>
      <c r="BD30" s="161">
        <f t="shared" si="46"/>
        <v>119.68411985132302</v>
      </c>
      <c r="BE30" s="161">
        <f t="shared" si="46"/>
        <v>118.09855497800582</v>
      </c>
      <c r="BF30" s="161">
        <f t="shared" si="46"/>
        <v>116.41032353583837</v>
      </c>
      <c r="BG30" s="161">
        <f t="shared" si="46"/>
        <v>114.85983331477908</v>
      </c>
      <c r="BH30" s="161">
        <f t="shared" si="46"/>
        <v>113.48716539040721</v>
      </c>
      <c r="BI30" s="161">
        <f t="shared" si="46"/>
        <v>112.10859739188444</v>
      </c>
      <c r="BJ30" s="161">
        <f t="shared" si="46"/>
        <v>110.37573422839532</v>
      </c>
      <c r="BK30" s="161">
        <f t="shared" si="46"/>
        <v>107.88746433106121</v>
      </c>
      <c r="BL30" s="161">
        <f t="shared" si="47"/>
        <v>104.31082693259125</v>
      </c>
      <c r="BM30" s="161">
        <f t="shared" si="47"/>
        <v>99.472182428392003</v>
      </c>
      <c r="BN30" s="161">
        <f t="shared" si="47"/>
        <v>93.397716314605205</v>
      </c>
      <c r="BO30" s="161">
        <f t="shared" si="47"/>
        <v>86.302250232681772</v>
      </c>
      <c r="BP30" s="161">
        <f t="shared" si="47"/>
        <v>78.539914697500606</v>
      </c>
      <c r="BQ30" s="161">
        <f t="shared" si="47"/>
        <v>70.536422530343543</v>
      </c>
      <c r="BR30" s="161">
        <f t="shared" si="47"/>
        <v>62.721465109586049</v>
      </c>
      <c r="BS30" s="161">
        <f t="shared" si="47"/>
        <v>55.47417471137868</v>
      </c>
      <c r="BT30" s="161">
        <f t="shared" si="47"/>
        <v>49.087829798273859</v>
      </c>
      <c r="BU30" s="161">
        <f t="shared" si="47"/>
        <v>43.754236988874197</v>
      </c>
      <c r="BV30" s="161">
        <f t="shared" si="48"/>
        <v>39.564495195729592</v>
      </c>
      <c r="BW30" s="161">
        <f t="shared" si="48"/>
        <v>36.521171449699033</v>
      </c>
      <c r="BX30" s="161">
        <f t="shared" si="48"/>
        <v>22.549923963130205</v>
      </c>
      <c r="BY30" s="161">
        <f t="shared" si="48"/>
        <v>20.611416401704201</v>
      </c>
      <c r="BZ30" s="161">
        <f t="shared" si="48"/>
        <v>18.968459403008602</v>
      </c>
      <c r="CA30" s="161">
        <f t="shared" si="48"/>
        <v>17.554069746862627</v>
      </c>
      <c r="CB30" s="161">
        <f t="shared" si="48"/>
        <v>16.318993195660063</v>
      </c>
      <c r="CC30" s="161">
        <f t="shared" si="48"/>
        <v>15.226800247142389</v>
      </c>
      <c r="CD30" s="161">
        <f t="shared" si="48"/>
        <v>14.250349174409267</v>
      </c>
      <c r="CE30" s="161">
        <f t="shared" si="48"/>
        <v>13.369237724682804</v>
      </c>
      <c r="CF30" s="161">
        <f t="shared" si="49"/>
        <v>12.567967761581851</v>
      </c>
      <c r="CG30" s="161">
        <f t="shared" si="49"/>
        <v>11.834623059802977</v>
      </c>
      <c r="CH30" s="161">
        <f t="shared" si="49"/>
        <v>11.159916011535607</v>
      </c>
      <c r="CI30" s="161">
        <f t="shared" si="49"/>
        <v>10.536499389346165</v>
      </c>
      <c r="CJ30" s="161">
        <f t="shared" si="49"/>
        <v>9.958468528533361</v>
      </c>
      <c r="CK30" s="161">
        <f t="shared" si="49"/>
        <v>9.4210003545700172</v>
      </c>
      <c r="CL30" s="161">
        <f t="shared" si="49"/>
        <v>8.9200908249381587</v>
      </c>
      <c r="CM30" s="161">
        <f t="shared" si="49"/>
        <v>8.4523632230683674</v>
      </c>
      <c r="CN30" s="161">
        <f t="shared" si="49"/>
        <v>8.0149275332460945</v>
      </c>
      <c r="CO30" s="161">
        <f t="shared" si="49"/>
        <v>7.60527670712648</v>
      </c>
      <c r="CP30" s="162">
        <f t="shared" si="49"/>
        <v>7.2212096307284357</v>
      </c>
      <c r="CQ30" s="119"/>
      <c r="CR30" s="119"/>
      <c r="CS30" s="119"/>
      <c r="CT30" s="119"/>
      <c r="CU30" s="119"/>
      <c r="CV30" s="119"/>
      <c r="CW30" s="119"/>
      <c r="CX30" s="119"/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19"/>
      <c r="DS30" s="119"/>
    </row>
    <row r="31" spans="1:123" ht="17.100000000000001" customHeight="1" x14ac:dyDescent="0.2">
      <c r="G31" s="109">
        <f t="shared" si="19"/>
        <v>859.50523125737175</v>
      </c>
      <c r="H31" s="77">
        <f t="shared" si="20"/>
        <v>0</v>
      </c>
      <c r="I31" s="77">
        <f t="shared" si="21"/>
        <v>0</v>
      </c>
      <c r="J31" s="75">
        <f t="shared" si="22"/>
        <v>859.50523125737175</v>
      </c>
      <c r="K31" s="105">
        <f t="shared" si="23"/>
        <v>0.67589036700471017</v>
      </c>
      <c r="L31" s="127">
        <f t="shared" si="32"/>
        <v>38.725665442918164</v>
      </c>
      <c r="M31" s="129">
        <f t="shared" si="33"/>
        <v>1.699999999999998</v>
      </c>
      <c r="N31" s="160">
        <f t="shared" si="42"/>
        <v>8.0980569402603102</v>
      </c>
      <c r="O31" s="161">
        <f t="shared" si="42"/>
        <v>8.5345727964652731</v>
      </c>
      <c r="P31" s="161">
        <f t="shared" si="42"/>
        <v>9.000542412903604</v>
      </c>
      <c r="Q31" s="161">
        <f t="shared" si="42"/>
        <v>9.4984927119606635</v>
      </c>
      <c r="R31" s="161">
        <f t="shared" si="42"/>
        <v>10.031287661724834</v>
      </c>
      <c r="S31" s="161">
        <f t="shared" si="42"/>
        <v>10.602209501890762</v>
      </c>
      <c r="T31" s="161">
        <f t="shared" si="42"/>
        <v>11.215067811423785</v>
      </c>
      <c r="U31" s="161">
        <f t="shared" si="42"/>
        <v>11.874347098012848</v>
      </c>
      <c r="V31" s="161">
        <f t="shared" si="42"/>
        <v>12.585407815802284</v>
      </c>
      <c r="W31" s="161">
        <f t="shared" si="42"/>
        <v>13.354761632911185</v>
      </c>
      <c r="X31" s="161">
        <f t="shared" si="43"/>
        <v>14.190450046543338</v>
      </c>
      <c r="Y31" s="161">
        <f t="shared" si="43"/>
        <v>15.102567015958858</v>
      </c>
      <c r="Z31" s="161">
        <f t="shared" si="43"/>
        <v>16.103982445452171</v>
      </c>
      <c r="AA31" s="161">
        <f t="shared" si="43"/>
        <v>17.211345878608878</v>
      </c>
      <c r="AB31" s="161">
        <f t="shared" si="43"/>
        <v>18.44648108567522</v>
      </c>
      <c r="AC31" s="161">
        <f t="shared" si="43"/>
        <v>19.838325608045608</v>
      </c>
      <c r="AD31" s="161">
        <f t="shared" si="43"/>
        <v>21.425629117099508</v>
      </c>
      <c r="AE31" s="161">
        <f t="shared" si="43"/>
        <v>23.260706325850222</v>
      </c>
      <c r="AF31" s="161">
        <f t="shared" si="43"/>
        <v>25.414651383606806</v>
      </c>
      <c r="AG31" s="161">
        <f t="shared" si="43"/>
        <v>40.152466453564436</v>
      </c>
      <c r="AH31" s="161">
        <f t="shared" si="44"/>
        <v>43.505295827819502</v>
      </c>
      <c r="AI31" s="161">
        <f t="shared" si="44"/>
        <v>48.075261882636774</v>
      </c>
      <c r="AJ31" s="161">
        <f t="shared" si="44"/>
        <v>53.865218896858281</v>
      </c>
      <c r="AK31" s="161">
        <f t="shared" si="44"/>
        <v>60.784821816947826</v>
      </c>
      <c r="AL31" s="161">
        <f t="shared" si="44"/>
        <v>68.636810576786971</v>
      </c>
      <c r="AM31" s="161">
        <f t="shared" si="44"/>
        <v>77.115180698774935</v>
      </c>
      <c r="AN31" s="161">
        <f t="shared" si="44"/>
        <v>85.820666510583621</v>
      </c>
      <c r="AO31" s="161">
        <f t="shared" si="44"/>
        <v>94.297269409338739</v>
      </c>
      <c r="AP31" s="161">
        <f t="shared" si="44"/>
        <v>102.08965194199681</v>
      </c>
      <c r="AQ31" s="161">
        <f t="shared" si="44"/>
        <v>108.81508592365753</v>
      </c>
      <c r="AR31" s="161">
        <f t="shared" si="45"/>
        <v>114.23631147688113</v>
      </c>
      <c r="AS31" s="161">
        <f t="shared" si="45"/>
        <v>118.31548986033106</v>
      </c>
      <c r="AT31" s="161">
        <f t="shared" si="45"/>
        <v>121.22785811793285</v>
      </c>
      <c r="AU31" s="161">
        <f t="shared" si="45"/>
        <v>123.32007666650286</v>
      </c>
      <c r="AV31" s="161">
        <f t="shared" si="45"/>
        <v>125.0138019344807</v>
      </c>
      <c r="AW31" s="161">
        <f t="shared" si="45"/>
        <v>126.67655662597301</v>
      </c>
      <c r="AX31" s="161">
        <f t="shared" si="45"/>
        <v>128.50126499564226</v>
      </c>
      <c r="AY31" s="161">
        <f t="shared" si="45"/>
        <v>130.44194088031955</v>
      </c>
      <c r="AZ31" s="161">
        <f t="shared" si="45"/>
        <v>132.238086109758</v>
      </c>
      <c r="BA31" s="161">
        <f t="shared" si="45"/>
        <v>133.52605922990767</v>
      </c>
      <c r="BB31" s="161">
        <f t="shared" si="46"/>
        <v>133.99576265254666</v>
      </c>
      <c r="BC31" s="161">
        <f t="shared" si="46"/>
        <v>133.52605922990767</v>
      </c>
      <c r="BD31" s="161">
        <f t="shared" si="46"/>
        <v>132.238086109758</v>
      </c>
      <c r="BE31" s="161">
        <f t="shared" si="46"/>
        <v>130.44194088031941</v>
      </c>
      <c r="BF31" s="161">
        <f t="shared" si="46"/>
        <v>128.50126499564217</v>
      </c>
      <c r="BG31" s="161">
        <f t="shared" si="46"/>
        <v>126.67655662597289</v>
      </c>
      <c r="BH31" s="161">
        <f t="shared" si="46"/>
        <v>125.01380193448063</v>
      </c>
      <c r="BI31" s="161">
        <f t="shared" si="46"/>
        <v>123.32007666650274</v>
      </c>
      <c r="BJ31" s="161">
        <f t="shared" si="46"/>
        <v>121.22785811793274</v>
      </c>
      <c r="BK31" s="161">
        <f t="shared" si="46"/>
        <v>118.31548986033096</v>
      </c>
      <c r="BL31" s="161">
        <f t="shared" si="47"/>
        <v>114.2363114768809</v>
      </c>
      <c r="BM31" s="161">
        <f t="shared" si="47"/>
        <v>108.81508592365728</v>
      </c>
      <c r="BN31" s="161">
        <f t="shared" si="47"/>
        <v>102.08965194199642</v>
      </c>
      <c r="BO31" s="161">
        <f t="shared" si="47"/>
        <v>94.297269409338298</v>
      </c>
      <c r="BP31" s="161">
        <f t="shared" si="47"/>
        <v>85.820666510583067</v>
      </c>
      <c r="BQ31" s="161">
        <f t="shared" si="47"/>
        <v>77.115180698774537</v>
      </c>
      <c r="BR31" s="161">
        <f t="shared" si="47"/>
        <v>68.636810576786559</v>
      </c>
      <c r="BS31" s="161">
        <f t="shared" si="47"/>
        <v>60.784821816947478</v>
      </c>
      <c r="BT31" s="161">
        <f t="shared" si="47"/>
        <v>53.865218896857996</v>
      </c>
      <c r="BU31" s="161">
        <f t="shared" si="47"/>
        <v>48.075261882636489</v>
      </c>
      <c r="BV31" s="161">
        <f t="shared" si="48"/>
        <v>43.505295827819332</v>
      </c>
      <c r="BW31" s="161">
        <f t="shared" si="48"/>
        <v>40.152466453564301</v>
      </c>
      <c r="BX31" s="161">
        <f t="shared" si="48"/>
        <v>25.414651383606699</v>
      </c>
      <c r="BY31" s="161">
        <f t="shared" si="48"/>
        <v>23.260706325850133</v>
      </c>
      <c r="BZ31" s="161">
        <f t="shared" si="48"/>
        <v>21.425629117099419</v>
      </c>
      <c r="CA31" s="161">
        <f t="shared" si="48"/>
        <v>19.838325608045537</v>
      </c>
      <c r="CB31" s="161">
        <f t="shared" si="48"/>
        <v>18.446481085675156</v>
      </c>
      <c r="CC31" s="161">
        <f t="shared" si="48"/>
        <v>17.211345878608832</v>
      </c>
      <c r="CD31" s="161">
        <f t="shared" si="48"/>
        <v>16.103982445452125</v>
      </c>
      <c r="CE31" s="161">
        <f t="shared" si="48"/>
        <v>15.102567015958808</v>
      </c>
      <c r="CF31" s="161">
        <f t="shared" si="49"/>
        <v>14.190450046543296</v>
      </c>
      <c r="CG31" s="161">
        <f t="shared" si="49"/>
        <v>13.354761632911135</v>
      </c>
      <c r="CH31" s="161">
        <f t="shared" si="49"/>
        <v>12.585407815802249</v>
      </c>
      <c r="CI31" s="161">
        <f t="shared" si="49"/>
        <v>11.874347098012811</v>
      </c>
      <c r="CJ31" s="161">
        <f t="shared" si="49"/>
        <v>11.215067811423751</v>
      </c>
      <c r="CK31" s="161">
        <f t="shared" si="49"/>
        <v>10.602209501890735</v>
      </c>
      <c r="CL31" s="161">
        <f t="shared" si="49"/>
        <v>10.031287661724807</v>
      </c>
      <c r="CM31" s="161">
        <f t="shared" si="49"/>
        <v>9.4984927119606368</v>
      </c>
      <c r="CN31" s="161">
        <f t="shared" si="49"/>
        <v>9.0005424129035845</v>
      </c>
      <c r="CO31" s="161">
        <f t="shared" si="49"/>
        <v>8.5345727964652465</v>
      </c>
      <c r="CP31" s="162">
        <f t="shared" si="49"/>
        <v>8.0980569402602924</v>
      </c>
      <c r="CQ31" s="119"/>
      <c r="CR31" s="119"/>
      <c r="CS31" s="119"/>
      <c r="CT31" s="119"/>
      <c r="CU31" s="119"/>
      <c r="CV31" s="119"/>
      <c r="CW31" s="119"/>
      <c r="CX31" s="119"/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19"/>
      <c r="DS31" s="119"/>
    </row>
    <row r="32" spans="1:123" ht="17.100000000000001" customHeight="1" x14ac:dyDescent="0.2">
      <c r="G32" s="109">
        <f t="shared" si="19"/>
        <v>948.81020831209855</v>
      </c>
      <c r="H32" s="77">
        <f t="shared" si="20"/>
        <v>0</v>
      </c>
      <c r="I32" s="77">
        <f t="shared" si="21"/>
        <v>0</v>
      </c>
      <c r="J32" s="75">
        <f t="shared" si="22"/>
        <v>948.81020831209855</v>
      </c>
      <c r="K32" s="105">
        <f t="shared" si="23"/>
        <v>0.64651314787723457</v>
      </c>
      <c r="L32" s="127">
        <f t="shared" si="32"/>
        <v>37.042474773082823</v>
      </c>
      <c r="M32" s="129">
        <f t="shared" si="33"/>
        <v>1.5999999999999979</v>
      </c>
      <c r="N32" s="160">
        <f t="shared" si="42"/>
        <v>9.1277174107503924</v>
      </c>
      <c r="O32" s="161">
        <f t="shared" si="42"/>
        <v>9.6261051350757025</v>
      </c>
      <c r="P32" s="161">
        <f t="shared" si="42"/>
        <v>10.158545967777981</v>
      </c>
      <c r="Q32" s="161">
        <f t="shared" si="42"/>
        <v>10.727956903356725</v>
      </c>
      <c r="R32" s="161">
        <f t="shared" si="42"/>
        <v>11.337628855791188</v>
      </c>
      <c r="S32" s="161">
        <f t="shared" si="42"/>
        <v>11.99131249286428</v>
      </c>
      <c r="T32" s="161">
        <f t="shared" si="42"/>
        <v>12.693333052899884</v>
      </c>
      <c r="U32" s="161">
        <f t="shared" si="42"/>
        <v>13.448745307147094</v>
      </c>
      <c r="V32" s="161">
        <f t="shared" si="42"/>
        <v>14.263544287858126</v>
      </c>
      <c r="W32" s="161">
        <f t="shared" si="42"/>
        <v>15.144953655797162</v>
      </c>
      <c r="X32" s="161">
        <f t="shared" si="43"/>
        <v>16.101822353493855</v>
      </c>
      <c r="Y32" s="161">
        <f t="shared" si="43"/>
        <v>17.145172487702599</v>
      </c>
      <c r="Z32" s="161">
        <f t="shared" si="43"/>
        <v>18.288958600510437</v>
      </c>
      <c r="AA32" s="161">
        <f t="shared" si="43"/>
        <v>19.551122544306221</v>
      </c>
      <c r="AB32" s="161">
        <f t="shared" si="43"/>
        <v>20.955061696340181</v>
      </c>
      <c r="AC32" s="161">
        <f t="shared" si="43"/>
        <v>22.531674782369112</v>
      </c>
      <c r="AD32" s="161">
        <f t="shared" si="43"/>
        <v>24.322213855281042</v>
      </c>
      <c r="AE32" s="161">
        <f t="shared" si="43"/>
        <v>26.382259178892706</v>
      </c>
      <c r="AF32" s="161">
        <f t="shared" si="43"/>
        <v>28.787253783871101</v>
      </c>
      <c r="AG32" s="161">
        <f t="shared" si="43"/>
        <v>44.337230105835651</v>
      </c>
      <c r="AH32" s="161">
        <f t="shared" si="44"/>
        <v>48.043469290411629</v>
      </c>
      <c r="AI32" s="161">
        <f t="shared" si="44"/>
        <v>53.04207506474868</v>
      </c>
      <c r="AJ32" s="161">
        <f t="shared" si="44"/>
        <v>59.341967806313022</v>
      </c>
      <c r="AK32" s="161">
        <f t="shared" si="44"/>
        <v>66.854113637951315</v>
      </c>
      <c r="AL32" s="161">
        <f t="shared" si="44"/>
        <v>75.376145750492157</v>
      </c>
      <c r="AM32" s="161">
        <f t="shared" si="44"/>
        <v>84.589329800175577</v>
      </c>
      <c r="AN32" s="161">
        <f t="shared" si="44"/>
        <v>94.073782737348878</v>
      </c>
      <c r="AO32" s="161">
        <f t="shared" si="44"/>
        <v>103.346154555674</v>
      </c>
      <c r="AP32" s="161">
        <f t="shared" si="44"/>
        <v>111.91989139923446</v>
      </c>
      <c r="AQ32" s="161">
        <f t="shared" si="44"/>
        <v>119.38166483628089</v>
      </c>
      <c r="AR32" s="161">
        <f t="shared" si="45"/>
        <v>125.46962331769525</v>
      </c>
      <c r="AS32" s="161">
        <f t="shared" si="45"/>
        <v>130.13230229132984</v>
      </c>
      <c r="AT32" s="161">
        <f t="shared" si="45"/>
        <v>133.54504465997101</v>
      </c>
      <c r="AU32" s="161">
        <f t="shared" si="45"/>
        <v>136.0673399342549</v>
      </c>
      <c r="AV32" s="161">
        <f t="shared" si="45"/>
        <v>138.1410232464174</v>
      </c>
      <c r="AW32" s="161">
        <f t="shared" si="45"/>
        <v>140.15251242913413</v>
      </c>
      <c r="AX32" s="161">
        <f t="shared" si="45"/>
        <v>142.30334915655587</v>
      </c>
      <c r="AY32" s="161">
        <f t="shared" si="45"/>
        <v>144.54034744641692</v>
      </c>
      <c r="AZ32" s="161">
        <f t="shared" si="45"/>
        <v>146.5809152677916</v>
      </c>
      <c r="BA32" s="161">
        <f t="shared" si="45"/>
        <v>148.03221261524911</v>
      </c>
      <c r="BB32" s="161">
        <f t="shared" si="46"/>
        <v>148.55955033018475</v>
      </c>
      <c r="BC32" s="161">
        <f t="shared" si="46"/>
        <v>148.03221261524908</v>
      </c>
      <c r="BD32" s="161">
        <f t="shared" si="46"/>
        <v>146.58091526779154</v>
      </c>
      <c r="BE32" s="161">
        <f t="shared" si="46"/>
        <v>144.54034744641683</v>
      </c>
      <c r="BF32" s="161">
        <f t="shared" si="46"/>
        <v>142.30334915655578</v>
      </c>
      <c r="BG32" s="161">
        <f t="shared" si="46"/>
        <v>140.15251242913396</v>
      </c>
      <c r="BH32" s="161">
        <f t="shared" si="46"/>
        <v>138.14102324641732</v>
      </c>
      <c r="BI32" s="161">
        <f t="shared" si="46"/>
        <v>136.06733993425485</v>
      </c>
      <c r="BJ32" s="161">
        <f t="shared" si="46"/>
        <v>133.54504465997093</v>
      </c>
      <c r="BK32" s="161">
        <f t="shared" si="46"/>
        <v>130.13230229132969</v>
      </c>
      <c r="BL32" s="161">
        <f t="shared" si="47"/>
        <v>125.469623317695</v>
      </c>
      <c r="BM32" s="161">
        <f t="shared" si="47"/>
        <v>119.38166483628061</v>
      </c>
      <c r="BN32" s="161">
        <f t="shared" si="47"/>
        <v>111.91989139923405</v>
      </c>
      <c r="BO32" s="161">
        <f t="shared" si="47"/>
        <v>103.34615455567352</v>
      </c>
      <c r="BP32" s="161">
        <f t="shared" si="47"/>
        <v>94.073782737348338</v>
      </c>
      <c r="BQ32" s="161">
        <f t="shared" si="47"/>
        <v>84.589329800175094</v>
      </c>
      <c r="BR32" s="161">
        <f t="shared" si="47"/>
        <v>75.376145750491716</v>
      </c>
      <c r="BS32" s="161">
        <f t="shared" si="47"/>
        <v>66.854113637950931</v>
      </c>
      <c r="BT32" s="161">
        <f t="shared" si="47"/>
        <v>59.341967806312724</v>
      </c>
      <c r="BU32" s="161">
        <f t="shared" si="47"/>
        <v>53.042075064748381</v>
      </c>
      <c r="BV32" s="161">
        <f t="shared" si="48"/>
        <v>48.04346929041143</v>
      </c>
      <c r="BW32" s="161">
        <f t="shared" si="48"/>
        <v>44.337230105835481</v>
      </c>
      <c r="BX32" s="161">
        <f t="shared" si="48"/>
        <v>28.787253783870973</v>
      </c>
      <c r="BY32" s="161">
        <f t="shared" si="48"/>
        <v>26.38225917889261</v>
      </c>
      <c r="BZ32" s="161">
        <f t="shared" si="48"/>
        <v>24.32221385528095</v>
      </c>
      <c r="CA32" s="161">
        <f t="shared" si="48"/>
        <v>22.531674782369031</v>
      </c>
      <c r="CB32" s="161">
        <f t="shared" si="48"/>
        <v>20.955061696340092</v>
      </c>
      <c r="CC32" s="161">
        <f t="shared" si="48"/>
        <v>19.551122544306153</v>
      </c>
      <c r="CD32" s="161">
        <f t="shared" si="48"/>
        <v>18.288958600510373</v>
      </c>
      <c r="CE32" s="161">
        <f t="shared" si="48"/>
        <v>17.145172487702553</v>
      </c>
      <c r="CF32" s="161">
        <f t="shared" si="49"/>
        <v>16.101822353493802</v>
      </c>
      <c r="CG32" s="161">
        <f t="shared" si="49"/>
        <v>15.144953655797115</v>
      </c>
      <c r="CH32" s="161">
        <f t="shared" si="49"/>
        <v>14.263544287858076</v>
      </c>
      <c r="CI32" s="161">
        <f t="shared" si="49"/>
        <v>13.448745307147048</v>
      </c>
      <c r="CJ32" s="161">
        <f t="shared" si="49"/>
        <v>12.693333052899844</v>
      </c>
      <c r="CK32" s="161">
        <f t="shared" si="49"/>
        <v>11.991312492864248</v>
      </c>
      <c r="CL32" s="161">
        <f t="shared" si="49"/>
        <v>11.337628855791158</v>
      </c>
      <c r="CM32" s="161">
        <f t="shared" si="49"/>
        <v>10.727956903356693</v>
      </c>
      <c r="CN32" s="161">
        <f t="shared" si="49"/>
        <v>10.158545967777959</v>
      </c>
      <c r="CO32" s="161">
        <f t="shared" si="49"/>
        <v>9.6261051350756812</v>
      </c>
      <c r="CP32" s="162">
        <f t="shared" si="49"/>
        <v>9.1277174107503711</v>
      </c>
      <c r="CQ32" s="119"/>
      <c r="CR32" s="119"/>
      <c r="CS32" s="119"/>
      <c r="CT32" s="119"/>
      <c r="CU32" s="119"/>
      <c r="CV32" s="119"/>
      <c r="CW32" s="119"/>
      <c r="CX32" s="119"/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</row>
    <row r="33" spans="7:123" ht="17.100000000000001" customHeight="1" x14ac:dyDescent="0.2">
      <c r="G33" s="109">
        <f t="shared" si="19"/>
        <v>1046.0044313459819</v>
      </c>
      <c r="H33" s="77">
        <f t="shared" si="20"/>
        <v>0</v>
      </c>
      <c r="I33" s="77">
        <f t="shared" si="21"/>
        <v>0</v>
      </c>
      <c r="J33" s="75">
        <f t="shared" si="22"/>
        <v>1046.0044313459819</v>
      </c>
      <c r="K33" s="105">
        <f t="shared" si="23"/>
        <v>0.61577324014098789</v>
      </c>
      <c r="L33" s="127">
        <f t="shared" si="32"/>
        <v>35.281207797174339</v>
      </c>
      <c r="M33" s="129">
        <f t="shared" si="33"/>
        <v>1.4999999999999978</v>
      </c>
      <c r="N33" s="160">
        <f t="shared" si="42"/>
        <v>10.264769614675135</v>
      </c>
      <c r="O33" s="161">
        <f t="shared" si="42"/>
        <v>10.832236611875116</v>
      </c>
      <c r="P33" s="161">
        <f t="shared" si="42"/>
        <v>11.438968856952004</v>
      </c>
      <c r="Q33" s="161">
        <f t="shared" si="42"/>
        <v>12.088333347081754</v>
      </c>
      <c r="R33" s="161">
        <f t="shared" si="42"/>
        <v>12.784113976012437</v>
      </c>
      <c r="S33" s="161">
        <f t="shared" si="42"/>
        <v>13.530602522273966</v>
      </c>
      <c r="T33" s="161">
        <f t="shared" si="42"/>
        <v>14.332719780272955</v>
      </c>
      <c r="U33" s="161">
        <f t="shared" si="42"/>
        <v>15.196178474856996</v>
      </c>
      <c r="V33" s="161">
        <f t="shared" si="42"/>
        <v>16.127704287504717</v>
      </c>
      <c r="W33" s="161">
        <f t="shared" si="42"/>
        <v>17.135337917487739</v>
      </c>
      <c r="X33" s="161">
        <f t="shared" si="43"/>
        <v>18.228850377514664</v>
      </c>
      <c r="Y33" s="161">
        <f t="shared" si="43"/>
        <v>19.420316760332852</v>
      </c>
      <c r="Z33" s="161">
        <f t="shared" si="43"/>
        <v>20.72491201115659</v>
      </c>
      <c r="AA33" s="161">
        <f t="shared" si="43"/>
        <v>22.162017872983274</v>
      </c>
      <c r="AB33" s="161">
        <f t="shared" si="43"/>
        <v>23.756765976301878</v>
      </c>
      <c r="AC33" s="161">
        <f t="shared" si="43"/>
        <v>25.542191867299124</v>
      </c>
      <c r="AD33" s="161">
        <f t="shared" si="43"/>
        <v>27.562243746764608</v>
      </c>
      <c r="AE33" s="161">
        <f t="shared" si="43"/>
        <v>29.875984559264754</v>
      </c>
      <c r="AF33" s="161">
        <f t="shared" si="43"/>
        <v>32.563455431365313</v>
      </c>
      <c r="AG33" s="161">
        <f t="shared" si="43"/>
        <v>48.963846460418104</v>
      </c>
      <c r="AH33" s="161">
        <f t="shared" si="44"/>
        <v>53.062956028552946</v>
      </c>
      <c r="AI33" s="161">
        <f t="shared" si="44"/>
        <v>58.533991413905589</v>
      </c>
      <c r="AJ33" s="161">
        <f t="shared" si="44"/>
        <v>65.39262600858963</v>
      </c>
      <c r="AK33" s="161">
        <f t="shared" si="44"/>
        <v>73.551774982050276</v>
      </c>
      <c r="AL33" s="161">
        <f t="shared" si="44"/>
        <v>82.804435353354719</v>
      </c>
      <c r="AM33" s="161">
        <f t="shared" si="44"/>
        <v>92.81930454503464</v>
      </c>
      <c r="AN33" s="161">
        <f t="shared" si="44"/>
        <v>103.15559433798842</v>
      </c>
      <c r="AO33" s="161">
        <f t="shared" si="44"/>
        <v>113.30176475961981</v>
      </c>
      <c r="AP33" s="161">
        <f t="shared" si="44"/>
        <v>122.73863872338066</v>
      </c>
      <c r="AQ33" s="161">
        <f t="shared" si="44"/>
        <v>131.02041533161093</v>
      </c>
      <c r="AR33" s="161">
        <f t="shared" si="45"/>
        <v>137.85854405958122</v>
      </c>
      <c r="AS33" s="161">
        <f t="shared" si="45"/>
        <v>143.18590765789114</v>
      </c>
      <c r="AT33" s="161">
        <f t="shared" si="45"/>
        <v>147.17631250177448</v>
      </c>
      <c r="AU33" s="161">
        <f t="shared" si="45"/>
        <v>150.20098439170775</v>
      </c>
      <c r="AV33" s="161">
        <f t="shared" si="45"/>
        <v>152.72131678601252</v>
      </c>
      <c r="AW33" s="161">
        <f t="shared" si="45"/>
        <v>155.1421455949995</v>
      </c>
      <c r="AX33" s="161">
        <f t="shared" si="45"/>
        <v>157.67284169185507</v>
      </c>
      <c r="AY33" s="161">
        <f t="shared" si="45"/>
        <v>160.25157518205449</v>
      </c>
      <c r="AZ33" s="161">
        <f t="shared" si="45"/>
        <v>162.5715590268502</v>
      </c>
      <c r="BA33" s="161">
        <f t="shared" si="45"/>
        <v>164.20842542830385</v>
      </c>
      <c r="BB33" s="161">
        <f t="shared" si="46"/>
        <v>164.8010472346958</v>
      </c>
      <c r="BC33" s="161">
        <f t="shared" si="46"/>
        <v>164.20842542830383</v>
      </c>
      <c r="BD33" s="161">
        <f t="shared" si="46"/>
        <v>162.5715590268502</v>
      </c>
      <c r="BE33" s="161">
        <f t="shared" si="46"/>
        <v>160.25157518205447</v>
      </c>
      <c r="BF33" s="161">
        <f t="shared" si="46"/>
        <v>157.67284169185501</v>
      </c>
      <c r="BG33" s="161">
        <f t="shared" si="46"/>
        <v>155.14214559499931</v>
      </c>
      <c r="BH33" s="161">
        <f t="shared" si="46"/>
        <v>152.72131678601249</v>
      </c>
      <c r="BI33" s="161">
        <f t="shared" si="46"/>
        <v>150.20098439170755</v>
      </c>
      <c r="BJ33" s="161">
        <f t="shared" si="46"/>
        <v>147.17631250177445</v>
      </c>
      <c r="BK33" s="161">
        <f t="shared" si="46"/>
        <v>143.18590765789097</v>
      </c>
      <c r="BL33" s="161">
        <f t="shared" si="47"/>
        <v>137.85854405958091</v>
      </c>
      <c r="BM33" s="161">
        <f t="shared" si="47"/>
        <v>131.02041533161059</v>
      </c>
      <c r="BN33" s="161">
        <f t="shared" si="47"/>
        <v>122.73863872338022</v>
      </c>
      <c r="BO33" s="161">
        <f t="shared" si="47"/>
        <v>113.30176475961929</v>
      </c>
      <c r="BP33" s="161">
        <f t="shared" si="47"/>
        <v>103.15559433798781</v>
      </c>
      <c r="BQ33" s="161">
        <f t="shared" si="47"/>
        <v>92.819304545034115</v>
      </c>
      <c r="BR33" s="161">
        <f t="shared" si="47"/>
        <v>82.804435353354208</v>
      </c>
      <c r="BS33" s="161">
        <f t="shared" si="47"/>
        <v>73.551774982049849</v>
      </c>
      <c r="BT33" s="161">
        <f t="shared" si="47"/>
        <v>65.392626008589303</v>
      </c>
      <c r="BU33" s="161">
        <f t="shared" si="47"/>
        <v>58.533991413905248</v>
      </c>
      <c r="BV33" s="161">
        <f t="shared" si="48"/>
        <v>53.062956028552755</v>
      </c>
      <c r="BW33" s="161">
        <f t="shared" si="48"/>
        <v>48.963846460417891</v>
      </c>
      <c r="BX33" s="161">
        <f t="shared" si="48"/>
        <v>32.563455431365171</v>
      </c>
      <c r="BY33" s="161">
        <f t="shared" si="48"/>
        <v>29.875984559264623</v>
      </c>
      <c r="BZ33" s="161">
        <f t="shared" si="48"/>
        <v>27.562243746764509</v>
      </c>
      <c r="CA33" s="161">
        <f t="shared" si="48"/>
        <v>25.542191867299028</v>
      </c>
      <c r="CB33" s="161">
        <f t="shared" si="48"/>
        <v>23.756765976301796</v>
      </c>
      <c r="CC33" s="161">
        <f t="shared" si="48"/>
        <v>22.162017872983199</v>
      </c>
      <c r="CD33" s="161">
        <f t="shared" si="48"/>
        <v>20.724912011156523</v>
      </c>
      <c r="CE33" s="161">
        <f t="shared" si="48"/>
        <v>19.420316760332781</v>
      </c>
      <c r="CF33" s="161">
        <f t="shared" si="49"/>
        <v>18.2288503775146</v>
      </c>
      <c r="CG33" s="161">
        <f t="shared" si="49"/>
        <v>17.135337917487689</v>
      </c>
      <c r="CH33" s="161">
        <f t="shared" si="49"/>
        <v>16.127704287504663</v>
      </c>
      <c r="CI33" s="161">
        <f t="shared" si="49"/>
        <v>15.196178474856943</v>
      </c>
      <c r="CJ33" s="161">
        <f t="shared" si="49"/>
        <v>14.332719780272912</v>
      </c>
      <c r="CK33" s="161">
        <f t="shared" si="49"/>
        <v>13.53060252227392</v>
      </c>
      <c r="CL33" s="161">
        <f t="shared" si="49"/>
        <v>12.784113976012407</v>
      </c>
      <c r="CM33" s="161">
        <f t="shared" si="49"/>
        <v>12.08833334708172</v>
      </c>
      <c r="CN33" s="161">
        <f t="shared" si="49"/>
        <v>11.43896885695197</v>
      </c>
      <c r="CO33" s="161">
        <f t="shared" si="49"/>
        <v>10.832236611875086</v>
      </c>
      <c r="CP33" s="162">
        <f t="shared" si="49"/>
        <v>10.264769614675112</v>
      </c>
      <c r="CQ33" s="119"/>
      <c r="CR33" s="119"/>
      <c r="CS33" s="119"/>
      <c r="CT33" s="119"/>
      <c r="CU33" s="119"/>
      <c r="CV33" s="119"/>
      <c r="CW33" s="119"/>
      <c r="CX33" s="119"/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19"/>
      <c r="DL33" s="119"/>
      <c r="DM33" s="119"/>
      <c r="DN33" s="119"/>
      <c r="DO33" s="119"/>
      <c r="DP33" s="119"/>
      <c r="DQ33" s="119"/>
      <c r="DR33" s="119"/>
      <c r="DS33" s="119"/>
    </row>
    <row r="34" spans="7:123" ht="17.100000000000001" customHeight="1" x14ac:dyDescent="0.2">
      <c r="G34" s="109">
        <f t="shared" si="19"/>
        <v>1145.3265925442265</v>
      </c>
      <c r="H34" s="77">
        <f t="shared" si="20"/>
        <v>0</v>
      </c>
      <c r="I34" s="77">
        <f t="shared" si="21"/>
        <v>0</v>
      </c>
      <c r="J34" s="75">
        <f t="shared" si="22"/>
        <v>1145.3265925442265</v>
      </c>
      <c r="K34" s="105">
        <f t="shared" si="23"/>
        <v>0.58363581907716044</v>
      </c>
      <c r="L34" s="127">
        <f t="shared" si="32"/>
        <v>33.439869205782195</v>
      </c>
      <c r="M34" s="129">
        <f t="shared" si="33"/>
        <v>1.3999999999999977</v>
      </c>
      <c r="N34" s="160">
        <f t="shared" si="42"/>
        <v>11.453729171768396</v>
      </c>
      <c r="O34" s="161">
        <f t="shared" si="42"/>
        <v>12.094539393842219</v>
      </c>
      <c r="P34" s="161">
        <f t="shared" si="42"/>
        <v>12.780259584433386</v>
      </c>
      <c r="Q34" s="161">
        <f t="shared" si="42"/>
        <v>13.51475627805908</v>
      </c>
      <c r="R34" s="161">
        <f t="shared" si="42"/>
        <v>14.302361777170288</v>
      </c>
      <c r="S34" s="161">
        <f t="shared" si="42"/>
        <v>15.147970938182128</v>
      </c>
      <c r="T34" s="161">
        <f t="shared" si="42"/>
        <v>16.057169305312918</v>
      </c>
      <c r="U34" s="161">
        <f t="shared" si="42"/>
        <v>17.036404706236617</v>
      </c>
      <c r="V34" s="161">
        <f t="shared" si="42"/>
        <v>18.093219340966264</v>
      </c>
      <c r="W34" s="161">
        <f t="shared" si="42"/>
        <v>19.236566332611179</v>
      </c>
      <c r="X34" s="161">
        <f t="shared" si="43"/>
        <v>20.47724449202919</v>
      </c>
      <c r="Y34" s="161">
        <f t="shared" si="43"/>
        <v>21.828498834669087</v>
      </c>
      <c r="Z34" s="161">
        <f t="shared" si="43"/>
        <v>23.306853788639724</v>
      </c>
      <c r="AA34" s="161">
        <f t="shared" si="43"/>
        <v>24.933273279396012</v>
      </c>
      <c r="AB34" s="161">
        <f t="shared" si="43"/>
        <v>26.734780031890896</v>
      </c>
      <c r="AC34" s="161">
        <f t="shared" si="43"/>
        <v>28.746719656646572</v>
      </c>
      <c r="AD34" s="161">
        <f t="shared" si="43"/>
        <v>31.015928953826457</v>
      </c>
      <c r="AE34" s="161">
        <f t="shared" si="43"/>
        <v>33.605169700198026</v>
      </c>
      <c r="AF34" s="161">
        <f t="shared" si="43"/>
        <v>36.599328353589051</v>
      </c>
      <c r="AG34" s="161">
        <f t="shared" si="43"/>
        <v>53.877309532198289</v>
      </c>
      <c r="AH34" s="161">
        <f t="shared" si="44"/>
        <v>58.400716398332492</v>
      </c>
      <c r="AI34" s="161">
        <f t="shared" si="44"/>
        <v>64.379454391340843</v>
      </c>
      <c r="AJ34" s="161">
        <f t="shared" si="44"/>
        <v>71.83666463337714</v>
      </c>
      <c r="AK34" s="161">
        <f t="shared" si="44"/>
        <v>80.687924538308835</v>
      </c>
      <c r="AL34" s="161">
        <f t="shared" si="44"/>
        <v>90.722198091282635</v>
      </c>
      <c r="AM34" s="161">
        <f t="shared" si="44"/>
        <v>101.59596906287541</v>
      </c>
      <c r="AN34" s="161">
        <f t="shared" si="44"/>
        <v>112.84750241416188</v>
      </c>
      <c r="AO34" s="161">
        <f t="shared" si="44"/>
        <v>123.93650886866527</v>
      </c>
      <c r="AP34" s="161">
        <f t="shared" si="44"/>
        <v>134.31006075816649</v>
      </c>
      <c r="AQ34" s="161">
        <f t="shared" si="44"/>
        <v>143.4882510136197</v>
      </c>
      <c r="AR34" s="161">
        <f t="shared" si="45"/>
        <v>151.15387954356788</v>
      </c>
      <c r="AS34" s="161">
        <f t="shared" si="45"/>
        <v>157.22219552261714</v>
      </c>
      <c r="AT34" s="161">
        <f t="shared" si="45"/>
        <v>161.86375539648753</v>
      </c>
      <c r="AU34" s="161">
        <f t="shared" si="45"/>
        <v>165.46026167450924</v>
      </c>
      <c r="AV34" s="161">
        <f t="shared" si="45"/>
        <v>168.49182781889235</v>
      </c>
      <c r="AW34" s="161">
        <f t="shared" si="45"/>
        <v>171.38101615651246</v>
      </c>
      <c r="AX34" s="161">
        <f t="shared" si="45"/>
        <v>174.34407378732536</v>
      </c>
      <c r="AY34" s="161">
        <f t="shared" si="45"/>
        <v>177.30899171366332</v>
      </c>
      <c r="AZ34" s="161">
        <f t="shared" si="45"/>
        <v>179.94266521766389</v>
      </c>
      <c r="BA34" s="161">
        <f t="shared" si="45"/>
        <v>181.7868916663717</v>
      </c>
      <c r="BB34" s="161">
        <f t="shared" si="46"/>
        <v>182.45229138561552</v>
      </c>
      <c r="BC34" s="161">
        <f t="shared" si="46"/>
        <v>181.78689166637167</v>
      </c>
      <c r="BD34" s="161">
        <f t="shared" si="46"/>
        <v>179.94266521766383</v>
      </c>
      <c r="BE34" s="161">
        <f t="shared" si="46"/>
        <v>177.30899171366323</v>
      </c>
      <c r="BF34" s="161">
        <f t="shared" si="46"/>
        <v>174.34407378732513</v>
      </c>
      <c r="BG34" s="161">
        <f t="shared" si="46"/>
        <v>171.38101615651229</v>
      </c>
      <c r="BH34" s="161">
        <f t="shared" si="46"/>
        <v>168.49182781889223</v>
      </c>
      <c r="BI34" s="161">
        <f t="shared" si="46"/>
        <v>165.4602616745091</v>
      </c>
      <c r="BJ34" s="161">
        <f t="shared" si="46"/>
        <v>161.86375539648736</v>
      </c>
      <c r="BK34" s="161">
        <f t="shared" si="46"/>
        <v>157.22219552261686</v>
      </c>
      <c r="BL34" s="161">
        <f t="shared" si="47"/>
        <v>151.15387954356751</v>
      </c>
      <c r="BM34" s="161">
        <f t="shared" si="47"/>
        <v>143.48825101361922</v>
      </c>
      <c r="BN34" s="161">
        <f t="shared" si="47"/>
        <v>134.31006075816595</v>
      </c>
      <c r="BO34" s="161">
        <f t="shared" si="47"/>
        <v>123.93650886866472</v>
      </c>
      <c r="BP34" s="161">
        <f t="shared" si="47"/>
        <v>112.84750241416116</v>
      </c>
      <c r="BQ34" s="161">
        <f t="shared" si="47"/>
        <v>101.59596906287489</v>
      </c>
      <c r="BR34" s="161">
        <f t="shared" si="47"/>
        <v>90.722198091282138</v>
      </c>
      <c r="BS34" s="161">
        <f t="shared" si="47"/>
        <v>80.687924538308351</v>
      </c>
      <c r="BT34" s="161">
        <f t="shared" si="47"/>
        <v>71.836664633376785</v>
      </c>
      <c r="BU34" s="161">
        <f t="shared" si="47"/>
        <v>64.379454391340474</v>
      </c>
      <c r="BV34" s="161">
        <f t="shared" si="48"/>
        <v>58.400716398332293</v>
      </c>
      <c r="BW34" s="161">
        <f t="shared" si="48"/>
        <v>53.877309532198097</v>
      </c>
      <c r="BX34" s="161">
        <f t="shared" si="48"/>
        <v>36.599328353588881</v>
      </c>
      <c r="BY34" s="161">
        <f t="shared" si="48"/>
        <v>33.605169700197891</v>
      </c>
      <c r="BZ34" s="161">
        <f t="shared" si="48"/>
        <v>31.015928953826318</v>
      </c>
      <c r="CA34" s="161">
        <f t="shared" si="48"/>
        <v>28.746719656646466</v>
      </c>
      <c r="CB34" s="161">
        <f t="shared" si="48"/>
        <v>26.734780031890807</v>
      </c>
      <c r="CC34" s="161">
        <f t="shared" si="48"/>
        <v>24.933273279395912</v>
      </c>
      <c r="CD34" s="161">
        <f t="shared" si="48"/>
        <v>23.306853788639661</v>
      </c>
      <c r="CE34" s="161">
        <f t="shared" si="48"/>
        <v>21.828498834669016</v>
      </c>
      <c r="CF34" s="161">
        <f t="shared" si="49"/>
        <v>20.477244492029122</v>
      </c>
      <c r="CG34" s="161">
        <f t="shared" si="49"/>
        <v>19.23656633261113</v>
      </c>
      <c r="CH34" s="161">
        <f t="shared" si="49"/>
        <v>18.093219340966218</v>
      </c>
      <c r="CI34" s="161">
        <f t="shared" si="49"/>
        <v>17.036404706236564</v>
      </c>
      <c r="CJ34" s="161">
        <f t="shared" si="49"/>
        <v>16.057169305312879</v>
      </c>
      <c r="CK34" s="161">
        <f t="shared" si="49"/>
        <v>15.147970938182091</v>
      </c>
      <c r="CL34" s="161">
        <f t="shared" si="49"/>
        <v>14.302361777170249</v>
      </c>
      <c r="CM34" s="161">
        <f t="shared" si="49"/>
        <v>13.514756278059036</v>
      </c>
      <c r="CN34" s="161">
        <f t="shared" si="49"/>
        <v>12.78025958443336</v>
      </c>
      <c r="CO34" s="161">
        <f t="shared" si="49"/>
        <v>12.094539393842181</v>
      </c>
      <c r="CP34" s="162">
        <f t="shared" si="49"/>
        <v>11.453729171768371</v>
      </c>
      <c r="CQ34" s="119"/>
      <c r="CR34" s="119"/>
      <c r="CS34" s="119"/>
      <c r="CT34" s="119"/>
      <c r="CU34" s="119"/>
      <c r="CV34" s="119"/>
      <c r="CW34" s="119"/>
      <c r="CX34" s="119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19"/>
      <c r="DL34" s="119"/>
      <c r="DM34" s="119"/>
      <c r="DN34" s="119"/>
      <c r="DO34" s="119"/>
      <c r="DP34" s="119"/>
      <c r="DQ34" s="119"/>
      <c r="DR34" s="119"/>
      <c r="DS34" s="119"/>
    </row>
    <row r="35" spans="7:123" ht="17.100000000000001" customHeight="1" x14ac:dyDescent="0.2">
      <c r="G35" s="109">
        <f t="shared" si="19"/>
        <v>1241.0232505200015</v>
      </c>
      <c r="H35" s="77">
        <f t="shared" si="20"/>
        <v>0</v>
      </c>
      <c r="I35" s="77">
        <f t="shared" si="21"/>
        <v>0</v>
      </c>
      <c r="J35" s="75">
        <f t="shared" si="22"/>
        <v>1241.0232505200015</v>
      </c>
      <c r="K35" s="105">
        <f t="shared" si="23"/>
        <v>0.55007437267518877</v>
      </c>
      <c r="L35" s="127">
        <f t="shared" si="32"/>
        <v>31.516939972594692</v>
      </c>
      <c r="M35" s="129">
        <f t="shared" si="33"/>
        <v>1.2999999999999976</v>
      </c>
      <c r="N35" s="160">
        <f t="shared" si="42"/>
        <v>12.634267204545276</v>
      </c>
      <c r="O35" s="161">
        <f t="shared" si="42"/>
        <v>13.349279640504664</v>
      </c>
      <c r="P35" s="161">
        <f t="shared" si="42"/>
        <v>14.115049765025073</v>
      </c>
      <c r="Q35" s="161">
        <f t="shared" si="42"/>
        <v>14.935977171048913</v>
      </c>
      <c r="R35" s="161">
        <f t="shared" si="42"/>
        <v>15.8169811471577</v>
      </c>
      <c r="S35" s="161">
        <f t="shared" si="42"/>
        <v>16.763603945982084</v>
      </c>
      <c r="T35" s="161">
        <f t="shared" si="42"/>
        <v>17.78214667359001</v>
      </c>
      <c r="U35" s="161">
        <f t="shared" si="42"/>
        <v>18.879850386798417</v>
      </c>
      <c r="V35" s="161">
        <f t="shared" si="42"/>
        <v>20.065140130800067</v>
      </c>
      <c r="W35" s="161">
        <f t="shared" si="42"/>
        <v>21.3479569274384</v>
      </c>
      <c r="X35" s="161">
        <f t="shared" si="43"/>
        <v>22.740213015344068</v>
      </c>
      <c r="Y35" s="161">
        <f t="shared" si="43"/>
        <v>24.256420182678099</v>
      </c>
      <c r="Z35" s="161">
        <f t="shared" si="43"/>
        <v>25.914561547509717</v>
      </c>
      <c r="AA35" s="161">
        <f t="shared" si="43"/>
        <v>27.7373060258249</v>
      </c>
      <c r="AB35" s="161">
        <f t="shared" si="43"/>
        <v>29.753705281143674</v>
      </c>
      <c r="AC35" s="161">
        <f t="shared" si="43"/>
        <v>32.001569664383098</v>
      </c>
      <c r="AD35" s="161">
        <f t="shared" si="43"/>
        <v>34.530798558258887</v>
      </c>
      <c r="AE35" s="161">
        <f t="shared" si="43"/>
        <v>37.408049581479823</v>
      </c>
      <c r="AF35" s="161">
        <f t="shared" si="43"/>
        <v>40.723280485092033</v>
      </c>
      <c r="AG35" s="161">
        <f t="shared" si="43"/>
        <v>58.8916149011173</v>
      </c>
      <c r="AH35" s="161">
        <f t="shared" si="44"/>
        <v>63.859486260515233</v>
      </c>
      <c r="AI35" s="161">
        <f t="shared" si="44"/>
        <v>70.369116070311037</v>
      </c>
      <c r="AJ35" s="161">
        <f t="shared" si="44"/>
        <v>78.451829710436868</v>
      </c>
      <c r="AK35" s="161">
        <f t="shared" si="44"/>
        <v>88.026637560282765</v>
      </c>
      <c r="AL35" s="161">
        <f t="shared" si="44"/>
        <v>98.879202266347434</v>
      </c>
      <c r="AM35" s="161">
        <f t="shared" si="44"/>
        <v>110.65435730152436</v>
      </c>
      <c r="AN35" s="161">
        <f t="shared" si="44"/>
        <v>122.86966620918314</v>
      </c>
      <c r="AO35" s="161">
        <f t="shared" si="44"/>
        <v>134.95587911988559</v>
      </c>
      <c r="AP35" s="161">
        <f t="shared" si="44"/>
        <v>146.32556532156556</v>
      </c>
      <c r="AQ35" s="161">
        <f t="shared" si="44"/>
        <v>156.46343179194551</v>
      </c>
      <c r="AR35" s="161">
        <f t="shared" si="45"/>
        <v>165.02195885587318</v>
      </c>
      <c r="AS35" s="161">
        <f t="shared" si="45"/>
        <v>171.89694541031841</v>
      </c>
      <c r="AT35" s="161">
        <f t="shared" si="45"/>
        <v>177.2540135855287</v>
      </c>
      <c r="AU35" s="161">
        <f t="shared" si="45"/>
        <v>181.48399235926865</v>
      </c>
      <c r="AV35" s="161">
        <f t="shared" si="45"/>
        <v>185.08471538095196</v>
      </c>
      <c r="AW35" s="161">
        <f t="shared" si="45"/>
        <v>188.49561547631504</v>
      </c>
      <c r="AX35" s="161">
        <f t="shared" si="45"/>
        <v>191.93875962625836</v>
      </c>
      <c r="AY35" s="161">
        <f t="shared" si="45"/>
        <v>195.33041736597752</v>
      </c>
      <c r="AZ35" s="161">
        <f t="shared" si="45"/>
        <v>198.30912634015951</v>
      </c>
      <c r="BA35" s="161">
        <f t="shared" si="45"/>
        <v>200.3806706402454</v>
      </c>
      <c r="BB35" s="161">
        <f t="shared" si="46"/>
        <v>201.12571624206728</v>
      </c>
      <c r="BC35" s="161">
        <f t="shared" si="46"/>
        <v>200.38067064024534</v>
      </c>
      <c r="BD35" s="161">
        <f t="shared" si="46"/>
        <v>198.30912634015939</v>
      </c>
      <c r="BE35" s="161">
        <f t="shared" si="46"/>
        <v>195.33041736597724</v>
      </c>
      <c r="BF35" s="161">
        <f t="shared" si="46"/>
        <v>191.93875962625816</v>
      </c>
      <c r="BG35" s="161">
        <f t="shared" si="46"/>
        <v>188.4956154763147</v>
      </c>
      <c r="BH35" s="161">
        <f t="shared" si="46"/>
        <v>185.08471538095182</v>
      </c>
      <c r="BI35" s="161">
        <f t="shared" si="46"/>
        <v>181.4839923592684</v>
      </c>
      <c r="BJ35" s="161">
        <f t="shared" si="46"/>
        <v>177.25401358552853</v>
      </c>
      <c r="BK35" s="161">
        <f t="shared" si="46"/>
        <v>171.8969454103181</v>
      </c>
      <c r="BL35" s="161">
        <f t="shared" si="47"/>
        <v>165.02195885587273</v>
      </c>
      <c r="BM35" s="161">
        <f t="shared" si="47"/>
        <v>156.46343179194503</v>
      </c>
      <c r="BN35" s="161">
        <f t="shared" si="47"/>
        <v>146.32556532156502</v>
      </c>
      <c r="BO35" s="161">
        <f t="shared" si="47"/>
        <v>134.95587911988491</v>
      </c>
      <c r="BP35" s="161">
        <f t="shared" si="47"/>
        <v>122.86966620918236</v>
      </c>
      <c r="BQ35" s="161">
        <f t="shared" si="47"/>
        <v>110.65435730152377</v>
      </c>
      <c r="BR35" s="161">
        <f t="shared" si="47"/>
        <v>98.879202266346866</v>
      </c>
      <c r="BS35" s="161">
        <f t="shared" si="47"/>
        <v>88.02663756028231</v>
      </c>
      <c r="BT35" s="161">
        <f t="shared" si="47"/>
        <v>78.451829710436456</v>
      </c>
      <c r="BU35" s="161">
        <f t="shared" si="47"/>
        <v>70.369116070310653</v>
      </c>
      <c r="BV35" s="161">
        <f t="shared" si="48"/>
        <v>63.859486260514991</v>
      </c>
      <c r="BW35" s="161">
        <f t="shared" si="48"/>
        <v>58.891614901117109</v>
      </c>
      <c r="BX35" s="161">
        <f t="shared" si="48"/>
        <v>40.723280485091841</v>
      </c>
      <c r="BY35" s="161">
        <f t="shared" si="48"/>
        <v>37.408049581479673</v>
      </c>
      <c r="BZ35" s="161">
        <f t="shared" si="48"/>
        <v>34.530798558258766</v>
      </c>
      <c r="CA35" s="161">
        <f t="shared" si="48"/>
        <v>32.001569664382984</v>
      </c>
      <c r="CB35" s="161">
        <f t="shared" si="48"/>
        <v>29.753705281143564</v>
      </c>
      <c r="CC35" s="161">
        <f t="shared" si="48"/>
        <v>27.737306025824815</v>
      </c>
      <c r="CD35" s="161">
        <f t="shared" si="48"/>
        <v>25.914561547509638</v>
      </c>
      <c r="CE35" s="161">
        <f t="shared" si="48"/>
        <v>24.256420182678031</v>
      </c>
      <c r="CF35" s="161">
        <f t="shared" si="49"/>
        <v>22.740213015343993</v>
      </c>
      <c r="CG35" s="161">
        <f t="shared" si="49"/>
        <v>21.347956927438339</v>
      </c>
      <c r="CH35" s="161">
        <f t="shared" si="49"/>
        <v>20.065140130799996</v>
      </c>
      <c r="CI35" s="161">
        <f t="shared" si="49"/>
        <v>18.879850386798367</v>
      </c>
      <c r="CJ35" s="161">
        <f t="shared" si="49"/>
        <v>17.782146673589949</v>
      </c>
      <c r="CK35" s="161">
        <f t="shared" si="49"/>
        <v>16.763603945982023</v>
      </c>
      <c r="CL35" s="161">
        <f t="shared" si="49"/>
        <v>15.816981147157659</v>
      </c>
      <c r="CM35" s="161">
        <f t="shared" si="49"/>
        <v>14.935977171048879</v>
      </c>
      <c r="CN35" s="161">
        <f t="shared" si="49"/>
        <v>14.11504976502504</v>
      </c>
      <c r="CO35" s="161">
        <f t="shared" si="49"/>
        <v>13.349279640504625</v>
      </c>
      <c r="CP35" s="162">
        <f t="shared" si="49"/>
        <v>12.63426720454525</v>
      </c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</row>
    <row r="36" spans="7:123" ht="17.100000000000001" customHeight="1" x14ac:dyDescent="0.2">
      <c r="G36" s="109">
        <f t="shared" si="19"/>
        <v>1327.9937437293077</v>
      </c>
      <c r="H36" s="77">
        <f t="shared" si="20"/>
        <v>0</v>
      </c>
      <c r="I36" s="77">
        <f t="shared" si="21"/>
        <v>0</v>
      </c>
      <c r="J36" s="75">
        <f t="shared" si="22"/>
        <v>1327.9937437293077</v>
      </c>
      <c r="K36" s="105">
        <f t="shared" si="23"/>
        <v>0.51507281701878094</v>
      </c>
      <c r="L36" s="127">
        <f t="shared" si="32"/>
        <v>29.511498557090267</v>
      </c>
      <c r="M36" s="129">
        <f t="shared" si="33"/>
        <v>1.1999999999999975</v>
      </c>
      <c r="N36" s="160">
        <f t="shared" si="42"/>
        <v>13.748288811400025</v>
      </c>
      <c r="O36" s="161">
        <f t="shared" si="42"/>
        <v>14.534896926643944</v>
      </c>
      <c r="P36" s="161">
        <f t="shared" si="42"/>
        <v>15.378060844766926</v>
      </c>
      <c r="Q36" s="161">
        <f t="shared" si="42"/>
        <v>16.282726747415708</v>
      </c>
      <c r="R36" s="161">
        <f t="shared" si="42"/>
        <v>17.254418064918173</v>
      </c>
      <c r="S36" s="161">
        <f t="shared" si="42"/>
        <v>18.299345875200622</v>
      </c>
      <c r="T36" s="161">
        <f t="shared" si="42"/>
        <v>19.424553282051626</v>
      </c>
      <c r="U36" s="161">
        <f t="shared" si="42"/>
        <v>20.6381068359665</v>
      </c>
      <c r="V36" s="161">
        <f t="shared" si="42"/>
        <v>21.949353431921551</v>
      </c>
      <c r="W36" s="161">
        <f t="shared" si="42"/>
        <v>23.369268734268225</v>
      </c>
      <c r="X36" s="161">
        <f t="shared" si="43"/>
        <v>24.91093397458976</v>
      </c>
      <c r="Y36" s="161">
        <f t="shared" si="43"/>
        <v>26.590193259716411</v>
      </c>
      <c r="Z36" s="161">
        <f t="shared" si="43"/>
        <v>28.426565157144466</v>
      </c>
      <c r="AA36" s="161">
        <f t="shared" si="43"/>
        <v>30.44451285887774</v>
      </c>
      <c r="AB36" s="161">
        <f t="shared" si="43"/>
        <v>32.675220202803878</v>
      </c>
      <c r="AC36" s="161">
        <f t="shared" si="43"/>
        <v>35.159081087776897</v>
      </c>
      <c r="AD36" s="161">
        <f t="shared" si="43"/>
        <v>37.949193863144522</v>
      </c>
      <c r="AE36" s="161">
        <f t="shared" si="43"/>
        <v>41.116268703705224</v>
      </c>
      <c r="AF36" s="161">
        <f t="shared" si="43"/>
        <v>44.755515868894989</v>
      </c>
      <c r="AG36" s="161">
        <f t="shared" si="43"/>
        <v>63.810265174468967</v>
      </c>
      <c r="AH36" s="161">
        <f t="shared" si="44"/>
        <v>69.229319152548101</v>
      </c>
      <c r="AI36" s="161">
        <f t="shared" si="44"/>
        <v>76.278423338618623</v>
      </c>
      <c r="AJ36" s="161">
        <f t="shared" si="44"/>
        <v>84.997767351540418</v>
      </c>
      <c r="AK36" s="161">
        <f t="shared" si="44"/>
        <v>95.310590253361823</v>
      </c>
      <c r="AL36" s="161">
        <f t="shared" si="44"/>
        <v>107.00009298369399</v>
      </c>
      <c r="AM36" s="161">
        <f t="shared" si="44"/>
        <v>119.70022909472131</v>
      </c>
      <c r="AN36" s="161">
        <f t="shared" si="44"/>
        <v>132.9084169402239</v>
      </c>
      <c r="AO36" s="161">
        <f t="shared" si="44"/>
        <v>146.02663665860004</v>
      </c>
      <c r="AP36" s="161">
        <f t="shared" si="44"/>
        <v>158.43266121984783</v>
      </c>
      <c r="AQ36" s="161">
        <f t="shared" si="44"/>
        <v>169.57499520000937</v>
      </c>
      <c r="AR36" s="161">
        <f t="shared" si="45"/>
        <v>179.07453319298872</v>
      </c>
      <c r="AS36" s="161">
        <f t="shared" si="45"/>
        <v>186.80609353146187</v>
      </c>
      <c r="AT36" s="161">
        <f t="shared" si="45"/>
        <v>192.92881574435393</v>
      </c>
      <c r="AU36" s="161">
        <f t="shared" si="45"/>
        <v>197.84129881186712</v>
      </c>
      <c r="AV36" s="161">
        <f t="shared" si="45"/>
        <v>202.05800048865342</v>
      </c>
      <c r="AW36" s="161">
        <f t="shared" si="45"/>
        <v>206.03426424070111</v>
      </c>
      <c r="AX36" s="161">
        <f t="shared" si="45"/>
        <v>209.99689160025741</v>
      </c>
      <c r="AY36" s="161">
        <f t="shared" si="45"/>
        <v>213.84898265088475</v>
      </c>
      <c r="AZ36" s="161">
        <f t="shared" si="45"/>
        <v>217.1988860920344</v>
      </c>
      <c r="BA36" s="161">
        <f t="shared" si="45"/>
        <v>219.51445148907564</v>
      </c>
      <c r="BB36" s="161">
        <f t="shared" si="46"/>
        <v>220.34489908992066</v>
      </c>
      <c r="BC36" s="161">
        <f t="shared" si="46"/>
        <v>219.51445148907564</v>
      </c>
      <c r="BD36" s="161">
        <f t="shared" si="46"/>
        <v>217.19888609203443</v>
      </c>
      <c r="BE36" s="161">
        <f t="shared" si="46"/>
        <v>213.84898265088449</v>
      </c>
      <c r="BF36" s="161">
        <f t="shared" si="46"/>
        <v>209.9968916002571</v>
      </c>
      <c r="BG36" s="161">
        <f t="shared" si="46"/>
        <v>206.03426424070099</v>
      </c>
      <c r="BH36" s="161">
        <f t="shared" si="46"/>
        <v>202.05800048865325</v>
      </c>
      <c r="BI36" s="161">
        <f t="shared" si="46"/>
        <v>197.84129881186692</v>
      </c>
      <c r="BJ36" s="161">
        <f t="shared" si="46"/>
        <v>192.92881574435367</v>
      </c>
      <c r="BK36" s="161">
        <f t="shared" si="46"/>
        <v>186.80609353146156</v>
      </c>
      <c r="BL36" s="161">
        <f t="shared" si="47"/>
        <v>179.07453319298818</v>
      </c>
      <c r="BM36" s="161">
        <f t="shared" si="47"/>
        <v>169.57499520000897</v>
      </c>
      <c r="BN36" s="161">
        <f t="shared" si="47"/>
        <v>158.4326612198472</v>
      </c>
      <c r="BO36" s="161">
        <f t="shared" si="47"/>
        <v>146.02663665859939</v>
      </c>
      <c r="BP36" s="161">
        <f t="shared" si="47"/>
        <v>132.90841694022308</v>
      </c>
      <c r="BQ36" s="161">
        <f t="shared" si="47"/>
        <v>119.70022909472068</v>
      </c>
      <c r="BR36" s="161">
        <f t="shared" si="47"/>
        <v>107.00009298369338</v>
      </c>
      <c r="BS36" s="161">
        <f t="shared" si="47"/>
        <v>95.310590253361283</v>
      </c>
      <c r="BT36" s="161">
        <f t="shared" si="47"/>
        <v>84.997767351539963</v>
      </c>
      <c r="BU36" s="161">
        <f t="shared" si="47"/>
        <v>76.278423338618168</v>
      </c>
      <c r="BV36" s="161">
        <f t="shared" si="48"/>
        <v>69.229319152547859</v>
      </c>
      <c r="BW36" s="161">
        <f t="shared" si="48"/>
        <v>63.810265174468711</v>
      </c>
      <c r="BX36" s="161">
        <f t="shared" si="48"/>
        <v>44.75551586889479</v>
      </c>
      <c r="BY36" s="161">
        <f t="shared" si="48"/>
        <v>41.116268703705039</v>
      </c>
      <c r="BZ36" s="161">
        <f t="shared" si="48"/>
        <v>37.949193863144373</v>
      </c>
      <c r="CA36" s="161">
        <f t="shared" si="48"/>
        <v>35.159081087776748</v>
      </c>
      <c r="CB36" s="161">
        <f t="shared" si="48"/>
        <v>32.675220202803771</v>
      </c>
      <c r="CC36" s="161">
        <f t="shared" si="48"/>
        <v>30.444512858877637</v>
      </c>
      <c r="CD36" s="161">
        <f t="shared" si="48"/>
        <v>28.42656515714437</v>
      </c>
      <c r="CE36" s="161">
        <f t="shared" si="48"/>
        <v>26.590193259716322</v>
      </c>
      <c r="CF36" s="161">
        <f t="shared" si="49"/>
        <v>24.910933974589678</v>
      </c>
      <c r="CG36" s="161">
        <f t="shared" si="49"/>
        <v>23.369268734268147</v>
      </c>
      <c r="CH36" s="161">
        <f t="shared" si="49"/>
        <v>21.949353431921477</v>
      </c>
      <c r="CI36" s="161">
        <f t="shared" si="49"/>
        <v>20.638106835966447</v>
      </c>
      <c r="CJ36" s="161">
        <f t="shared" si="49"/>
        <v>19.424553282051562</v>
      </c>
      <c r="CK36" s="161">
        <f t="shared" si="49"/>
        <v>18.299345875200572</v>
      </c>
      <c r="CL36" s="161">
        <f t="shared" si="49"/>
        <v>17.25441806491812</v>
      </c>
      <c r="CM36" s="161">
        <f t="shared" si="49"/>
        <v>16.282726747415659</v>
      </c>
      <c r="CN36" s="161">
        <f t="shared" si="49"/>
        <v>15.378060844766893</v>
      </c>
      <c r="CO36" s="161">
        <f t="shared" si="49"/>
        <v>14.534896926643906</v>
      </c>
      <c r="CP36" s="162">
        <f t="shared" si="49"/>
        <v>13.748288811399995</v>
      </c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</row>
    <row r="37" spans="7:123" ht="17.100000000000001" customHeight="1" x14ac:dyDescent="0.2">
      <c r="G37" s="109">
        <f t="shared" si="19"/>
        <v>1402.449903421028</v>
      </c>
      <c r="H37" s="77">
        <f t="shared" si="20"/>
        <v>0</v>
      </c>
      <c r="I37" s="77">
        <f t="shared" si="21"/>
        <v>0</v>
      </c>
      <c r="J37" s="75">
        <f t="shared" si="22"/>
        <v>1402.449903421028</v>
      </c>
      <c r="K37" s="105">
        <f t="shared" si="23"/>
        <v>0.47862776176817506</v>
      </c>
      <c r="L37" s="127">
        <f t="shared" si="32"/>
        <v>27.423350707109453</v>
      </c>
      <c r="M37" s="129">
        <f t="shared" si="33"/>
        <v>1.0999999999999974</v>
      </c>
      <c r="N37" s="160">
        <f t="shared" si="42"/>
        <v>14.747922626122252</v>
      </c>
      <c r="O37" s="161">
        <f t="shared" si="42"/>
        <v>15.600480239039582</v>
      </c>
      <c r="P37" s="161">
        <f t="shared" si="42"/>
        <v>16.515102302771272</v>
      </c>
      <c r="Q37" s="161">
        <f t="shared" si="42"/>
        <v>17.497273922256074</v>
      </c>
      <c r="R37" s="161">
        <f t="shared" si="42"/>
        <v>18.553116777895738</v>
      </c>
      <c r="S37" s="161">
        <f t="shared" si="42"/>
        <v>19.689507184490104</v>
      </c>
      <c r="T37" s="161">
        <f t="shared" si="42"/>
        <v>20.91422957760842</v>
      </c>
      <c r="U37" s="161">
        <f t="shared" si="42"/>
        <v>22.236178972910452</v>
      </c>
      <c r="V37" s="161">
        <f t="shared" si="42"/>
        <v>23.665631537848167</v>
      </c>
      <c r="W37" s="161">
        <f t="shared" si="42"/>
        <v>25.214610364671522</v>
      </c>
      <c r="X37" s="161">
        <f t="shared" si="43"/>
        <v>26.897384828368271</v>
      </c>
      <c r="Y37" s="161">
        <f t="shared" si="43"/>
        <v>28.731157949421458</v>
      </c>
      <c r="Z37" s="161">
        <f t="shared" si="43"/>
        <v>30.737018919909254</v>
      </c>
      <c r="AA37" s="161">
        <f t="shared" si="43"/>
        <v>32.941270128885321</v>
      </c>
      <c r="AB37" s="161">
        <f t="shared" si="43"/>
        <v>35.377283426547777</v>
      </c>
      <c r="AC37" s="161">
        <f t="shared" si="43"/>
        <v>38.08810418233908</v>
      </c>
      <c r="AD37" s="161">
        <f t="shared" si="43"/>
        <v>41.130110920879538</v>
      </c>
      <c r="AE37" s="161">
        <f t="shared" si="43"/>
        <v>44.578162237019491</v>
      </c>
      <c r="AF37" s="161">
        <f t="shared" si="43"/>
        <v>48.532833277110321</v>
      </c>
      <c r="AG37" s="161">
        <f t="shared" si="43"/>
        <v>68.452704569138845</v>
      </c>
      <c r="AH37" s="161">
        <f t="shared" si="44"/>
        <v>74.315687244212469</v>
      </c>
      <c r="AI37" s="161">
        <f t="shared" si="44"/>
        <v>81.89745201327689</v>
      </c>
      <c r="AJ37" s="161">
        <f t="shared" si="44"/>
        <v>91.247647377937128</v>
      </c>
      <c r="AK37" s="161">
        <f t="shared" si="44"/>
        <v>102.29451509320806</v>
      </c>
      <c r="AL37" s="161">
        <f t="shared" si="44"/>
        <v>114.81970337602289</v>
      </c>
      <c r="AM37" s="161">
        <f t="shared" si="44"/>
        <v>128.44724018184309</v>
      </c>
      <c r="AN37" s="161">
        <f t="shared" si="44"/>
        <v>142.65526579712107</v>
      </c>
      <c r="AO37" s="161">
        <f t="shared" si="44"/>
        <v>156.81761211340208</v>
      </c>
      <c r="AP37" s="161">
        <f t="shared" si="44"/>
        <v>170.2774823042742</v>
      </c>
      <c r="AQ37" s="161">
        <f t="shared" si="44"/>
        <v>182.44691367208745</v>
      </c>
      <c r="AR37" s="161">
        <f t="shared" si="45"/>
        <v>192.91445844238442</v>
      </c>
      <c r="AS37" s="161">
        <f t="shared" si="45"/>
        <v>201.53281860864712</v>
      </c>
      <c r="AT37" s="161">
        <f t="shared" si="45"/>
        <v>208.45333447004973</v>
      </c>
      <c r="AU37" s="161">
        <f t="shared" si="45"/>
        <v>214.0810866552325</v>
      </c>
      <c r="AV37" s="161">
        <f t="shared" si="45"/>
        <v>218.94602072302479</v>
      </c>
      <c r="AW37" s="161">
        <f t="shared" si="45"/>
        <v>223.51837989373405</v>
      </c>
      <c r="AX37" s="161">
        <f t="shared" si="45"/>
        <v>228.02865679626598</v>
      </c>
      <c r="AY37" s="161">
        <f t="shared" si="45"/>
        <v>232.36553239387632</v>
      </c>
      <c r="AZ37" s="161">
        <f t="shared" si="45"/>
        <v>236.10567822879236</v>
      </c>
      <c r="BA37" s="161">
        <f t="shared" si="45"/>
        <v>238.67748579835691</v>
      </c>
      <c r="BB37" s="161">
        <f t="shared" si="46"/>
        <v>239.5975568672693</v>
      </c>
      <c r="BC37" s="161">
        <f t="shared" si="46"/>
        <v>238.67748579835674</v>
      </c>
      <c r="BD37" s="161">
        <f t="shared" si="46"/>
        <v>236.10567822879219</v>
      </c>
      <c r="BE37" s="161">
        <f t="shared" si="46"/>
        <v>232.36553239387615</v>
      </c>
      <c r="BF37" s="161">
        <f t="shared" si="46"/>
        <v>228.02865679626586</v>
      </c>
      <c r="BG37" s="161">
        <f t="shared" si="46"/>
        <v>223.51837989373371</v>
      </c>
      <c r="BH37" s="161">
        <f t="shared" si="46"/>
        <v>218.94602072302465</v>
      </c>
      <c r="BI37" s="161">
        <f t="shared" si="46"/>
        <v>214.08108665523224</v>
      </c>
      <c r="BJ37" s="161">
        <f t="shared" si="46"/>
        <v>208.45333447004955</v>
      </c>
      <c r="BK37" s="161">
        <f t="shared" si="46"/>
        <v>201.53281860864669</v>
      </c>
      <c r="BL37" s="161">
        <f t="shared" si="47"/>
        <v>192.91445844238396</v>
      </c>
      <c r="BM37" s="161">
        <f t="shared" si="47"/>
        <v>182.44691367208679</v>
      </c>
      <c r="BN37" s="161">
        <f t="shared" si="47"/>
        <v>170.2774823042736</v>
      </c>
      <c r="BO37" s="161">
        <f t="shared" si="47"/>
        <v>156.81761211340137</v>
      </c>
      <c r="BP37" s="161">
        <f t="shared" si="47"/>
        <v>142.65526579712019</v>
      </c>
      <c r="BQ37" s="161">
        <f t="shared" si="47"/>
        <v>128.44724018184232</v>
      </c>
      <c r="BR37" s="161">
        <f t="shared" si="47"/>
        <v>114.8197033760222</v>
      </c>
      <c r="BS37" s="161">
        <f t="shared" si="47"/>
        <v>102.29451509320747</v>
      </c>
      <c r="BT37" s="161">
        <f t="shared" si="47"/>
        <v>91.247647377936687</v>
      </c>
      <c r="BU37" s="161">
        <f t="shared" si="47"/>
        <v>81.897452013276464</v>
      </c>
      <c r="BV37" s="161">
        <f t="shared" si="48"/>
        <v>74.315687244212157</v>
      </c>
      <c r="BW37" s="161">
        <f t="shared" si="48"/>
        <v>68.452704569138589</v>
      </c>
      <c r="BX37" s="161">
        <f t="shared" si="48"/>
        <v>48.532833277110129</v>
      </c>
      <c r="BY37" s="161">
        <f t="shared" si="48"/>
        <v>44.578162237019285</v>
      </c>
      <c r="BZ37" s="161">
        <f t="shared" si="48"/>
        <v>41.130110920879368</v>
      </c>
      <c r="CA37" s="161">
        <f t="shared" si="48"/>
        <v>38.088104182338924</v>
      </c>
      <c r="CB37" s="161">
        <f t="shared" si="48"/>
        <v>35.377283426547642</v>
      </c>
      <c r="CC37" s="161">
        <f t="shared" si="48"/>
        <v>32.941270128885201</v>
      </c>
      <c r="CD37" s="161">
        <f t="shared" si="48"/>
        <v>30.737018919909147</v>
      </c>
      <c r="CE37" s="161">
        <f t="shared" si="48"/>
        <v>28.73115794942137</v>
      </c>
      <c r="CF37" s="161">
        <f t="shared" si="49"/>
        <v>26.897384828368189</v>
      </c>
      <c r="CG37" s="161">
        <f t="shared" si="49"/>
        <v>25.214610364671454</v>
      </c>
      <c r="CH37" s="161">
        <f t="shared" si="49"/>
        <v>23.665631537848089</v>
      </c>
      <c r="CI37" s="161">
        <f t="shared" si="49"/>
        <v>22.236178972910388</v>
      </c>
      <c r="CJ37" s="161">
        <f t="shared" si="49"/>
        <v>20.91422957760836</v>
      </c>
      <c r="CK37" s="161">
        <f t="shared" si="49"/>
        <v>19.689507184490033</v>
      </c>
      <c r="CL37" s="161">
        <f t="shared" si="49"/>
        <v>18.553116777895688</v>
      </c>
      <c r="CM37" s="161">
        <f t="shared" si="49"/>
        <v>17.497273922256024</v>
      </c>
      <c r="CN37" s="161">
        <f t="shared" si="49"/>
        <v>16.515102302771218</v>
      </c>
      <c r="CO37" s="161">
        <f t="shared" si="49"/>
        <v>15.600480239039531</v>
      </c>
      <c r="CP37" s="162">
        <f t="shared" si="49"/>
        <v>14.747922626122214</v>
      </c>
      <c r="CQ37" s="119"/>
      <c r="CR37" s="119"/>
      <c r="CS37" s="119"/>
      <c r="CT37" s="119"/>
      <c r="CU37" s="119"/>
      <c r="CV37" s="119"/>
      <c r="CW37" s="119"/>
      <c r="CX37" s="119"/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</row>
    <row r="38" spans="7:123" ht="17.100000000000001" customHeight="1" x14ac:dyDescent="0.2">
      <c r="G38" s="109">
        <f t="shared" si="19"/>
        <v>1462.4547940085106</v>
      </c>
      <c r="H38" s="77">
        <f t="shared" si="20"/>
        <v>0</v>
      </c>
      <c r="I38" s="77">
        <f t="shared" si="21"/>
        <v>0</v>
      </c>
      <c r="J38" s="75">
        <f t="shared" si="22"/>
        <v>1462.4547940085106</v>
      </c>
      <c r="K38" s="105">
        <f t="shared" si="23"/>
        <v>0.44075084777942114</v>
      </c>
      <c r="L38" s="127">
        <f t="shared" si="32"/>
        <v>25.253163394573821</v>
      </c>
      <c r="M38" s="129">
        <f t="shared" si="33"/>
        <v>0.99999999999999745</v>
      </c>
      <c r="N38" s="160">
        <f t="shared" ref="N38:W47" si="50">((($J38+N$4)/2)/$E$12^2)*(($E$12)/($E$12^2+N$7^2+$M38^2)^0.5)^3</f>
        <v>15.602850311646538</v>
      </c>
      <c r="O38" s="161">
        <f t="shared" si="50"/>
        <v>16.513576535411826</v>
      </c>
      <c r="P38" s="161">
        <f t="shared" si="50"/>
        <v>17.491397961000555</v>
      </c>
      <c r="Q38" s="161">
        <f t="shared" si="50"/>
        <v>18.542312002227792</v>
      </c>
      <c r="R38" s="161">
        <f t="shared" si="50"/>
        <v>19.673011768424541</v>
      </c>
      <c r="S38" s="161">
        <f t="shared" si="50"/>
        <v>20.891012125011308</v>
      </c>
      <c r="T38" s="161">
        <f t="shared" si="50"/>
        <v>22.204812707817357</v>
      </c>
      <c r="U38" s="161">
        <f t="shared" si="50"/>
        <v>23.624111924787531</v>
      </c>
      <c r="V38" s="161">
        <f t="shared" si="50"/>
        <v>25.160091791714347</v>
      </c>
      <c r="W38" s="161">
        <f t="shared" si="50"/>
        <v>26.825801725695914</v>
      </c>
      <c r="X38" s="161">
        <f t="shared" ref="X38:AG47" si="51">((($J38+X$4)/2)/$E$12^2)*(($E$12)/($E$12^2+X$7^2+$M38^2)^0.5)^3</f>
        <v>28.636681204592939</v>
      </c>
      <c r="Y38" s="161">
        <f t="shared" si="51"/>
        <v>30.611277968835527</v>
      </c>
      <c r="Z38" s="161">
        <f t="shared" si="51"/>
        <v>32.772242271593917</v>
      </c>
      <c r="AA38" s="161">
        <f t="shared" si="51"/>
        <v>35.147711482226661</v>
      </c>
      <c r="AB38" s="161">
        <f t="shared" si="51"/>
        <v>37.773247151318422</v>
      </c>
      <c r="AC38" s="161">
        <f t="shared" si="51"/>
        <v>40.694553994062296</v>
      </c>
      <c r="AD38" s="161">
        <f t="shared" si="51"/>
        <v>43.97130464321598</v>
      </c>
      <c r="AE38" s="161">
        <f t="shared" si="51"/>
        <v>47.682525430303585</v>
      </c>
      <c r="AF38" s="161">
        <f t="shared" si="51"/>
        <v>51.934179786459623</v>
      </c>
      <c r="AG38" s="161">
        <f t="shared" si="51"/>
        <v>72.681841245449718</v>
      </c>
      <c r="AH38" s="161">
        <f t="shared" ref="AH38:AQ47" si="52">((($J38+AH$4)/2)/$E$12^2)*(($E$12)/($E$12^2+AH$7^2+$M38^2)^0.5)^3</f>
        <v>78.969034914931939</v>
      </c>
      <c r="AI38" s="161">
        <f t="shared" si="52"/>
        <v>87.062614892885392</v>
      </c>
      <c r="AJ38" s="161">
        <f t="shared" si="52"/>
        <v>97.022143532733253</v>
      </c>
      <c r="AK38" s="161">
        <f t="shared" si="52"/>
        <v>108.78156068122917</v>
      </c>
      <c r="AL38" s="161">
        <f t="shared" si="52"/>
        <v>122.12188607794157</v>
      </c>
      <c r="AM38" s="161">
        <f t="shared" si="52"/>
        <v>136.65831621064302</v>
      </c>
      <c r="AN38" s="161">
        <f t="shared" si="52"/>
        <v>151.85086508064234</v>
      </c>
      <c r="AO38" s="161">
        <f t="shared" si="52"/>
        <v>167.04626792058201</v>
      </c>
      <c r="AP38" s="161">
        <f t="shared" si="52"/>
        <v>181.55393176366903</v>
      </c>
      <c r="AQ38" s="161">
        <f t="shared" si="52"/>
        <v>194.74976738426105</v>
      </c>
      <c r="AR38" s="161">
        <f t="shared" ref="AR38:BA47" si="53">((($J38+AR$4)/2)/$E$12^2)*(($E$12)/($E$12^2+AR$7^2+$M38^2)^0.5)^3</f>
        <v>206.18980954631269</v>
      </c>
      <c r="AS38" s="161">
        <f t="shared" si="53"/>
        <v>215.70397855114919</v>
      </c>
      <c r="AT38" s="161">
        <f t="shared" si="53"/>
        <v>223.43479525914066</v>
      </c>
      <c r="AU38" s="161">
        <f t="shared" si="53"/>
        <v>229.79264613263192</v>
      </c>
      <c r="AV38" s="161">
        <f t="shared" si="53"/>
        <v>235.32181486574891</v>
      </c>
      <c r="AW38" s="161">
        <f t="shared" si="53"/>
        <v>240.50640791742018</v>
      </c>
      <c r="AX38" s="161">
        <f t="shared" si="53"/>
        <v>245.57965467570344</v>
      </c>
      <c r="AY38" s="161">
        <f t="shared" si="53"/>
        <v>250.41485241027158</v>
      </c>
      <c r="AZ38" s="161">
        <f t="shared" si="53"/>
        <v>254.55597545354038</v>
      </c>
      <c r="BA38" s="161">
        <f t="shared" si="53"/>
        <v>257.39096921400915</v>
      </c>
      <c r="BB38" s="161">
        <f t="shared" ref="BB38:BK47" si="54">((($J38+BB$4)/2)/$E$12^2)*(($E$12)/($E$12^2+BB$7^2+$M38^2)^0.5)^3</f>
        <v>258.4030717703526</v>
      </c>
      <c r="BC38" s="161">
        <f t="shared" si="54"/>
        <v>257.39096921400909</v>
      </c>
      <c r="BD38" s="161">
        <f t="shared" si="54"/>
        <v>254.55597545354024</v>
      </c>
      <c r="BE38" s="161">
        <f t="shared" si="54"/>
        <v>250.41485241027129</v>
      </c>
      <c r="BF38" s="161">
        <f t="shared" si="54"/>
        <v>245.57965467570332</v>
      </c>
      <c r="BG38" s="161">
        <f t="shared" si="54"/>
        <v>240.50640791741984</v>
      </c>
      <c r="BH38" s="161">
        <f t="shared" si="54"/>
        <v>235.32181486574871</v>
      </c>
      <c r="BI38" s="161">
        <f t="shared" si="54"/>
        <v>229.79264613263169</v>
      </c>
      <c r="BJ38" s="161">
        <f t="shared" si="54"/>
        <v>223.43479525914032</v>
      </c>
      <c r="BK38" s="161">
        <f t="shared" si="54"/>
        <v>215.70397855114879</v>
      </c>
      <c r="BL38" s="161">
        <f t="shared" ref="BL38:BU47" si="55">((($J38+BL$4)/2)/$E$12^2)*(($E$12)/($E$12^2+BL$7^2+$M38^2)^0.5)^3</f>
        <v>206.1898095463122</v>
      </c>
      <c r="BM38" s="161">
        <f t="shared" si="55"/>
        <v>194.74976738426054</v>
      </c>
      <c r="BN38" s="161">
        <f t="shared" si="55"/>
        <v>181.55393176366817</v>
      </c>
      <c r="BO38" s="161">
        <f t="shared" si="55"/>
        <v>167.04626792058119</v>
      </c>
      <c r="BP38" s="161">
        <f t="shared" si="55"/>
        <v>151.85086508064137</v>
      </c>
      <c r="BQ38" s="161">
        <f t="shared" si="55"/>
        <v>136.65831621064234</v>
      </c>
      <c r="BR38" s="161">
        <f t="shared" si="55"/>
        <v>122.12188607794089</v>
      </c>
      <c r="BS38" s="161">
        <f t="shared" si="55"/>
        <v>108.7815606812285</v>
      </c>
      <c r="BT38" s="161">
        <f t="shared" si="55"/>
        <v>97.022143532732784</v>
      </c>
      <c r="BU38" s="161">
        <f t="shared" si="55"/>
        <v>87.062614892884923</v>
      </c>
      <c r="BV38" s="161">
        <f t="shared" ref="BV38:CE47" si="56">((($J38+BV$4)/2)/$E$12^2)*(($E$12)/($E$12^2+BV$7^2+$M38^2)^0.5)^3</f>
        <v>78.969034914931683</v>
      </c>
      <c r="BW38" s="161">
        <f t="shared" si="56"/>
        <v>72.681841245449448</v>
      </c>
      <c r="BX38" s="161">
        <f t="shared" si="56"/>
        <v>51.934179786459374</v>
      </c>
      <c r="BY38" s="161">
        <f t="shared" si="56"/>
        <v>47.682525430303365</v>
      </c>
      <c r="BZ38" s="161">
        <f t="shared" si="56"/>
        <v>43.971304643215817</v>
      </c>
      <c r="CA38" s="161">
        <f t="shared" si="56"/>
        <v>40.69455399406214</v>
      </c>
      <c r="CB38" s="161">
        <f t="shared" si="56"/>
        <v>37.773247151318266</v>
      </c>
      <c r="CC38" s="161">
        <f t="shared" si="56"/>
        <v>35.147711482226541</v>
      </c>
      <c r="CD38" s="161">
        <f t="shared" si="56"/>
        <v>32.772242271593811</v>
      </c>
      <c r="CE38" s="161">
        <f t="shared" si="56"/>
        <v>30.611277968835431</v>
      </c>
      <c r="CF38" s="161">
        <f t="shared" ref="CF38:CP47" si="57">((($J38+CF$4)/2)/$E$12^2)*(($E$12)/($E$12^2+CF$7^2+$M38^2)^0.5)^3</f>
        <v>28.636681204592868</v>
      </c>
      <c r="CG38" s="161">
        <f t="shared" si="57"/>
        <v>26.825801725695825</v>
      </c>
      <c r="CH38" s="161">
        <f t="shared" si="57"/>
        <v>25.160091791714265</v>
      </c>
      <c r="CI38" s="161">
        <f t="shared" si="57"/>
        <v>23.624111924787453</v>
      </c>
      <c r="CJ38" s="161">
        <f t="shared" si="57"/>
        <v>22.2048127078173</v>
      </c>
      <c r="CK38" s="161">
        <f t="shared" si="57"/>
        <v>20.891012125011251</v>
      </c>
      <c r="CL38" s="161">
        <f t="shared" si="57"/>
        <v>19.67301176842447</v>
      </c>
      <c r="CM38" s="161">
        <f t="shared" si="57"/>
        <v>18.542312002227735</v>
      </c>
      <c r="CN38" s="161">
        <f t="shared" si="57"/>
        <v>17.491397961000509</v>
      </c>
      <c r="CO38" s="161">
        <f t="shared" si="57"/>
        <v>16.513576535411779</v>
      </c>
      <c r="CP38" s="162">
        <f t="shared" si="57"/>
        <v>15.602850311646499</v>
      </c>
      <c r="CQ38" s="119"/>
      <c r="CR38" s="119"/>
      <c r="CS38" s="119"/>
      <c r="CT38" s="119"/>
      <c r="CU38" s="119"/>
      <c r="CV38" s="119"/>
      <c r="CW38" s="119"/>
      <c r="CX38" s="119"/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/>
      <c r="DS38" s="119"/>
    </row>
    <row r="39" spans="7:123" ht="17.100000000000001" customHeight="1" x14ac:dyDescent="0.2">
      <c r="G39" s="109">
        <f t="shared" si="19"/>
        <v>1508.1862323960013</v>
      </c>
      <c r="H39" s="77">
        <f t="shared" si="20"/>
        <v>0</v>
      </c>
      <c r="I39" s="77">
        <f t="shared" si="21"/>
        <v>0</v>
      </c>
      <c r="J39" s="75">
        <f t="shared" si="22"/>
        <v>1508.1862323960013</v>
      </c>
      <c r="K39" s="105">
        <f t="shared" si="23"/>
        <v>0.40147104706212455</v>
      </c>
      <c r="L39" s="127">
        <f t="shared" si="32"/>
        <v>23.002596593357783</v>
      </c>
      <c r="M39" s="129">
        <f t="shared" si="33"/>
        <v>0.89999999999999747</v>
      </c>
      <c r="N39" s="160">
        <f t="shared" si="50"/>
        <v>16.305008184133889</v>
      </c>
      <c r="O39" s="161">
        <f t="shared" si="50"/>
        <v>17.265238769850768</v>
      </c>
      <c r="P39" s="161">
        <f t="shared" si="50"/>
        <v>18.297012161629844</v>
      </c>
      <c r="Q39" s="161">
        <f t="shared" si="50"/>
        <v>19.406798045412327</v>
      </c>
      <c r="R39" s="161">
        <f t="shared" si="50"/>
        <v>20.601818950213239</v>
      </c>
      <c r="S39" s="161">
        <f t="shared" si="50"/>
        <v>21.890184423931849</v>
      </c>
      <c r="T39" s="161">
        <f t="shared" si="50"/>
        <v>23.281063739553172</v>
      </c>
      <c r="U39" s="161">
        <f t="shared" si="50"/>
        <v>24.784911655257684</v>
      </c>
      <c r="V39" s="161">
        <f t="shared" si="50"/>
        <v>26.413767778681535</v>
      </c>
      <c r="W39" s="161">
        <f t="shared" si="50"/>
        <v>28.181658681385532</v>
      </c>
      <c r="X39" s="161">
        <f t="shared" si="51"/>
        <v>30.105144170275477</v>
      </c>
      <c r="Y39" s="161">
        <f t="shared" si="51"/>
        <v>32.204066602033578</v>
      </c>
      <c r="Z39" s="161">
        <f t="shared" si="51"/>
        <v>34.502587017561773</v>
      </c>
      <c r="AA39" s="161">
        <f t="shared" si="51"/>
        <v>37.030627252219446</v>
      </c>
      <c r="AB39" s="161">
        <f t="shared" si="51"/>
        <v>39.825887324613923</v>
      </c>
      <c r="AC39" s="161">
        <f t="shared" si="51"/>
        <v>42.936678214731479</v>
      </c>
      <c r="AD39" s="161">
        <f t="shared" si="51"/>
        <v>46.425909611465791</v>
      </c>
      <c r="AE39" s="161">
        <f t="shared" si="51"/>
        <v>50.376711001224173</v>
      </c>
      <c r="AF39" s="161">
        <f t="shared" si="51"/>
        <v>54.900356437294796</v>
      </c>
      <c r="AG39" s="161">
        <f t="shared" si="51"/>
        <v>76.425585718816691</v>
      </c>
      <c r="AH39" s="161">
        <f t="shared" si="52"/>
        <v>83.108217413364457</v>
      </c>
      <c r="AI39" s="161">
        <f t="shared" si="52"/>
        <v>91.682155179852998</v>
      </c>
      <c r="AJ39" s="161">
        <f t="shared" si="52"/>
        <v>102.21713768276979</v>
      </c>
      <c r="AK39" s="161">
        <f t="shared" si="52"/>
        <v>114.65335960793013</v>
      </c>
      <c r="AL39" s="161">
        <f t="shared" si="52"/>
        <v>128.77208864692267</v>
      </c>
      <c r="AM39" s="161">
        <f t="shared" si="52"/>
        <v>144.18086381563273</v>
      </c>
      <c r="AN39" s="161">
        <f t="shared" si="52"/>
        <v>160.32295998007427</v>
      </c>
      <c r="AO39" s="161">
        <f t="shared" si="52"/>
        <v>176.51946579588244</v>
      </c>
      <c r="AP39" s="161">
        <f t="shared" si="52"/>
        <v>192.04730431603193</v>
      </c>
      <c r="AQ39" s="161">
        <f t="shared" si="52"/>
        <v>206.24721999114772</v>
      </c>
      <c r="AR39" s="161">
        <f t="shared" si="53"/>
        <v>218.64316607412363</v>
      </c>
      <c r="AS39" s="161">
        <f t="shared" si="53"/>
        <v>229.04211884384614</v>
      </c>
      <c r="AT39" s="161">
        <f t="shared" si="53"/>
        <v>237.57707743395758</v>
      </c>
      <c r="AU39" s="161">
        <f t="shared" si="53"/>
        <v>244.66267220358353</v>
      </c>
      <c r="AV39" s="161">
        <f t="shared" si="53"/>
        <v>250.85634586311991</v>
      </c>
      <c r="AW39" s="161">
        <f t="shared" si="53"/>
        <v>256.65498924770606</v>
      </c>
      <c r="AX39" s="161">
        <f t="shared" si="53"/>
        <v>262.29371106886873</v>
      </c>
      <c r="AY39" s="161">
        <f t="shared" si="53"/>
        <v>267.62979807797831</v>
      </c>
      <c r="AZ39" s="161">
        <f t="shared" si="53"/>
        <v>272.17407417091459</v>
      </c>
      <c r="BA39" s="161">
        <f t="shared" si="53"/>
        <v>275.27370629330812</v>
      </c>
      <c r="BB39" s="161">
        <f t="shared" si="54"/>
        <v>276.3783504669974</v>
      </c>
      <c r="BC39" s="161">
        <f t="shared" si="54"/>
        <v>275.27370629330812</v>
      </c>
      <c r="BD39" s="161">
        <f t="shared" si="54"/>
        <v>272.17407417091437</v>
      </c>
      <c r="BE39" s="161">
        <f t="shared" si="54"/>
        <v>267.62979807797797</v>
      </c>
      <c r="BF39" s="161">
        <f t="shared" si="54"/>
        <v>262.29371106886845</v>
      </c>
      <c r="BG39" s="161">
        <f t="shared" si="54"/>
        <v>256.65498924770583</v>
      </c>
      <c r="BH39" s="161">
        <f t="shared" si="54"/>
        <v>250.85634586311966</v>
      </c>
      <c r="BI39" s="161">
        <f t="shared" si="54"/>
        <v>244.66267220358324</v>
      </c>
      <c r="BJ39" s="161">
        <f t="shared" si="54"/>
        <v>237.57707743395721</v>
      </c>
      <c r="BK39" s="161">
        <f t="shared" si="54"/>
        <v>229.04211884384574</v>
      </c>
      <c r="BL39" s="161">
        <f t="shared" si="55"/>
        <v>218.64316607412306</v>
      </c>
      <c r="BM39" s="161">
        <f t="shared" si="55"/>
        <v>206.24721999114706</v>
      </c>
      <c r="BN39" s="161">
        <f t="shared" si="55"/>
        <v>192.04730431603113</v>
      </c>
      <c r="BO39" s="161">
        <f t="shared" si="55"/>
        <v>176.51946579588164</v>
      </c>
      <c r="BP39" s="161">
        <f t="shared" si="55"/>
        <v>160.32295998007331</v>
      </c>
      <c r="BQ39" s="161">
        <f t="shared" si="55"/>
        <v>144.18086381563191</v>
      </c>
      <c r="BR39" s="161">
        <f t="shared" si="55"/>
        <v>128.77208864692199</v>
      </c>
      <c r="BS39" s="161">
        <f t="shared" si="55"/>
        <v>114.65335960792949</v>
      </c>
      <c r="BT39" s="161">
        <f t="shared" si="55"/>
        <v>102.21713768276932</v>
      </c>
      <c r="BU39" s="161">
        <f t="shared" si="55"/>
        <v>91.682155179852501</v>
      </c>
      <c r="BV39" s="161">
        <f t="shared" si="56"/>
        <v>83.108217413364187</v>
      </c>
      <c r="BW39" s="161">
        <f t="shared" si="56"/>
        <v>76.425585718816421</v>
      </c>
      <c r="BX39" s="161">
        <f t="shared" si="56"/>
        <v>54.900356437294548</v>
      </c>
      <c r="BY39" s="161">
        <f t="shared" si="56"/>
        <v>50.376711001223967</v>
      </c>
      <c r="BZ39" s="161">
        <f t="shared" si="56"/>
        <v>46.425909611465606</v>
      </c>
      <c r="CA39" s="161">
        <f t="shared" si="56"/>
        <v>42.936678214731316</v>
      </c>
      <c r="CB39" s="161">
        <f t="shared" si="56"/>
        <v>39.825887324613774</v>
      </c>
      <c r="CC39" s="161">
        <f t="shared" si="56"/>
        <v>37.030627252219304</v>
      </c>
      <c r="CD39" s="161">
        <f t="shared" si="56"/>
        <v>34.502587017561659</v>
      </c>
      <c r="CE39" s="161">
        <f t="shared" si="56"/>
        <v>32.204066602033478</v>
      </c>
      <c r="CF39" s="161">
        <f t="shared" si="57"/>
        <v>30.105144170275384</v>
      </c>
      <c r="CG39" s="161">
        <f t="shared" si="57"/>
        <v>28.181658681385443</v>
      </c>
      <c r="CH39" s="161">
        <f t="shared" si="57"/>
        <v>26.413767778681432</v>
      </c>
      <c r="CI39" s="161">
        <f t="shared" si="57"/>
        <v>24.784911655257609</v>
      </c>
      <c r="CJ39" s="161">
        <f t="shared" si="57"/>
        <v>23.281063739553112</v>
      </c>
      <c r="CK39" s="161">
        <f t="shared" si="57"/>
        <v>21.890184423931768</v>
      </c>
      <c r="CL39" s="161">
        <f t="shared" si="57"/>
        <v>20.601818950213172</v>
      </c>
      <c r="CM39" s="161">
        <f t="shared" si="57"/>
        <v>19.406798045412266</v>
      </c>
      <c r="CN39" s="161">
        <f t="shared" si="57"/>
        <v>18.297012161629784</v>
      </c>
      <c r="CO39" s="161">
        <f t="shared" si="57"/>
        <v>17.265238769850718</v>
      </c>
      <c r="CP39" s="162">
        <f t="shared" si="57"/>
        <v>16.30500818413384</v>
      </c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</row>
    <row r="40" spans="7:123" ht="17.100000000000001" customHeight="1" x14ac:dyDescent="0.2">
      <c r="G40" s="109">
        <f t="shared" ref="G40:G71" si="58">$B$21*($E$22*COS($K40)+$E$23*COS(3*$K40)+$E$24*COS(5*$K40)+$E$25*COS(7*$K40)+$E$26*COS(9*$K40))</f>
        <v>1541.795497557827</v>
      </c>
      <c r="H40" s="77">
        <f t="shared" ref="H40:H71" si="59">IF($L40&lt;-90,0,IF($L40&lt;-$B$23,($B$24*((90+$L40)/$B$23)^$E$21),0))</f>
        <v>0</v>
      </c>
      <c r="I40" s="77">
        <f t="shared" ref="I40:I71" si="60">IF($L40&lt;$B$23,0,IF($L40&lt;90,($B$24*(1-($L40-$B$23)/$B$23)^$E$21),0))</f>
        <v>0</v>
      </c>
      <c r="J40" s="75">
        <f t="shared" ref="J40:J71" si="61">IF($L40&lt;-$B$23,$H40,IF($L40&gt;$B$23,$I40,$G40))</f>
        <v>1541.795497557827</v>
      </c>
      <c r="K40" s="105">
        <f t="shared" ref="K40:K71" si="62">ATAN($M40/$E$12)</f>
        <v>0.36083678303308964</v>
      </c>
      <c r="L40" s="127">
        <f t="shared" si="32"/>
        <v>20.674424760873826</v>
      </c>
      <c r="M40" s="129">
        <f t="shared" si="33"/>
        <v>0.79999999999999749</v>
      </c>
      <c r="N40" s="160">
        <f t="shared" si="50"/>
        <v>16.868807479472569</v>
      </c>
      <c r="O40" s="161">
        <f t="shared" si="50"/>
        <v>17.870333077729089</v>
      </c>
      <c r="P40" s="161">
        <f t="shared" si="50"/>
        <v>18.947257729520746</v>
      </c>
      <c r="Q40" s="161">
        <f t="shared" si="50"/>
        <v>20.106477487328597</v>
      </c>
      <c r="R40" s="161">
        <f t="shared" si="50"/>
        <v>21.355695157045776</v>
      </c>
      <c r="S40" s="161">
        <f t="shared" si="50"/>
        <v>22.703562471101616</v>
      </c>
      <c r="T40" s="161">
        <f t="shared" si="50"/>
        <v>24.159862377834902</v>
      </c>
      <c r="U40" s="161">
        <f t="shared" si="50"/>
        <v>25.7357464538761</v>
      </c>
      <c r="V40" s="161">
        <f t="shared" si="50"/>
        <v>27.444048678741598</v>
      </c>
      <c r="W40" s="161">
        <f t="shared" si="50"/>
        <v>29.299705712594537</v>
      </c>
      <c r="X40" s="161">
        <f t="shared" si="51"/>
        <v>31.320326535060591</v>
      </c>
      <c r="Y40" s="161">
        <f t="shared" si="51"/>
        <v>33.526972463537575</v>
      </c>
      <c r="Z40" s="161">
        <f t="shared" si="51"/>
        <v>35.945234477305263</v>
      </c>
      <c r="AA40" s="161">
        <f t="shared" si="51"/>
        <v>38.606731668174994</v>
      </c>
      <c r="AB40" s="161">
        <f t="shared" si="51"/>
        <v>41.551207037764364</v>
      </c>
      <c r="AC40" s="161">
        <f t="shared" si="51"/>
        <v>44.829471002244986</v>
      </c>
      <c r="AD40" s="161">
        <f t="shared" si="51"/>
        <v>48.507547336969047</v>
      </c>
      <c r="AE40" s="161">
        <f t="shared" si="51"/>
        <v>52.672522240587817</v>
      </c>
      <c r="AF40" s="161">
        <f t="shared" si="51"/>
        <v>57.44079950784753</v>
      </c>
      <c r="AG40" s="161">
        <f t="shared" si="51"/>
        <v>79.684740284960654</v>
      </c>
      <c r="AH40" s="161">
        <f t="shared" si="52"/>
        <v>86.729526009251117</v>
      </c>
      <c r="AI40" s="161">
        <f t="shared" si="52"/>
        <v>95.746446980541549</v>
      </c>
      <c r="AJ40" s="161">
        <f t="shared" si="52"/>
        <v>106.81544409419497</v>
      </c>
      <c r="AK40" s="161">
        <f t="shared" si="52"/>
        <v>119.88333029266191</v>
      </c>
      <c r="AL40" s="161">
        <f t="shared" si="52"/>
        <v>134.73238711420782</v>
      </c>
      <c r="AM40" s="161">
        <f t="shared" si="52"/>
        <v>150.96368388583974</v>
      </c>
      <c r="AN40" s="161">
        <f t="shared" si="52"/>
        <v>168.00531579646056</v>
      </c>
      <c r="AO40" s="161">
        <f t="shared" si="52"/>
        <v>185.15452033558145</v>
      </c>
      <c r="AP40" s="161">
        <f t="shared" si="52"/>
        <v>201.65754926923626</v>
      </c>
      <c r="AQ40" s="161">
        <f t="shared" si="52"/>
        <v>216.82153885392518</v>
      </c>
      <c r="AR40" s="161">
        <f t="shared" si="53"/>
        <v>230.13939806566015</v>
      </c>
      <c r="AS40" s="161">
        <f t="shared" si="53"/>
        <v>241.39549150834281</v>
      </c>
      <c r="AT40" s="161">
        <f t="shared" si="53"/>
        <v>250.71289265976293</v>
      </c>
      <c r="AU40" s="161">
        <f t="shared" si="53"/>
        <v>258.5094884012654</v>
      </c>
      <c r="AV40" s="161">
        <f t="shared" si="53"/>
        <v>265.3546152270232</v>
      </c>
      <c r="AW40" s="161">
        <f t="shared" si="53"/>
        <v>271.75676947111054</v>
      </c>
      <c r="AX40" s="161">
        <f t="shared" si="53"/>
        <v>277.95214549167622</v>
      </c>
      <c r="AY40" s="161">
        <f t="shared" si="53"/>
        <v>283.78174394232553</v>
      </c>
      <c r="AZ40" s="161">
        <f t="shared" si="53"/>
        <v>288.72341598200353</v>
      </c>
      <c r="BA40" s="161">
        <f t="shared" si="53"/>
        <v>292.0839665225609</v>
      </c>
      <c r="BB40" s="161">
        <f t="shared" si="54"/>
        <v>293.27986022607195</v>
      </c>
      <c r="BC40" s="161">
        <f t="shared" si="54"/>
        <v>292.08396652256079</v>
      </c>
      <c r="BD40" s="161">
        <f t="shared" si="54"/>
        <v>288.7234159820033</v>
      </c>
      <c r="BE40" s="161">
        <f t="shared" si="54"/>
        <v>283.78174394232525</v>
      </c>
      <c r="BF40" s="161">
        <f t="shared" si="54"/>
        <v>277.95214549167611</v>
      </c>
      <c r="BG40" s="161">
        <f t="shared" si="54"/>
        <v>271.75676947111009</v>
      </c>
      <c r="BH40" s="161">
        <f t="shared" si="54"/>
        <v>265.35461522702286</v>
      </c>
      <c r="BI40" s="161">
        <f t="shared" si="54"/>
        <v>258.509488401265</v>
      </c>
      <c r="BJ40" s="161">
        <f t="shared" si="54"/>
        <v>250.71289265976245</v>
      </c>
      <c r="BK40" s="161">
        <f t="shared" si="54"/>
        <v>241.39549150834227</v>
      </c>
      <c r="BL40" s="161">
        <f t="shared" si="55"/>
        <v>230.13939806565958</v>
      </c>
      <c r="BM40" s="161">
        <f t="shared" si="55"/>
        <v>216.82153885392464</v>
      </c>
      <c r="BN40" s="161">
        <f t="shared" si="55"/>
        <v>201.65754926923532</v>
      </c>
      <c r="BO40" s="161">
        <f t="shared" si="55"/>
        <v>185.15452033558063</v>
      </c>
      <c r="BP40" s="161">
        <f t="shared" si="55"/>
        <v>168.00531579645948</v>
      </c>
      <c r="BQ40" s="161">
        <f t="shared" si="55"/>
        <v>150.96368388583892</v>
      </c>
      <c r="BR40" s="161">
        <f t="shared" si="55"/>
        <v>134.73238711420711</v>
      </c>
      <c r="BS40" s="161">
        <f t="shared" si="55"/>
        <v>119.8833302926612</v>
      </c>
      <c r="BT40" s="161">
        <f t="shared" si="55"/>
        <v>106.81544409419445</v>
      </c>
      <c r="BU40" s="161">
        <f t="shared" si="55"/>
        <v>95.746446980540952</v>
      </c>
      <c r="BV40" s="161">
        <f t="shared" si="56"/>
        <v>86.729526009250819</v>
      </c>
      <c r="BW40" s="161">
        <f t="shared" si="56"/>
        <v>79.684740284960355</v>
      </c>
      <c r="BX40" s="161">
        <f t="shared" si="56"/>
        <v>57.440799507847288</v>
      </c>
      <c r="BY40" s="161">
        <f t="shared" si="56"/>
        <v>52.672522240587618</v>
      </c>
      <c r="BZ40" s="161">
        <f t="shared" si="56"/>
        <v>48.507547336968848</v>
      </c>
      <c r="CA40" s="161">
        <f t="shared" si="56"/>
        <v>44.829471002244823</v>
      </c>
      <c r="CB40" s="161">
        <f t="shared" si="56"/>
        <v>41.551207037764186</v>
      </c>
      <c r="CC40" s="161">
        <f t="shared" si="56"/>
        <v>38.606731668174859</v>
      </c>
      <c r="CD40" s="161">
        <f t="shared" si="56"/>
        <v>35.945234477305128</v>
      </c>
      <c r="CE40" s="161">
        <f t="shared" si="56"/>
        <v>33.526972463537447</v>
      </c>
      <c r="CF40" s="161">
        <f t="shared" si="57"/>
        <v>31.320326535060488</v>
      </c>
      <c r="CG40" s="161">
        <f t="shared" si="57"/>
        <v>29.299705712594438</v>
      </c>
      <c r="CH40" s="161">
        <f t="shared" si="57"/>
        <v>27.44404867874151</v>
      </c>
      <c r="CI40" s="161">
        <f t="shared" si="57"/>
        <v>25.735746453876018</v>
      </c>
      <c r="CJ40" s="161">
        <f t="shared" si="57"/>
        <v>24.159862377834841</v>
      </c>
      <c r="CK40" s="161">
        <f t="shared" si="57"/>
        <v>22.703562471101542</v>
      </c>
      <c r="CL40" s="161">
        <f t="shared" si="57"/>
        <v>21.355695157045709</v>
      </c>
      <c r="CM40" s="161">
        <f t="shared" si="57"/>
        <v>20.106477487328533</v>
      </c>
      <c r="CN40" s="161">
        <f t="shared" si="57"/>
        <v>18.9472577295207</v>
      </c>
      <c r="CO40" s="161">
        <f t="shared" si="57"/>
        <v>17.87033307772904</v>
      </c>
      <c r="CP40" s="162">
        <f t="shared" si="57"/>
        <v>16.86880747947253</v>
      </c>
      <c r="CQ40" s="119"/>
      <c r="CR40" s="119"/>
      <c r="CS40" s="119"/>
      <c r="CT40" s="119"/>
      <c r="CU40" s="119"/>
      <c r="CV40" s="119"/>
      <c r="CW40" s="119"/>
      <c r="CX40" s="119"/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19"/>
      <c r="DS40" s="119"/>
    </row>
    <row r="41" spans="7:123" ht="17.100000000000001" customHeight="1" x14ac:dyDescent="0.2">
      <c r="G41" s="109">
        <f t="shared" si="58"/>
        <v>1566.8124730872732</v>
      </c>
      <c r="H41" s="77">
        <f t="shared" si="59"/>
        <v>0</v>
      </c>
      <c r="I41" s="77">
        <f t="shared" si="60"/>
        <v>0</v>
      </c>
      <c r="J41" s="75">
        <f t="shared" si="61"/>
        <v>1566.8124730872732</v>
      </c>
      <c r="K41" s="105">
        <f t="shared" si="62"/>
        <v>0.31891770078480342</v>
      </c>
      <c r="L41" s="127">
        <f t="shared" si="32"/>
        <v>18.272638266985258</v>
      </c>
      <c r="M41" s="129">
        <f t="shared" si="33"/>
        <v>0.69999999999999751</v>
      </c>
      <c r="N41" s="160">
        <f t="shared" si="50"/>
        <v>17.325866417055227</v>
      </c>
      <c r="O41" s="161">
        <f t="shared" si="50"/>
        <v>18.362017725609665</v>
      </c>
      <c r="P41" s="161">
        <f t="shared" si="50"/>
        <v>19.476909636274751</v>
      </c>
      <c r="Q41" s="161">
        <f t="shared" si="50"/>
        <v>20.677820172471439</v>
      </c>
      <c r="R41" s="161">
        <f t="shared" si="50"/>
        <v>21.972884132223118</v>
      </c>
      <c r="S41" s="161">
        <f t="shared" si="50"/>
        <v>23.37124293612878</v>
      </c>
      <c r="T41" s="161">
        <f t="shared" si="50"/>
        <v>24.883236137967316</v>
      </c>
      <c r="U41" s="161">
        <f t="shared" si="50"/>
        <v>26.520650069379794</v>
      </c>
      <c r="V41" s="161">
        <f t="shared" si="50"/>
        <v>28.297045516530922</v>
      </c>
      <c r="W41" s="161">
        <f t="shared" si="50"/>
        <v>30.228195516235033</v>
      </c>
      <c r="X41" s="161">
        <f t="shared" si="51"/>
        <v>32.332677504638838</v>
      </c>
      <c r="Y41" s="161">
        <f t="shared" si="51"/>
        <v>34.632682851892071</v>
      </c>
      <c r="Z41" s="161">
        <f t="shared" si="51"/>
        <v>37.155133679521946</v>
      </c>
      <c r="AA41" s="161">
        <f t="shared" si="51"/>
        <v>39.933235177129554</v>
      </c>
      <c r="AB41" s="161">
        <f t="shared" si="51"/>
        <v>43.008646156176241</v>
      </c>
      <c r="AC41" s="161">
        <f t="shared" si="51"/>
        <v>46.434527865547878</v>
      </c>
      <c r="AD41" s="161">
        <f t="shared" si="51"/>
        <v>50.279840104651541</v>
      </c>
      <c r="AE41" s="161">
        <f t="shared" si="51"/>
        <v>54.635406408442975</v>
      </c>
      <c r="AF41" s="161">
        <f t="shared" si="51"/>
        <v>59.622482234708635</v>
      </c>
      <c r="AG41" s="161">
        <f t="shared" si="51"/>
        <v>82.521774997822163</v>
      </c>
      <c r="AH41" s="161">
        <f t="shared" si="52"/>
        <v>89.895276677961775</v>
      </c>
      <c r="AI41" s="161">
        <f t="shared" si="52"/>
        <v>99.316467442490747</v>
      </c>
      <c r="AJ41" s="161">
        <f t="shared" si="52"/>
        <v>110.87524970643588</v>
      </c>
      <c r="AK41" s="161">
        <f t="shared" si="52"/>
        <v>124.52518278855131</v>
      </c>
      <c r="AL41" s="161">
        <f t="shared" si="52"/>
        <v>140.05016462684546</v>
      </c>
      <c r="AM41" s="161">
        <f t="shared" si="52"/>
        <v>157.04593576638425</v>
      </c>
      <c r="AN41" s="161">
        <f t="shared" si="52"/>
        <v>174.92707984669144</v>
      </c>
      <c r="AO41" s="161">
        <f t="shared" si="52"/>
        <v>192.96906331007401</v>
      </c>
      <c r="AP41" s="161">
        <f t="shared" si="52"/>
        <v>210.38972770339026</v>
      </c>
      <c r="AQ41" s="161">
        <f t="shared" si="52"/>
        <v>226.46471607196867</v>
      </c>
      <c r="AR41" s="161">
        <f t="shared" si="53"/>
        <v>240.65749942149981</v>
      </c>
      <c r="AS41" s="161">
        <f t="shared" si="53"/>
        <v>252.73062683775413</v>
      </c>
      <c r="AT41" s="161">
        <f t="shared" si="53"/>
        <v>262.79710065069065</v>
      </c>
      <c r="AU41" s="161">
        <f t="shared" si="53"/>
        <v>271.27709461637676</v>
      </c>
      <c r="AV41" s="161">
        <f t="shared" si="53"/>
        <v>278.75041506440965</v>
      </c>
      <c r="AW41" s="161">
        <f t="shared" si="53"/>
        <v>285.73581030181833</v>
      </c>
      <c r="AX41" s="161">
        <f t="shared" si="53"/>
        <v>292.46977676629956</v>
      </c>
      <c r="AY41" s="161">
        <f t="shared" si="53"/>
        <v>298.77709335691827</v>
      </c>
      <c r="AZ41" s="161">
        <f t="shared" si="53"/>
        <v>304.10348402271268</v>
      </c>
      <c r="BA41" s="161">
        <f t="shared" si="53"/>
        <v>307.71662478943949</v>
      </c>
      <c r="BB41" s="161">
        <f t="shared" si="54"/>
        <v>309.00085294854102</v>
      </c>
      <c r="BC41" s="161">
        <f t="shared" si="54"/>
        <v>307.71662478943949</v>
      </c>
      <c r="BD41" s="161">
        <f t="shared" si="54"/>
        <v>304.10348402271245</v>
      </c>
      <c r="BE41" s="161">
        <f t="shared" si="54"/>
        <v>298.7770933569181</v>
      </c>
      <c r="BF41" s="161">
        <f t="shared" si="54"/>
        <v>292.46977676629922</v>
      </c>
      <c r="BG41" s="161">
        <f t="shared" si="54"/>
        <v>285.73581030181799</v>
      </c>
      <c r="BH41" s="161">
        <f t="shared" si="54"/>
        <v>278.75041506440931</v>
      </c>
      <c r="BI41" s="161">
        <f t="shared" si="54"/>
        <v>271.2770946163763</v>
      </c>
      <c r="BJ41" s="161">
        <f t="shared" si="54"/>
        <v>262.79710065069014</v>
      </c>
      <c r="BK41" s="161">
        <f t="shared" si="54"/>
        <v>252.73062683775365</v>
      </c>
      <c r="BL41" s="161">
        <f t="shared" si="55"/>
        <v>240.65749942149912</v>
      </c>
      <c r="BM41" s="161">
        <f t="shared" si="55"/>
        <v>226.46471607196801</v>
      </c>
      <c r="BN41" s="161">
        <f t="shared" si="55"/>
        <v>210.38972770338944</v>
      </c>
      <c r="BO41" s="161">
        <f t="shared" si="55"/>
        <v>192.96906331007315</v>
      </c>
      <c r="BP41" s="161">
        <f t="shared" si="55"/>
        <v>174.9270798466903</v>
      </c>
      <c r="BQ41" s="161">
        <f t="shared" si="55"/>
        <v>157.04593576638334</v>
      </c>
      <c r="BR41" s="161">
        <f t="shared" si="55"/>
        <v>140.05016462684466</v>
      </c>
      <c r="BS41" s="161">
        <f t="shared" si="55"/>
        <v>124.52518278855058</v>
      </c>
      <c r="BT41" s="161">
        <f t="shared" si="55"/>
        <v>110.87524970643531</v>
      </c>
      <c r="BU41" s="161">
        <f t="shared" si="55"/>
        <v>99.316467442490207</v>
      </c>
      <c r="BV41" s="161">
        <f t="shared" si="56"/>
        <v>89.895276677961405</v>
      </c>
      <c r="BW41" s="161">
        <f t="shared" si="56"/>
        <v>82.521774997821822</v>
      </c>
      <c r="BX41" s="161">
        <f t="shared" si="56"/>
        <v>59.622482234708365</v>
      </c>
      <c r="BY41" s="161">
        <f t="shared" si="56"/>
        <v>54.635406408442734</v>
      </c>
      <c r="BZ41" s="161">
        <f t="shared" si="56"/>
        <v>50.279840104651313</v>
      </c>
      <c r="CA41" s="161">
        <f t="shared" si="56"/>
        <v>46.434527865547693</v>
      </c>
      <c r="CB41" s="161">
        <f t="shared" si="56"/>
        <v>43.008646156176077</v>
      </c>
      <c r="CC41" s="161">
        <f t="shared" si="56"/>
        <v>39.933235177129419</v>
      </c>
      <c r="CD41" s="161">
        <f t="shared" si="56"/>
        <v>37.155133679521811</v>
      </c>
      <c r="CE41" s="161">
        <f t="shared" si="56"/>
        <v>34.632682851891964</v>
      </c>
      <c r="CF41" s="161">
        <f t="shared" si="57"/>
        <v>32.332677504638717</v>
      </c>
      <c r="CG41" s="161">
        <f t="shared" si="57"/>
        <v>30.228195516234937</v>
      </c>
      <c r="CH41" s="161">
        <f t="shared" si="57"/>
        <v>28.297045516530829</v>
      </c>
      <c r="CI41" s="161">
        <f t="shared" si="57"/>
        <v>26.520650069379709</v>
      </c>
      <c r="CJ41" s="161">
        <f t="shared" si="57"/>
        <v>24.883236137967252</v>
      </c>
      <c r="CK41" s="161">
        <f t="shared" si="57"/>
        <v>23.371242936128699</v>
      </c>
      <c r="CL41" s="161">
        <f t="shared" si="57"/>
        <v>21.972884132223058</v>
      </c>
      <c r="CM41" s="161">
        <f t="shared" si="57"/>
        <v>20.677820172471375</v>
      </c>
      <c r="CN41" s="161">
        <f t="shared" si="57"/>
        <v>19.476909636274691</v>
      </c>
      <c r="CO41" s="161">
        <f t="shared" si="57"/>
        <v>18.362017725609608</v>
      </c>
      <c r="CP41" s="162">
        <f t="shared" si="57"/>
        <v>17.325866417055181</v>
      </c>
      <c r="CQ41" s="119"/>
      <c r="CR41" s="119"/>
      <c r="CS41" s="119"/>
      <c r="CT41" s="119"/>
      <c r="CU41" s="119"/>
      <c r="CV41" s="119"/>
      <c r="CW41" s="119"/>
      <c r="CX41" s="119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19"/>
      <c r="DL41" s="119"/>
      <c r="DM41" s="119"/>
      <c r="DN41" s="119"/>
      <c r="DO41" s="119"/>
      <c r="DP41" s="119"/>
      <c r="DQ41" s="119"/>
      <c r="DR41" s="119"/>
      <c r="DS41" s="119"/>
    </row>
    <row r="42" spans="7:123" ht="17.100000000000001" customHeight="1" x14ac:dyDescent="0.2">
      <c r="G42" s="109">
        <f t="shared" si="58"/>
        <v>1587.179455659332</v>
      </c>
      <c r="H42" s="77">
        <f t="shared" si="59"/>
        <v>0</v>
      </c>
      <c r="I42" s="77">
        <f t="shared" si="60"/>
        <v>0</v>
      </c>
      <c r="J42" s="75">
        <f t="shared" si="61"/>
        <v>1587.179455659332</v>
      </c>
      <c r="K42" s="105">
        <f t="shared" si="62"/>
        <v>0.27580589858852139</v>
      </c>
      <c r="L42" s="127">
        <f t="shared" si="32"/>
        <v>15.802513953935465</v>
      </c>
      <c r="M42" s="129">
        <f t="shared" si="33"/>
        <v>0.59999999999999754</v>
      </c>
      <c r="N42" s="160">
        <f t="shared" si="50"/>
        <v>17.714816821679253</v>
      </c>
      <c r="O42" s="161">
        <f t="shared" si="50"/>
        <v>18.780972741700232</v>
      </c>
      <c r="P42" s="161">
        <f t="shared" si="50"/>
        <v>19.928818631740572</v>
      </c>
      <c r="Q42" s="161">
        <f t="shared" si="50"/>
        <v>21.165976262786838</v>
      </c>
      <c r="R42" s="161">
        <f t="shared" si="50"/>
        <v>22.500970138399115</v>
      </c>
      <c r="S42" s="161">
        <f t="shared" si="50"/>
        <v>23.943384528873242</v>
      </c>
      <c r="T42" s="161">
        <f t="shared" si="50"/>
        <v>25.504063624941416</v>
      </c>
      <c r="U42" s="161">
        <f t="shared" si="50"/>
        <v>27.195370714753132</v>
      </c>
      <c r="V42" s="161">
        <f t="shared" si="50"/>
        <v>29.031528892239141</v>
      </c>
      <c r="W42" s="161">
        <f t="shared" si="50"/>
        <v>31.02907525809221</v>
      </c>
      <c r="X42" s="161">
        <f t="shared" si="51"/>
        <v>33.207474112444018</v>
      </c>
      <c r="Y42" s="161">
        <f t="shared" si="51"/>
        <v>35.589954024099029</v>
      </c>
      <c r="Z42" s="161">
        <f t="shared" si="51"/>
        <v>38.204661399334093</v>
      </c>
      <c r="AA42" s="161">
        <f t="shared" si="51"/>
        <v>41.086262800063572</v>
      </c>
      <c r="AB42" s="161">
        <f t="shared" si="51"/>
        <v>44.278184730909814</v>
      </c>
      <c r="AC42" s="161">
        <f t="shared" si="51"/>
        <v>47.835759796992917</v>
      </c>
      <c r="AD42" s="161">
        <f t="shared" si="51"/>
        <v>51.830661425330234</v>
      </c>
      <c r="AE42" s="161">
        <f t="shared" si="51"/>
        <v>56.357168363588542</v>
      </c>
      <c r="AF42" s="161">
        <f t="shared" si="51"/>
        <v>61.54102146098213</v>
      </c>
      <c r="AG42" s="161">
        <f t="shared" si="51"/>
        <v>85.030406602942577</v>
      </c>
      <c r="AH42" s="161">
        <f t="shared" si="52"/>
        <v>92.701680801283146</v>
      </c>
      <c r="AI42" s="161">
        <f t="shared" si="52"/>
        <v>102.48992388464546</v>
      </c>
      <c r="AJ42" s="161">
        <f t="shared" si="52"/>
        <v>114.49447754362188</v>
      </c>
      <c r="AK42" s="161">
        <f t="shared" si="52"/>
        <v>128.67551490319607</v>
      </c>
      <c r="AL42" s="161">
        <f t="shared" si="52"/>
        <v>144.81895340254121</v>
      </c>
      <c r="AM42" s="161">
        <f t="shared" si="52"/>
        <v>162.51625344532451</v>
      </c>
      <c r="AN42" s="161">
        <f t="shared" si="52"/>
        <v>181.17021262137135</v>
      </c>
      <c r="AO42" s="161">
        <f t="shared" si="52"/>
        <v>200.03683894797919</v>
      </c>
      <c r="AP42" s="161">
        <f t="shared" si="52"/>
        <v>218.30822558924831</v>
      </c>
      <c r="AQ42" s="161">
        <f t="shared" si="52"/>
        <v>235.23115534075345</v>
      </c>
      <c r="AR42" s="161">
        <f t="shared" si="53"/>
        <v>250.24180716087798</v>
      </c>
      <c r="AS42" s="161">
        <f t="shared" si="53"/>
        <v>263.08215064886275</v>
      </c>
      <c r="AT42" s="161">
        <f t="shared" si="53"/>
        <v>273.85520409776399</v>
      </c>
      <c r="AU42" s="161">
        <f t="shared" si="53"/>
        <v>282.98244135750946</v>
      </c>
      <c r="AV42" s="161">
        <f t="shared" si="53"/>
        <v>291.05251060903942</v>
      </c>
      <c r="AW42" s="161">
        <f t="shared" si="53"/>
        <v>298.59283628799835</v>
      </c>
      <c r="AX42" s="161">
        <f t="shared" si="53"/>
        <v>305.83940970418519</v>
      </c>
      <c r="AY42" s="161">
        <f t="shared" si="53"/>
        <v>312.6011888903351</v>
      </c>
      <c r="AZ42" s="161">
        <f t="shared" si="53"/>
        <v>318.29331639014305</v>
      </c>
      <c r="BA42" s="161">
        <f t="shared" si="53"/>
        <v>322.14644492700978</v>
      </c>
      <c r="BB42" s="161">
        <f t="shared" si="54"/>
        <v>323.51457375546579</v>
      </c>
      <c r="BC42" s="161">
        <f t="shared" si="54"/>
        <v>322.14644492700978</v>
      </c>
      <c r="BD42" s="161">
        <f t="shared" si="54"/>
        <v>318.29331639014293</v>
      </c>
      <c r="BE42" s="161">
        <f t="shared" si="54"/>
        <v>312.60118889033498</v>
      </c>
      <c r="BF42" s="161">
        <f t="shared" si="54"/>
        <v>305.83940970418496</v>
      </c>
      <c r="BG42" s="161">
        <f t="shared" si="54"/>
        <v>298.59283628799807</v>
      </c>
      <c r="BH42" s="161">
        <f t="shared" si="54"/>
        <v>291.05251060903908</v>
      </c>
      <c r="BI42" s="161">
        <f t="shared" si="54"/>
        <v>282.98244135750906</v>
      </c>
      <c r="BJ42" s="161">
        <f t="shared" si="54"/>
        <v>273.85520409776348</v>
      </c>
      <c r="BK42" s="161">
        <f t="shared" si="54"/>
        <v>263.08215064886224</v>
      </c>
      <c r="BL42" s="161">
        <f t="shared" si="55"/>
        <v>250.24180716087727</v>
      </c>
      <c r="BM42" s="161">
        <f t="shared" si="55"/>
        <v>235.23115534075259</v>
      </c>
      <c r="BN42" s="161">
        <f t="shared" si="55"/>
        <v>218.30822558924734</v>
      </c>
      <c r="BO42" s="161">
        <f t="shared" si="55"/>
        <v>200.03683894797823</v>
      </c>
      <c r="BP42" s="161">
        <f t="shared" si="55"/>
        <v>181.17021262137033</v>
      </c>
      <c r="BQ42" s="161">
        <f t="shared" si="55"/>
        <v>162.51625344532357</v>
      </c>
      <c r="BR42" s="161">
        <f t="shared" si="55"/>
        <v>144.81895340254033</v>
      </c>
      <c r="BS42" s="161">
        <f t="shared" si="55"/>
        <v>128.67551490319531</v>
      </c>
      <c r="BT42" s="161">
        <f t="shared" si="55"/>
        <v>114.49447754362126</v>
      </c>
      <c r="BU42" s="161">
        <f t="shared" si="55"/>
        <v>102.4899238846449</v>
      </c>
      <c r="BV42" s="161">
        <f t="shared" si="56"/>
        <v>92.701680801282805</v>
      </c>
      <c r="BW42" s="161">
        <f t="shared" si="56"/>
        <v>85.030406602942264</v>
      </c>
      <c r="BX42" s="161">
        <f t="shared" si="56"/>
        <v>61.541021460981852</v>
      </c>
      <c r="BY42" s="161">
        <f t="shared" si="56"/>
        <v>56.357168363588322</v>
      </c>
      <c r="BZ42" s="161">
        <f t="shared" si="56"/>
        <v>51.830661425330064</v>
      </c>
      <c r="CA42" s="161">
        <f t="shared" si="56"/>
        <v>47.835759796992754</v>
      </c>
      <c r="CB42" s="161">
        <f t="shared" si="56"/>
        <v>44.278184730909636</v>
      </c>
      <c r="CC42" s="161">
        <f t="shared" si="56"/>
        <v>41.086262800063423</v>
      </c>
      <c r="CD42" s="161">
        <f t="shared" si="56"/>
        <v>38.204661399333951</v>
      </c>
      <c r="CE42" s="161">
        <f t="shared" si="56"/>
        <v>35.589954024098894</v>
      </c>
      <c r="CF42" s="161">
        <f t="shared" si="57"/>
        <v>33.20747411244389</v>
      </c>
      <c r="CG42" s="161">
        <f t="shared" si="57"/>
        <v>31.029075258092117</v>
      </c>
      <c r="CH42" s="161">
        <f t="shared" si="57"/>
        <v>29.031528892239049</v>
      </c>
      <c r="CI42" s="161">
        <f t="shared" si="57"/>
        <v>27.195370714753043</v>
      </c>
      <c r="CJ42" s="161">
        <f t="shared" si="57"/>
        <v>25.504063624941335</v>
      </c>
      <c r="CK42" s="161">
        <f t="shared" si="57"/>
        <v>23.943384528873164</v>
      </c>
      <c r="CL42" s="161">
        <f t="shared" si="57"/>
        <v>22.500970138399055</v>
      </c>
      <c r="CM42" s="161">
        <f t="shared" si="57"/>
        <v>21.165976262786771</v>
      </c>
      <c r="CN42" s="161">
        <f t="shared" si="57"/>
        <v>19.928818631740523</v>
      </c>
      <c r="CO42" s="161">
        <f t="shared" si="57"/>
        <v>18.780972741700175</v>
      </c>
      <c r="CP42" s="162">
        <f t="shared" si="57"/>
        <v>17.714816821679207</v>
      </c>
      <c r="CQ42" s="119"/>
      <c r="CR42" s="119"/>
      <c r="CS42" s="119"/>
      <c r="CT42" s="119"/>
      <c r="CU42" s="119"/>
      <c r="CV42" s="119"/>
      <c r="CW42" s="119"/>
      <c r="CX42" s="119"/>
      <c r="CY42" s="119"/>
      <c r="CZ42" s="119"/>
      <c r="DA42" s="119"/>
      <c r="DB42" s="119"/>
      <c r="DC42" s="119"/>
      <c r="DD42" s="119"/>
      <c r="DE42" s="119"/>
      <c r="DF42" s="119"/>
      <c r="DG42" s="119"/>
      <c r="DH42" s="119"/>
      <c r="DI42" s="119"/>
      <c r="DJ42" s="119"/>
      <c r="DK42" s="119"/>
      <c r="DL42" s="119"/>
      <c r="DM42" s="119"/>
      <c r="DN42" s="119"/>
      <c r="DO42" s="119"/>
      <c r="DP42" s="119"/>
      <c r="DQ42" s="119"/>
      <c r="DR42" s="119"/>
      <c r="DS42" s="119"/>
    </row>
    <row r="43" spans="7:123" ht="17.100000000000001" customHeight="1" x14ac:dyDescent="0.2">
      <c r="G43" s="109">
        <f t="shared" si="58"/>
        <v>1606.1429224356993</v>
      </c>
      <c r="H43" s="77">
        <f t="shared" si="59"/>
        <v>0</v>
      </c>
      <c r="I43" s="77">
        <f t="shared" si="60"/>
        <v>0</v>
      </c>
      <c r="J43" s="75">
        <f t="shared" si="61"/>
        <v>1606.1429224356993</v>
      </c>
      <c r="K43" s="105">
        <f t="shared" si="62"/>
        <v>0.23161642950286654</v>
      </c>
      <c r="L43" s="127">
        <f t="shared" si="32"/>
        <v>13.270643876403616</v>
      </c>
      <c r="M43" s="129">
        <f t="shared" si="33"/>
        <v>0.49999999999999756</v>
      </c>
      <c r="N43" s="160">
        <f t="shared" si="50"/>
        <v>18.068657611088078</v>
      </c>
      <c r="O43" s="161">
        <f t="shared" si="50"/>
        <v>19.161993557755764</v>
      </c>
      <c r="P43" s="161">
        <f t="shared" si="50"/>
        <v>20.339688728890991</v>
      </c>
      <c r="Q43" s="161">
        <f t="shared" si="50"/>
        <v>21.609676640081705</v>
      </c>
      <c r="R43" s="161">
        <f t="shared" si="50"/>
        <v>22.980835381552968</v>
      </c>
      <c r="S43" s="161">
        <f t="shared" si="50"/>
        <v>24.463151209236496</v>
      </c>
      <c r="T43" s="161">
        <f t="shared" si="50"/>
        <v>26.067926576291544</v>
      </c>
      <c r="U43" s="161">
        <f t="shared" si="50"/>
        <v>27.808048895010067</v>
      </c>
      <c r="V43" s="161">
        <f t="shared" si="50"/>
        <v>29.698343080690481</v>
      </c>
      <c r="W43" s="161">
        <f t="shared" si="50"/>
        <v>31.75604061510677</v>
      </c>
      <c r="X43" s="161">
        <f t="shared" si="51"/>
        <v>34.001411751764081</v>
      </c>
      <c r="Y43" s="161">
        <f t="shared" si="51"/>
        <v>36.458627388805539</v>
      </c>
      <c r="Z43" s="161">
        <f t="shared" si="51"/>
        <v>39.156945648435027</v>
      </c>
      <c r="AA43" s="161">
        <f t="shared" si="51"/>
        <v>42.132358987858233</v>
      </c>
      <c r="AB43" s="161">
        <f t="shared" si="51"/>
        <v>45.429895868409481</v>
      </c>
      <c r="AC43" s="161">
        <f t="shared" si="51"/>
        <v>49.106853770897693</v>
      </c>
      <c r="AD43" s="161">
        <f t="shared" si="51"/>
        <v>53.237357458090557</v>
      </c>
      <c r="AE43" s="161">
        <f t="shared" si="51"/>
        <v>57.918801030643195</v>
      </c>
      <c r="AF43" s="161">
        <f t="shared" si="51"/>
        <v>63.280961815820085</v>
      </c>
      <c r="AG43" s="161">
        <f t="shared" si="51"/>
        <v>87.293335771076926</v>
      </c>
      <c r="AH43" s="161">
        <f t="shared" si="52"/>
        <v>95.233750118819287</v>
      </c>
      <c r="AI43" s="161">
        <f t="shared" si="52"/>
        <v>105.35319136427724</v>
      </c>
      <c r="AJ43" s="161">
        <f t="shared" si="52"/>
        <v>117.75963461021732</v>
      </c>
      <c r="AK43" s="161">
        <f t="shared" si="52"/>
        <v>132.41946442219015</v>
      </c>
      <c r="AL43" s="161">
        <f t="shared" si="52"/>
        <v>149.12080419203306</v>
      </c>
      <c r="AM43" s="161">
        <f t="shared" si="52"/>
        <v>167.45176547950183</v>
      </c>
      <c r="AN43" s="161">
        <f t="shared" si="52"/>
        <v>186.80511180049959</v>
      </c>
      <c r="AO43" s="161">
        <f t="shared" si="52"/>
        <v>206.41990526394767</v>
      </c>
      <c r="AP43" s="161">
        <f t="shared" si="52"/>
        <v>225.4655246153784</v>
      </c>
      <c r="AQ43" s="161">
        <f t="shared" si="52"/>
        <v>243.1630246030208</v>
      </c>
      <c r="AR43" s="161">
        <f t="shared" si="53"/>
        <v>258.92397307300371</v>
      </c>
      <c r="AS43" s="161">
        <f t="shared" si="53"/>
        <v>272.47144624354763</v>
      </c>
      <c r="AT43" s="161">
        <f t="shared" si="53"/>
        <v>283.89881959164751</v>
      </c>
      <c r="AU43" s="161">
        <f t="shared" si="53"/>
        <v>293.62788986193436</v>
      </c>
      <c r="AV43" s="161">
        <f t="shared" si="53"/>
        <v>302.25434182329315</v>
      </c>
      <c r="AW43" s="161">
        <f t="shared" si="53"/>
        <v>310.31250409845757</v>
      </c>
      <c r="AX43" s="161">
        <f t="shared" si="53"/>
        <v>318.03706263927279</v>
      </c>
      <c r="AY43" s="161">
        <f t="shared" si="53"/>
        <v>325.22193386179794</v>
      </c>
      <c r="AZ43" s="161">
        <f t="shared" si="53"/>
        <v>331.25397989276615</v>
      </c>
      <c r="BA43" s="161">
        <f t="shared" si="53"/>
        <v>335.32986796527916</v>
      </c>
      <c r="BB43" s="161">
        <f t="shared" si="54"/>
        <v>336.77582168164298</v>
      </c>
      <c r="BC43" s="161">
        <f t="shared" si="54"/>
        <v>335.32986796527888</v>
      </c>
      <c r="BD43" s="161">
        <f t="shared" si="54"/>
        <v>331.2539798927661</v>
      </c>
      <c r="BE43" s="161">
        <f t="shared" si="54"/>
        <v>325.22193386179765</v>
      </c>
      <c r="BF43" s="161">
        <f t="shared" si="54"/>
        <v>318.03706263927251</v>
      </c>
      <c r="BG43" s="161">
        <f t="shared" si="54"/>
        <v>310.31250409845723</v>
      </c>
      <c r="BH43" s="161">
        <f t="shared" si="54"/>
        <v>302.25434182329275</v>
      </c>
      <c r="BI43" s="161">
        <f t="shared" si="54"/>
        <v>293.62788986193385</v>
      </c>
      <c r="BJ43" s="161">
        <f t="shared" si="54"/>
        <v>283.898819591647</v>
      </c>
      <c r="BK43" s="161">
        <f t="shared" si="54"/>
        <v>272.47144624354706</v>
      </c>
      <c r="BL43" s="161">
        <f t="shared" si="55"/>
        <v>258.92397307300297</v>
      </c>
      <c r="BM43" s="161">
        <f t="shared" si="55"/>
        <v>243.16302460301998</v>
      </c>
      <c r="BN43" s="161">
        <f t="shared" si="55"/>
        <v>225.46552461537769</v>
      </c>
      <c r="BO43" s="161">
        <f t="shared" si="55"/>
        <v>206.41990526394673</v>
      </c>
      <c r="BP43" s="161">
        <f t="shared" si="55"/>
        <v>186.80511180049834</v>
      </c>
      <c r="BQ43" s="161">
        <f t="shared" si="55"/>
        <v>167.45176547950089</v>
      </c>
      <c r="BR43" s="161">
        <f t="shared" si="55"/>
        <v>149.12080419203215</v>
      </c>
      <c r="BS43" s="161">
        <f t="shared" si="55"/>
        <v>132.41946442218944</v>
      </c>
      <c r="BT43" s="161">
        <f t="shared" si="55"/>
        <v>117.75963461021665</v>
      </c>
      <c r="BU43" s="161">
        <f t="shared" si="55"/>
        <v>105.35319136427667</v>
      </c>
      <c r="BV43" s="161">
        <f t="shared" si="56"/>
        <v>95.233750118818918</v>
      </c>
      <c r="BW43" s="161">
        <f t="shared" si="56"/>
        <v>87.293335771076556</v>
      </c>
      <c r="BX43" s="161">
        <f t="shared" si="56"/>
        <v>63.280961815819794</v>
      </c>
      <c r="BY43" s="161">
        <f t="shared" si="56"/>
        <v>57.918801030642946</v>
      </c>
      <c r="BZ43" s="161">
        <f t="shared" si="56"/>
        <v>53.237357458090301</v>
      </c>
      <c r="CA43" s="161">
        <f t="shared" si="56"/>
        <v>49.106853770897509</v>
      </c>
      <c r="CB43" s="161">
        <f t="shared" si="56"/>
        <v>45.429895868409311</v>
      </c>
      <c r="CC43" s="161">
        <f t="shared" si="56"/>
        <v>42.132358987858076</v>
      </c>
      <c r="CD43" s="161">
        <f t="shared" si="56"/>
        <v>39.156945648434906</v>
      </c>
      <c r="CE43" s="161">
        <f t="shared" si="56"/>
        <v>36.458627388805425</v>
      </c>
      <c r="CF43" s="161">
        <f t="shared" si="57"/>
        <v>34.001411751763953</v>
      </c>
      <c r="CG43" s="161">
        <f t="shared" si="57"/>
        <v>31.756040615106652</v>
      </c>
      <c r="CH43" s="161">
        <f t="shared" si="57"/>
        <v>29.698343080690382</v>
      </c>
      <c r="CI43" s="161">
        <f t="shared" si="57"/>
        <v>27.808048895009982</v>
      </c>
      <c r="CJ43" s="161">
        <f t="shared" si="57"/>
        <v>26.067926576291477</v>
      </c>
      <c r="CK43" s="161">
        <f t="shared" si="57"/>
        <v>24.463151209236408</v>
      </c>
      <c r="CL43" s="161">
        <f t="shared" si="57"/>
        <v>22.98083538155289</v>
      </c>
      <c r="CM43" s="161">
        <f t="shared" si="57"/>
        <v>21.609676640081634</v>
      </c>
      <c r="CN43" s="161">
        <f t="shared" si="57"/>
        <v>20.339688728890941</v>
      </c>
      <c r="CO43" s="161">
        <f t="shared" si="57"/>
        <v>19.161993557755707</v>
      </c>
      <c r="CP43" s="162">
        <f t="shared" si="57"/>
        <v>18.068657611088032</v>
      </c>
      <c r="CQ43" s="119"/>
      <c r="CR43" s="119"/>
      <c r="CS43" s="119"/>
      <c r="CT43" s="119"/>
      <c r="CU43" s="119"/>
      <c r="CV43" s="119"/>
      <c r="CW43" s="119"/>
      <c r="CX43" s="119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19"/>
      <c r="DS43" s="119"/>
    </row>
    <row r="44" spans="7:123" ht="17.100000000000001" customHeight="1" x14ac:dyDescent="0.2">
      <c r="G44" s="109">
        <f t="shared" si="58"/>
        <v>1625.3361025492568</v>
      </c>
      <c r="H44" s="77">
        <f t="shared" si="59"/>
        <v>0</v>
      </c>
      <c r="I44" s="77">
        <f t="shared" si="60"/>
        <v>0</v>
      </c>
      <c r="J44" s="75">
        <f t="shared" si="61"/>
        <v>1625.3361025492568</v>
      </c>
      <c r="K44" s="105">
        <f t="shared" si="62"/>
        <v>0.18648690166721565</v>
      </c>
      <c r="L44" s="127">
        <f t="shared" si="32"/>
        <v>10.684912400002652</v>
      </c>
      <c r="M44" s="129">
        <f t="shared" si="33"/>
        <v>0.39999999999999758</v>
      </c>
      <c r="N44" s="160">
        <f t="shared" si="50"/>
        <v>18.403622836732836</v>
      </c>
      <c r="O44" s="161">
        <f t="shared" si="50"/>
        <v>19.522161840932025</v>
      </c>
      <c r="P44" s="161">
        <f t="shared" si="50"/>
        <v>20.727496137753761</v>
      </c>
      <c r="Q44" s="161">
        <f t="shared" si="50"/>
        <v>22.027840382484701</v>
      </c>
      <c r="R44" s="161">
        <f t="shared" si="50"/>
        <v>23.432391162098252</v>
      </c>
      <c r="S44" s="161">
        <f t="shared" si="50"/>
        <v>24.951496369822184</v>
      </c>
      <c r="T44" s="161">
        <f t="shared" si="50"/>
        <v>26.596870164245185</v>
      </c>
      <c r="U44" s="161">
        <f t="shared" si="50"/>
        <v>28.38187013121961</v>
      </c>
      <c r="V44" s="161">
        <f t="shared" si="50"/>
        <v>30.321860161161819</v>
      </c>
      <c r="W44" s="161">
        <f t="shared" si="50"/>
        <v>32.434692437000308</v>
      </c>
      <c r="X44" s="161">
        <f t="shared" si="51"/>
        <v>34.741356105574518</v>
      </c>
      <c r="Y44" s="161">
        <f t="shared" si="51"/>
        <v>37.266860547231573</v>
      </c>
      <c r="Z44" s="161">
        <f t="shared" si="51"/>
        <v>40.041450328239954</v>
      </c>
      <c r="AA44" s="161">
        <f t="shared" si="51"/>
        <v>43.102290691555957</v>
      </c>
      <c r="AB44" s="161">
        <f t="shared" si="51"/>
        <v>46.495822117496296</v>
      </c>
      <c r="AC44" s="161">
        <f t="shared" si="51"/>
        <v>50.281067447904327</v>
      </c>
      <c r="AD44" s="161">
        <f t="shared" si="51"/>
        <v>54.534295449402734</v>
      </c>
      <c r="AE44" s="161">
        <f t="shared" si="51"/>
        <v>59.355614160336508</v>
      </c>
      <c r="AF44" s="161">
        <f t="shared" si="51"/>
        <v>64.878303912143551</v>
      </c>
      <c r="AG44" s="161">
        <f t="shared" si="51"/>
        <v>89.342148821030847</v>
      </c>
      <c r="AH44" s="161">
        <f t="shared" si="52"/>
        <v>97.522250122131922</v>
      </c>
      <c r="AI44" s="161">
        <f t="shared" si="52"/>
        <v>107.93514515148239</v>
      </c>
      <c r="AJ44" s="161">
        <f t="shared" si="52"/>
        <v>120.69636018920022</v>
      </c>
      <c r="AK44" s="161">
        <f t="shared" si="52"/>
        <v>135.77782348745291</v>
      </c>
      <c r="AL44" s="161">
        <f t="shared" si="52"/>
        <v>152.96983407234114</v>
      </c>
      <c r="AM44" s="161">
        <f t="shared" si="52"/>
        <v>171.85796310957952</v>
      </c>
      <c r="AN44" s="161">
        <f t="shared" si="52"/>
        <v>191.82670839402377</v>
      </c>
      <c r="AO44" s="161">
        <f t="shared" si="52"/>
        <v>212.10088701155001</v>
      </c>
      <c r="AP44" s="161">
        <f t="shared" si="52"/>
        <v>231.83056224343673</v>
      </c>
      <c r="AQ44" s="161">
        <f t="shared" si="52"/>
        <v>250.21469735263074</v>
      </c>
      <c r="AR44" s="161">
        <f t="shared" si="53"/>
        <v>266.64349064763303</v>
      </c>
      <c r="AS44" s="161">
        <f t="shared" si="53"/>
        <v>280.82331342279986</v>
      </c>
      <c r="AT44" s="161">
        <f t="shared" si="53"/>
        <v>292.83857415240942</v>
      </c>
      <c r="AU44" s="161">
        <f t="shared" si="53"/>
        <v>303.11052927734494</v>
      </c>
      <c r="AV44" s="161">
        <f t="shared" si="53"/>
        <v>312.2400368043256</v>
      </c>
      <c r="AW44" s="161">
        <f t="shared" si="53"/>
        <v>320.76648434071723</v>
      </c>
      <c r="AX44" s="161">
        <f t="shared" si="53"/>
        <v>328.92257601629507</v>
      </c>
      <c r="AY44" s="161">
        <f t="shared" si="53"/>
        <v>336.4884485648555</v>
      </c>
      <c r="AZ44" s="161">
        <f t="shared" si="53"/>
        <v>342.82582785787599</v>
      </c>
      <c r="BA44" s="161">
        <f t="shared" si="53"/>
        <v>347.10143382153223</v>
      </c>
      <c r="BB44" s="161">
        <f t="shared" si="54"/>
        <v>348.61709369406702</v>
      </c>
      <c r="BC44" s="161">
        <f t="shared" si="54"/>
        <v>347.10143382153223</v>
      </c>
      <c r="BD44" s="161">
        <f t="shared" si="54"/>
        <v>342.82582785787577</v>
      </c>
      <c r="BE44" s="161">
        <f t="shared" si="54"/>
        <v>336.48844856485528</v>
      </c>
      <c r="BF44" s="161">
        <f t="shared" si="54"/>
        <v>328.92257601629456</v>
      </c>
      <c r="BG44" s="161">
        <f t="shared" si="54"/>
        <v>320.76648434071689</v>
      </c>
      <c r="BH44" s="161">
        <f t="shared" si="54"/>
        <v>312.2400368043252</v>
      </c>
      <c r="BI44" s="161">
        <f t="shared" si="54"/>
        <v>303.1105292773446</v>
      </c>
      <c r="BJ44" s="161">
        <f t="shared" si="54"/>
        <v>292.83857415240897</v>
      </c>
      <c r="BK44" s="161">
        <f t="shared" si="54"/>
        <v>280.82331342279929</v>
      </c>
      <c r="BL44" s="161">
        <f t="shared" si="55"/>
        <v>266.64349064763229</v>
      </c>
      <c r="BM44" s="161">
        <f t="shared" si="55"/>
        <v>250.21469735262991</v>
      </c>
      <c r="BN44" s="161">
        <f t="shared" si="55"/>
        <v>231.83056224343571</v>
      </c>
      <c r="BO44" s="161">
        <f t="shared" si="55"/>
        <v>212.10088701154902</v>
      </c>
      <c r="BP44" s="161">
        <f t="shared" si="55"/>
        <v>191.82670839402252</v>
      </c>
      <c r="BQ44" s="161">
        <f t="shared" si="55"/>
        <v>171.85796310957858</v>
      </c>
      <c r="BR44" s="161">
        <f t="shared" si="55"/>
        <v>152.96983407234023</v>
      </c>
      <c r="BS44" s="161">
        <f t="shared" si="55"/>
        <v>135.77782348745205</v>
      </c>
      <c r="BT44" s="161">
        <f t="shared" si="55"/>
        <v>120.69636018919955</v>
      </c>
      <c r="BU44" s="161">
        <f t="shared" si="55"/>
        <v>107.93514515148175</v>
      </c>
      <c r="BV44" s="161">
        <f t="shared" si="56"/>
        <v>97.522250122131595</v>
      </c>
      <c r="BW44" s="161">
        <f t="shared" si="56"/>
        <v>89.342148821030477</v>
      </c>
      <c r="BX44" s="161">
        <f t="shared" si="56"/>
        <v>64.878303912143281</v>
      </c>
      <c r="BY44" s="161">
        <f t="shared" si="56"/>
        <v>59.35561416033628</v>
      </c>
      <c r="BZ44" s="161">
        <f t="shared" si="56"/>
        <v>54.534295449402499</v>
      </c>
      <c r="CA44" s="161">
        <f t="shared" si="56"/>
        <v>50.281067447904107</v>
      </c>
      <c r="CB44" s="161">
        <f t="shared" si="56"/>
        <v>46.495822117496104</v>
      </c>
      <c r="CC44" s="161">
        <f t="shared" si="56"/>
        <v>43.102290691555808</v>
      </c>
      <c r="CD44" s="161">
        <f t="shared" si="56"/>
        <v>40.041450328239819</v>
      </c>
      <c r="CE44" s="161">
        <f t="shared" si="56"/>
        <v>37.266860547231445</v>
      </c>
      <c r="CF44" s="161">
        <f t="shared" si="57"/>
        <v>34.741356105574418</v>
      </c>
      <c r="CG44" s="161">
        <f t="shared" si="57"/>
        <v>32.434692437000187</v>
      </c>
      <c r="CH44" s="161">
        <f t="shared" si="57"/>
        <v>30.321860161161723</v>
      </c>
      <c r="CI44" s="161">
        <f t="shared" si="57"/>
        <v>28.381870131219525</v>
      </c>
      <c r="CJ44" s="161">
        <f t="shared" si="57"/>
        <v>26.596870164245111</v>
      </c>
      <c r="CK44" s="161">
        <f t="shared" si="57"/>
        <v>24.951496369822102</v>
      </c>
      <c r="CL44" s="161">
        <f t="shared" si="57"/>
        <v>23.432391162098167</v>
      </c>
      <c r="CM44" s="161">
        <f t="shared" si="57"/>
        <v>22.027840382484637</v>
      </c>
      <c r="CN44" s="161">
        <f t="shared" si="57"/>
        <v>20.727496137753711</v>
      </c>
      <c r="CO44" s="161">
        <f t="shared" si="57"/>
        <v>19.522161840931972</v>
      </c>
      <c r="CP44" s="162">
        <f t="shared" si="57"/>
        <v>18.40362283673279</v>
      </c>
      <c r="CQ44" s="119"/>
      <c r="CR44" s="119"/>
      <c r="CS44" s="119"/>
      <c r="CT44" s="119"/>
      <c r="CU44" s="119"/>
      <c r="CV44" s="119"/>
      <c r="CW44" s="119"/>
      <c r="CX44" s="119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19"/>
      <c r="DL44" s="119"/>
      <c r="DM44" s="119"/>
      <c r="DN44" s="119"/>
      <c r="DO44" s="119"/>
      <c r="DP44" s="119"/>
      <c r="DQ44" s="119"/>
      <c r="DR44" s="119"/>
      <c r="DS44" s="119"/>
    </row>
    <row r="45" spans="7:123" ht="17.100000000000001" customHeight="1" x14ac:dyDescent="0.2">
      <c r="G45" s="109">
        <f t="shared" si="58"/>
        <v>1644.3809106344384</v>
      </c>
      <c r="H45" s="77">
        <f t="shared" si="59"/>
        <v>0</v>
      </c>
      <c r="I45" s="77">
        <f t="shared" si="60"/>
        <v>0</v>
      </c>
      <c r="J45" s="75">
        <f t="shared" si="61"/>
        <v>1644.3809106344384</v>
      </c>
      <c r="K45" s="105">
        <f t="shared" si="62"/>
        <v>0.14057605140955676</v>
      </c>
      <c r="L45" s="127">
        <f t="shared" si="32"/>
        <v>8.0544144463816885</v>
      </c>
      <c r="M45" s="129">
        <f t="shared" si="33"/>
        <v>0.2999999999999976</v>
      </c>
      <c r="N45" s="160">
        <f t="shared" si="50"/>
        <v>18.713738473305312</v>
      </c>
      <c r="O45" s="161">
        <f t="shared" si="50"/>
        <v>19.855037923534308</v>
      </c>
      <c r="P45" s="161">
        <f t="shared" si="50"/>
        <v>21.085286463095333</v>
      </c>
      <c r="Q45" s="161">
        <f t="shared" si="50"/>
        <v>22.412942844379614</v>
      </c>
      <c r="R45" s="161">
        <f t="shared" si="50"/>
        <v>23.847479631493524</v>
      </c>
      <c r="S45" s="161">
        <f t="shared" si="50"/>
        <v>25.39955741087779</v>
      </c>
      <c r="T45" s="161">
        <f t="shared" si="50"/>
        <v>27.081245518656889</v>
      </c>
      <c r="U45" s="161">
        <f t="shared" si="50"/>
        <v>28.906306164708667</v>
      </c>
      <c r="V45" s="161">
        <f t="shared" si="50"/>
        <v>30.890565832914621</v>
      </c>
      <c r="W45" s="161">
        <f t="shared" si="50"/>
        <v>33.052407875672955</v>
      </c>
      <c r="X45" s="161">
        <f t="shared" si="51"/>
        <v>35.413434631136063</v>
      </c>
      <c r="Y45" s="161">
        <f t="shared" si="51"/>
        <v>37.999368082527155</v>
      </c>
      <c r="Z45" s="161">
        <f t="shared" si="51"/>
        <v>40.841287772870039</v>
      </c>
      <c r="AA45" s="161">
        <f t="shared" si="51"/>
        <v>43.977347246864213</v>
      </c>
      <c r="AB45" s="161">
        <f t="shared" si="51"/>
        <v>47.455171149354946</v>
      </c>
      <c r="AC45" s="161">
        <f t="shared" si="51"/>
        <v>51.335221839894835</v>
      </c>
      <c r="AD45" s="161">
        <f t="shared" si="51"/>
        <v>55.695547397634833</v>
      </c>
      <c r="AE45" s="161">
        <f t="shared" si="51"/>
        <v>60.638496253943217</v>
      </c>
      <c r="AF45" s="161">
        <f t="shared" si="51"/>
        <v>66.300225944480957</v>
      </c>
      <c r="AG45" s="161">
        <f t="shared" si="51"/>
        <v>91.135532936132108</v>
      </c>
      <c r="AH45" s="161">
        <f t="shared" si="52"/>
        <v>99.5201549193267</v>
      </c>
      <c r="AI45" s="161">
        <f t="shared" si="52"/>
        <v>110.18174614521571</v>
      </c>
      <c r="AJ45" s="161">
        <f t="shared" si="52"/>
        <v>123.24204091467165</v>
      </c>
      <c r="AK45" s="161">
        <f t="shared" si="52"/>
        <v>138.67759382677738</v>
      </c>
      <c r="AL45" s="161">
        <f t="shared" si="52"/>
        <v>156.2806461043628</v>
      </c>
      <c r="AM45" s="161">
        <f t="shared" si="52"/>
        <v>175.63492338662616</v>
      </c>
      <c r="AN45" s="161">
        <f t="shared" si="52"/>
        <v>196.11844644418673</v>
      </c>
      <c r="AO45" s="161">
        <f t="shared" si="52"/>
        <v>216.94467693823225</v>
      </c>
      <c r="AP45" s="161">
        <f t="shared" si="52"/>
        <v>237.24812870805849</v>
      </c>
      <c r="AQ45" s="161">
        <f t="shared" si="52"/>
        <v>256.20982759983406</v>
      </c>
      <c r="AR45" s="161">
        <f t="shared" si="53"/>
        <v>273.20244097818193</v>
      </c>
      <c r="AS45" s="161">
        <f t="shared" si="53"/>
        <v>287.91839768375132</v>
      </c>
      <c r="AT45" s="161">
        <f t="shared" si="53"/>
        <v>300.43426414772267</v>
      </c>
      <c r="AU45" s="161">
        <f t="shared" si="53"/>
        <v>311.17016362528915</v>
      </c>
      <c r="AV45" s="161">
        <f t="shared" si="53"/>
        <v>320.73039193596458</v>
      </c>
      <c r="AW45" s="161">
        <f t="shared" si="53"/>
        <v>329.65767162427107</v>
      </c>
      <c r="AX45" s="161">
        <f t="shared" si="53"/>
        <v>338.18235045330982</v>
      </c>
      <c r="AY45" s="161">
        <f t="shared" si="53"/>
        <v>346.07267190765839</v>
      </c>
      <c r="AZ45" s="161">
        <f t="shared" si="53"/>
        <v>352.66930935191039</v>
      </c>
      <c r="BA45" s="161">
        <f t="shared" si="53"/>
        <v>357.1141284811369</v>
      </c>
      <c r="BB45" s="161">
        <f t="shared" si="54"/>
        <v>358.68878078432942</v>
      </c>
      <c r="BC45" s="161">
        <f t="shared" si="54"/>
        <v>357.11412848113662</v>
      </c>
      <c r="BD45" s="161">
        <f t="shared" si="54"/>
        <v>352.66930935191016</v>
      </c>
      <c r="BE45" s="161">
        <f t="shared" si="54"/>
        <v>346.0726719076581</v>
      </c>
      <c r="BF45" s="161">
        <f t="shared" si="54"/>
        <v>338.18235045330937</v>
      </c>
      <c r="BG45" s="161">
        <f t="shared" si="54"/>
        <v>329.65767162427039</v>
      </c>
      <c r="BH45" s="161">
        <f t="shared" si="54"/>
        <v>320.73039193596412</v>
      </c>
      <c r="BI45" s="161">
        <f t="shared" si="54"/>
        <v>311.17016362528869</v>
      </c>
      <c r="BJ45" s="161">
        <f t="shared" si="54"/>
        <v>300.4342641477221</v>
      </c>
      <c r="BK45" s="161">
        <f t="shared" si="54"/>
        <v>287.91839768375053</v>
      </c>
      <c r="BL45" s="161">
        <f t="shared" si="55"/>
        <v>273.20244097818102</v>
      </c>
      <c r="BM45" s="161">
        <f t="shared" si="55"/>
        <v>256.20982759983326</v>
      </c>
      <c r="BN45" s="161">
        <f t="shared" si="55"/>
        <v>237.24812870805744</v>
      </c>
      <c r="BO45" s="161">
        <f t="shared" si="55"/>
        <v>216.9446769382312</v>
      </c>
      <c r="BP45" s="161">
        <f t="shared" si="55"/>
        <v>196.11844644418554</v>
      </c>
      <c r="BQ45" s="161">
        <f t="shared" si="55"/>
        <v>175.63492338662522</v>
      </c>
      <c r="BR45" s="161">
        <f t="shared" si="55"/>
        <v>156.28064610436189</v>
      </c>
      <c r="BS45" s="161">
        <f t="shared" si="55"/>
        <v>138.67759382677659</v>
      </c>
      <c r="BT45" s="161">
        <f t="shared" si="55"/>
        <v>123.24204091467102</v>
      </c>
      <c r="BU45" s="161">
        <f t="shared" si="55"/>
        <v>110.18174614521506</v>
      </c>
      <c r="BV45" s="161">
        <f t="shared" si="56"/>
        <v>99.52015491932633</v>
      </c>
      <c r="BW45" s="161">
        <f t="shared" si="56"/>
        <v>91.135532936131696</v>
      </c>
      <c r="BX45" s="161">
        <f t="shared" si="56"/>
        <v>66.300225944480658</v>
      </c>
      <c r="BY45" s="161">
        <f t="shared" si="56"/>
        <v>60.638496253942954</v>
      </c>
      <c r="BZ45" s="161">
        <f t="shared" si="56"/>
        <v>55.695547397634598</v>
      </c>
      <c r="CA45" s="161">
        <f t="shared" si="56"/>
        <v>51.335221839894643</v>
      </c>
      <c r="CB45" s="161">
        <f t="shared" si="56"/>
        <v>47.455171149354769</v>
      </c>
      <c r="CC45" s="161">
        <f t="shared" si="56"/>
        <v>43.977347246864035</v>
      </c>
      <c r="CD45" s="161">
        <f t="shared" si="56"/>
        <v>40.841287772869904</v>
      </c>
      <c r="CE45" s="161">
        <f t="shared" si="56"/>
        <v>37.99936808252702</v>
      </c>
      <c r="CF45" s="161">
        <f t="shared" si="57"/>
        <v>35.413434631135935</v>
      </c>
      <c r="CG45" s="161">
        <f t="shared" si="57"/>
        <v>33.052407875672849</v>
      </c>
      <c r="CH45" s="161">
        <f t="shared" si="57"/>
        <v>30.890565832914504</v>
      </c>
      <c r="CI45" s="161">
        <f t="shared" si="57"/>
        <v>28.90630616470856</v>
      </c>
      <c r="CJ45" s="161">
        <f t="shared" si="57"/>
        <v>27.081245518656814</v>
      </c>
      <c r="CK45" s="161">
        <f t="shared" si="57"/>
        <v>25.399557410877705</v>
      </c>
      <c r="CL45" s="161">
        <f t="shared" si="57"/>
        <v>23.847479631493439</v>
      </c>
      <c r="CM45" s="161">
        <f t="shared" si="57"/>
        <v>22.412942844379547</v>
      </c>
      <c r="CN45" s="161">
        <f t="shared" si="57"/>
        <v>21.085286463095265</v>
      </c>
      <c r="CO45" s="161">
        <f t="shared" si="57"/>
        <v>19.855037923534244</v>
      </c>
      <c r="CP45" s="162">
        <f t="shared" si="57"/>
        <v>18.713738473305266</v>
      </c>
      <c r="CQ45" s="119"/>
      <c r="CR45" s="119"/>
      <c r="CS45" s="119"/>
      <c r="CT45" s="119"/>
      <c r="CU45" s="119"/>
      <c r="CV45" s="119"/>
      <c r="CW45" s="119"/>
      <c r="CX45" s="119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19"/>
      <c r="DL45" s="119"/>
      <c r="DM45" s="119"/>
      <c r="DN45" s="119"/>
      <c r="DO45" s="119"/>
      <c r="DP45" s="119"/>
      <c r="DQ45" s="119"/>
      <c r="DR45" s="119"/>
      <c r="DS45" s="119"/>
    </row>
    <row r="46" spans="7:123" ht="17.100000000000001" customHeight="1" x14ac:dyDescent="0.2">
      <c r="G46" s="109">
        <f t="shared" si="58"/>
        <v>1661.1922606250423</v>
      </c>
      <c r="H46" s="77">
        <f t="shared" si="59"/>
        <v>0</v>
      </c>
      <c r="I46" s="77">
        <f t="shared" si="60"/>
        <v>0</v>
      </c>
      <c r="J46" s="75">
        <f t="shared" si="61"/>
        <v>1661.1922606250423</v>
      </c>
      <c r="K46" s="105">
        <f t="shared" si="62"/>
        <v>9.4061234627985199E-2</v>
      </c>
      <c r="L46" s="127">
        <f t="shared" si="32"/>
        <v>5.389311759973344</v>
      </c>
      <c r="M46" s="129">
        <f t="shared" si="33"/>
        <v>0.1999999999999976</v>
      </c>
      <c r="N46" s="160">
        <f t="shared" si="50"/>
        <v>18.973637607432615</v>
      </c>
      <c r="O46" s="161">
        <f t="shared" si="50"/>
        <v>20.133621170125934</v>
      </c>
      <c r="P46" s="161">
        <f t="shared" si="50"/>
        <v>21.384288816262981</v>
      </c>
      <c r="Q46" s="161">
        <f t="shared" si="50"/>
        <v>22.734292553419593</v>
      </c>
      <c r="R46" s="161">
        <f t="shared" si="50"/>
        <v>24.19332299968211</v>
      </c>
      <c r="S46" s="161">
        <f t="shared" si="50"/>
        <v>25.772287275901522</v>
      </c>
      <c r="T46" s="161">
        <f t="shared" si="50"/>
        <v>27.483534105207895</v>
      </c>
      <c r="U46" s="161">
        <f t="shared" si="50"/>
        <v>29.341143189384457</v>
      </c>
      <c r="V46" s="161">
        <f t="shared" si="50"/>
        <v>31.361303006941302</v>
      </c>
      <c r="W46" s="161">
        <f t="shared" si="50"/>
        <v>33.562811328948072</v>
      </c>
      <c r="X46" s="161">
        <f t="shared" si="51"/>
        <v>35.96774732746529</v>
      </c>
      <c r="Y46" s="161">
        <f t="shared" si="51"/>
        <v>38.602385095214409</v>
      </c>
      <c r="Z46" s="161">
        <f t="shared" si="51"/>
        <v>41.498448469770693</v>
      </c>
      <c r="AA46" s="161">
        <f t="shared" si="51"/>
        <v>44.694850187163318</v>
      </c>
      <c r="AB46" s="161">
        <f t="shared" si="51"/>
        <v>48.240120109499991</v>
      </c>
      <c r="AC46" s="161">
        <f t="shared" si="51"/>
        <v>52.195815293784861</v>
      </c>
      <c r="AD46" s="161">
        <f t="shared" si="51"/>
        <v>56.6413296126292</v>
      </c>
      <c r="AE46" s="161">
        <f t="shared" si="51"/>
        <v>61.680696859714892</v>
      </c>
      <c r="AF46" s="161">
        <f t="shared" si="51"/>
        <v>67.45222772693684</v>
      </c>
      <c r="AG46" s="161">
        <f t="shared" si="51"/>
        <v>92.566948369282102</v>
      </c>
      <c r="AH46" s="161">
        <f t="shared" si="52"/>
        <v>101.1107556145887</v>
      </c>
      <c r="AI46" s="161">
        <f t="shared" si="52"/>
        <v>111.96463146969933</v>
      </c>
      <c r="AJ46" s="161">
        <f t="shared" si="52"/>
        <v>125.25494093095084</v>
      </c>
      <c r="AK46" s="161">
        <f t="shared" si="52"/>
        <v>140.96172608383546</v>
      </c>
      <c r="AL46" s="161">
        <f t="shared" si="52"/>
        <v>158.87875921321</v>
      </c>
      <c r="AM46" s="161">
        <f t="shared" si="52"/>
        <v>178.58852011529862</v>
      </c>
      <c r="AN46" s="161">
        <f t="shared" si="52"/>
        <v>199.46436939707272</v>
      </c>
      <c r="AO46" s="161">
        <f t="shared" si="52"/>
        <v>220.71148791763665</v>
      </c>
      <c r="AP46" s="161">
        <f t="shared" si="52"/>
        <v>241.45296162404412</v>
      </c>
      <c r="AQ46" s="161">
        <f t="shared" si="52"/>
        <v>260.85654070477108</v>
      </c>
      <c r="AR46" s="161">
        <f t="shared" si="53"/>
        <v>278.28180420853107</v>
      </c>
      <c r="AS46" s="161">
        <f t="shared" si="53"/>
        <v>293.41061640775865</v>
      </c>
      <c r="AT46" s="161">
        <f t="shared" si="53"/>
        <v>306.31336569983671</v>
      </c>
      <c r="AU46" s="161">
        <f t="shared" si="53"/>
        <v>317.40886141453444</v>
      </c>
      <c r="AV46" s="161">
        <f t="shared" si="53"/>
        <v>327.30341072343344</v>
      </c>
      <c r="AW46" s="161">
        <f t="shared" si="53"/>
        <v>336.54165983212857</v>
      </c>
      <c r="AX46" s="161">
        <f t="shared" si="53"/>
        <v>345.35169319095633</v>
      </c>
      <c r="AY46" s="161">
        <f t="shared" si="53"/>
        <v>353.4924814123284</v>
      </c>
      <c r="AZ46" s="161">
        <f t="shared" si="53"/>
        <v>360.28871162539383</v>
      </c>
      <c r="BA46" s="161">
        <f t="shared" si="53"/>
        <v>364.86353481203366</v>
      </c>
      <c r="BB46" s="161">
        <f t="shared" si="54"/>
        <v>366.48346155306501</v>
      </c>
      <c r="BC46" s="161">
        <f t="shared" si="54"/>
        <v>364.86353481203338</v>
      </c>
      <c r="BD46" s="161">
        <f t="shared" si="54"/>
        <v>360.2887116253936</v>
      </c>
      <c r="BE46" s="161">
        <f t="shared" si="54"/>
        <v>353.49248141232789</v>
      </c>
      <c r="BF46" s="161">
        <f t="shared" si="54"/>
        <v>345.35169319095587</v>
      </c>
      <c r="BG46" s="161">
        <f t="shared" si="54"/>
        <v>336.541659832128</v>
      </c>
      <c r="BH46" s="161">
        <f t="shared" si="54"/>
        <v>327.30341072343305</v>
      </c>
      <c r="BI46" s="161">
        <f t="shared" si="54"/>
        <v>317.4088614145337</v>
      </c>
      <c r="BJ46" s="161">
        <f t="shared" si="54"/>
        <v>306.31336569983603</v>
      </c>
      <c r="BK46" s="161">
        <f t="shared" si="54"/>
        <v>293.4106164077578</v>
      </c>
      <c r="BL46" s="161">
        <f t="shared" si="55"/>
        <v>278.28180420853016</v>
      </c>
      <c r="BM46" s="161">
        <f t="shared" si="55"/>
        <v>260.85654070477017</v>
      </c>
      <c r="BN46" s="161">
        <f t="shared" si="55"/>
        <v>241.45296162404321</v>
      </c>
      <c r="BO46" s="161">
        <f t="shared" si="55"/>
        <v>220.71148791763551</v>
      </c>
      <c r="BP46" s="161">
        <f t="shared" si="55"/>
        <v>199.46436939707141</v>
      </c>
      <c r="BQ46" s="161">
        <f t="shared" si="55"/>
        <v>178.58852011529765</v>
      </c>
      <c r="BR46" s="161">
        <f t="shared" si="55"/>
        <v>158.87875921320909</v>
      </c>
      <c r="BS46" s="161">
        <f t="shared" si="55"/>
        <v>140.96172608383461</v>
      </c>
      <c r="BT46" s="161">
        <f t="shared" si="55"/>
        <v>125.25494093095016</v>
      </c>
      <c r="BU46" s="161">
        <f t="shared" si="55"/>
        <v>111.9646314696987</v>
      </c>
      <c r="BV46" s="161">
        <f t="shared" si="56"/>
        <v>101.11075561458827</v>
      </c>
      <c r="BW46" s="161">
        <f t="shared" si="56"/>
        <v>92.566948369281775</v>
      </c>
      <c r="BX46" s="161">
        <f t="shared" si="56"/>
        <v>67.452227726936528</v>
      </c>
      <c r="BY46" s="161">
        <f t="shared" si="56"/>
        <v>61.680696859714622</v>
      </c>
      <c r="BZ46" s="161">
        <f t="shared" si="56"/>
        <v>56.641329612628951</v>
      </c>
      <c r="CA46" s="161">
        <f t="shared" si="56"/>
        <v>52.195815293784669</v>
      </c>
      <c r="CB46" s="161">
        <f t="shared" si="56"/>
        <v>48.240120109499792</v>
      </c>
      <c r="CC46" s="161">
        <f t="shared" si="56"/>
        <v>44.694850187163155</v>
      </c>
      <c r="CD46" s="161">
        <f t="shared" si="56"/>
        <v>41.498448469770537</v>
      </c>
      <c r="CE46" s="161">
        <f t="shared" si="56"/>
        <v>38.602385095214267</v>
      </c>
      <c r="CF46" s="161">
        <f t="shared" si="57"/>
        <v>35.967747327465155</v>
      </c>
      <c r="CG46" s="161">
        <f t="shared" si="57"/>
        <v>33.562811328947973</v>
      </c>
      <c r="CH46" s="161">
        <f t="shared" si="57"/>
        <v>31.361303006941203</v>
      </c>
      <c r="CI46" s="161">
        <f t="shared" si="57"/>
        <v>29.341143189384365</v>
      </c>
      <c r="CJ46" s="161">
        <f t="shared" si="57"/>
        <v>27.483534105207823</v>
      </c>
      <c r="CK46" s="161">
        <f t="shared" si="57"/>
        <v>25.772287275901444</v>
      </c>
      <c r="CL46" s="161">
        <f t="shared" si="57"/>
        <v>24.193322999682032</v>
      </c>
      <c r="CM46" s="161">
        <f t="shared" si="57"/>
        <v>22.734292553419507</v>
      </c>
      <c r="CN46" s="161">
        <f t="shared" si="57"/>
        <v>21.384288816262924</v>
      </c>
      <c r="CO46" s="161">
        <f t="shared" si="57"/>
        <v>20.13362117012587</v>
      </c>
      <c r="CP46" s="162">
        <f t="shared" si="57"/>
        <v>18.973637607432572</v>
      </c>
      <c r="CQ46" s="119"/>
      <c r="CR46" s="119"/>
      <c r="CS46" s="119"/>
      <c r="CT46" s="119"/>
      <c r="CU46" s="119"/>
      <c r="CV46" s="119"/>
      <c r="CW46" s="119"/>
      <c r="CX46" s="119"/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19"/>
      <c r="DL46" s="119"/>
      <c r="DM46" s="119"/>
      <c r="DN46" s="119"/>
      <c r="DO46" s="119"/>
      <c r="DP46" s="119"/>
      <c r="DQ46" s="119"/>
      <c r="DR46" s="119"/>
      <c r="DS46" s="119"/>
    </row>
    <row r="47" spans="7:123" ht="17.100000000000001" customHeight="1" thickBot="1" x14ac:dyDescent="0.25">
      <c r="G47" s="109">
        <f t="shared" si="58"/>
        <v>1672.9116550532506</v>
      </c>
      <c r="H47" s="77">
        <f t="shared" si="59"/>
        <v>0</v>
      </c>
      <c r="I47" s="77">
        <f t="shared" si="60"/>
        <v>0</v>
      </c>
      <c r="J47" s="75">
        <f t="shared" si="61"/>
        <v>1672.9116550532506</v>
      </c>
      <c r="K47" s="105">
        <f t="shared" si="62"/>
        <v>4.7134873813499463E-2</v>
      </c>
      <c r="L47" s="127">
        <f t="shared" si="32"/>
        <v>2.7006293373952226</v>
      </c>
      <c r="M47" s="129">
        <f t="shared" si="33"/>
        <v>9.9999999999997591E-2</v>
      </c>
      <c r="N47" s="160">
        <f t="shared" si="50"/>
        <v>19.149088516477594</v>
      </c>
      <c r="O47" s="161">
        <f t="shared" si="50"/>
        <v>20.321512976014482</v>
      </c>
      <c r="P47" s="161">
        <f t="shared" si="50"/>
        <v>21.585761716826148</v>
      </c>
      <c r="Q47" s="161">
        <f t="shared" si="50"/>
        <v>22.950612156155874</v>
      </c>
      <c r="R47" s="161">
        <f t="shared" si="50"/>
        <v>24.425896199283525</v>
      </c>
      <c r="S47" s="161">
        <f t="shared" si="50"/>
        <v>26.022680448955398</v>
      </c>
      <c r="T47" s="161">
        <f t="shared" si="50"/>
        <v>27.753494047081766</v>
      </c>
      <c r="U47" s="161">
        <f t="shared" si="50"/>
        <v>29.632621332866744</v>
      </c>
      <c r="V47" s="161">
        <f t="shared" si="50"/>
        <v>31.676483622376796</v>
      </c>
      <c r="W47" s="161">
        <f t="shared" si="50"/>
        <v>33.904144633640797</v>
      </c>
      <c r="X47" s="161">
        <f t="shared" si="51"/>
        <v>36.337988761818515</v>
      </c>
      <c r="Y47" s="161">
        <f t="shared" si="51"/>
        <v>39.004642505719595</v>
      </c>
      <c r="Z47" s="161">
        <f t="shared" si="51"/>
        <v>41.936239652207895</v>
      </c>
      <c r="AA47" s="161">
        <f t="shared" si="51"/>
        <v>45.172174304477927</v>
      </c>
      <c r="AB47" s="161">
        <f t="shared" si="51"/>
        <v>48.761548083939132</v>
      </c>
      <c r="AC47" s="161">
        <f t="shared" si="51"/>
        <v>52.766606645016743</v>
      </c>
      <c r="AD47" s="161">
        <f t="shared" si="51"/>
        <v>57.26758676208609</v>
      </c>
      <c r="AE47" s="161">
        <f t="shared" si="51"/>
        <v>62.369573216414302</v>
      </c>
      <c r="AF47" s="161">
        <f t="shared" si="51"/>
        <v>68.212213734587493</v>
      </c>
      <c r="AG47" s="161">
        <f t="shared" si="51"/>
        <v>93.501358049378737</v>
      </c>
      <c r="AH47" s="161">
        <f t="shared" si="52"/>
        <v>102.14713609309325</v>
      </c>
      <c r="AI47" s="161">
        <f t="shared" si="52"/>
        <v>113.12356247681556</v>
      </c>
      <c r="AJ47" s="161">
        <f t="shared" si="52"/>
        <v>126.55986514455304</v>
      </c>
      <c r="AK47" s="161">
        <f t="shared" si="52"/>
        <v>142.43825687286684</v>
      </c>
      <c r="AL47" s="161">
        <f t="shared" si="52"/>
        <v>160.55348946624883</v>
      </c>
      <c r="AM47" s="161">
        <f t="shared" si="52"/>
        <v>180.48732498676762</v>
      </c>
      <c r="AN47" s="161">
        <f t="shared" si="52"/>
        <v>201.61031161564185</v>
      </c>
      <c r="AO47" s="161">
        <f t="shared" si="52"/>
        <v>223.12258611700952</v>
      </c>
      <c r="AP47" s="161">
        <f t="shared" si="52"/>
        <v>244.14023554729482</v>
      </c>
      <c r="AQ47" s="161">
        <f t="shared" si="52"/>
        <v>263.82283888739164</v>
      </c>
      <c r="AR47" s="161">
        <f t="shared" si="53"/>
        <v>281.52186806581517</v>
      </c>
      <c r="AS47" s="161">
        <f t="shared" si="53"/>
        <v>296.91257197621007</v>
      </c>
      <c r="AT47" s="161">
        <f t="shared" si="53"/>
        <v>310.06136147978981</v>
      </c>
      <c r="AU47" s="161">
        <f t="shared" si="53"/>
        <v>321.38601123168178</v>
      </c>
      <c r="AV47" s="161">
        <f t="shared" si="53"/>
        <v>331.49380969054118</v>
      </c>
      <c r="AW47" s="161">
        <f t="shared" si="53"/>
        <v>340.93032341301489</v>
      </c>
      <c r="AX47" s="161">
        <f t="shared" si="53"/>
        <v>349.92199419197652</v>
      </c>
      <c r="AY47" s="161">
        <f t="shared" si="53"/>
        <v>358.22186437155915</v>
      </c>
      <c r="AZ47" s="161">
        <f t="shared" si="53"/>
        <v>365.14459855010176</v>
      </c>
      <c r="BA47" s="161">
        <f t="shared" si="53"/>
        <v>369.80169031437038</v>
      </c>
      <c r="BB47" s="163">
        <f t="shared" si="54"/>
        <v>371.45024380170469</v>
      </c>
      <c r="BC47" s="161">
        <f t="shared" si="54"/>
        <v>369.80169031437015</v>
      </c>
      <c r="BD47" s="161">
        <f t="shared" si="54"/>
        <v>365.14459855010153</v>
      </c>
      <c r="BE47" s="161">
        <f t="shared" si="54"/>
        <v>358.22186437155864</v>
      </c>
      <c r="BF47" s="161">
        <f t="shared" si="54"/>
        <v>349.92199419197624</v>
      </c>
      <c r="BG47" s="161">
        <f t="shared" si="54"/>
        <v>340.93032341301432</v>
      </c>
      <c r="BH47" s="161">
        <f t="shared" si="54"/>
        <v>331.49380969054067</v>
      </c>
      <c r="BI47" s="161">
        <f t="shared" si="54"/>
        <v>321.38601123168132</v>
      </c>
      <c r="BJ47" s="161">
        <f t="shared" si="54"/>
        <v>310.06136147978935</v>
      </c>
      <c r="BK47" s="161">
        <f t="shared" si="54"/>
        <v>296.91257197620939</v>
      </c>
      <c r="BL47" s="161">
        <f t="shared" si="55"/>
        <v>281.52186806581432</v>
      </c>
      <c r="BM47" s="161">
        <f t="shared" si="55"/>
        <v>263.82283888739067</v>
      </c>
      <c r="BN47" s="161">
        <f t="shared" si="55"/>
        <v>244.14023554729391</v>
      </c>
      <c r="BO47" s="161">
        <f t="shared" si="55"/>
        <v>223.12258611700852</v>
      </c>
      <c r="BP47" s="161">
        <f t="shared" si="55"/>
        <v>201.6103116156406</v>
      </c>
      <c r="BQ47" s="161">
        <f t="shared" si="55"/>
        <v>180.48732498676659</v>
      </c>
      <c r="BR47" s="161">
        <f t="shared" si="55"/>
        <v>160.55348946624778</v>
      </c>
      <c r="BS47" s="161">
        <f t="shared" si="55"/>
        <v>142.43825687286602</v>
      </c>
      <c r="BT47" s="161">
        <f t="shared" si="55"/>
        <v>126.55986514455239</v>
      </c>
      <c r="BU47" s="161">
        <f t="shared" si="55"/>
        <v>113.12356247681493</v>
      </c>
      <c r="BV47" s="161">
        <f t="shared" si="56"/>
        <v>102.14713609309283</v>
      </c>
      <c r="BW47" s="161">
        <f t="shared" si="56"/>
        <v>93.501358049378368</v>
      </c>
      <c r="BX47" s="161">
        <f t="shared" si="56"/>
        <v>68.212213734587223</v>
      </c>
      <c r="BY47" s="161">
        <f t="shared" si="56"/>
        <v>62.369573216414025</v>
      </c>
      <c r="BZ47" s="161">
        <f t="shared" si="56"/>
        <v>57.267586762085834</v>
      </c>
      <c r="CA47" s="161">
        <f t="shared" si="56"/>
        <v>52.76660664501653</v>
      </c>
      <c r="CB47" s="161">
        <f t="shared" si="56"/>
        <v>48.761548083938933</v>
      </c>
      <c r="CC47" s="161">
        <f t="shared" si="56"/>
        <v>45.172174304477771</v>
      </c>
      <c r="CD47" s="161">
        <f t="shared" si="56"/>
        <v>41.936239652207746</v>
      </c>
      <c r="CE47" s="161">
        <f t="shared" si="56"/>
        <v>39.004642505719453</v>
      </c>
      <c r="CF47" s="161">
        <f t="shared" si="57"/>
        <v>36.337988761818394</v>
      </c>
      <c r="CG47" s="161">
        <f t="shared" si="57"/>
        <v>33.904144633640698</v>
      </c>
      <c r="CH47" s="161">
        <f t="shared" si="57"/>
        <v>31.676483622376676</v>
      </c>
      <c r="CI47" s="161">
        <f t="shared" si="57"/>
        <v>29.632621332866634</v>
      </c>
      <c r="CJ47" s="161">
        <f t="shared" si="57"/>
        <v>27.753494047081698</v>
      </c>
      <c r="CK47" s="161">
        <f t="shared" si="57"/>
        <v>26.022680448955313</v>
      </c>
      <c r="CL47" s="161">
        <f t="shared" si="57"/>
        <v>24.425896199283454</v>
      </c>
      <c r="CM47" s="161">
        <f t="shared" si="57"/>
        <v>22.950612156155792</v>
      </c>
      <c r="CN47" s="161">
        <f t="shared" si="57"/>
        <v>21.585761716826095</v>
      </c>
      <c r="CO47" s="161">
        <f t="shared" si="57"/>
        <v>20.321512976014425</v>
      </c>
      <c r="CP47" s="162">
        <f t="shared" si="57"/>
        <v>19.14908851647753</v>
      </c>
      <c r="CQ47" s="119"/>
      <c r="CR47" s="119"/>
      <c r="CS47" s="119"/>
      <c r="CT47" s="119"/>
      <c r="CU47" s="119"/>
      <c r="CV47" s="119"/>
      <c r="CW47" s="119"/>
      <c r="CX47" s="119"/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19"/>
      <c r="DL47" s="119"/>
      <c r="DM47" s="119"/>
      <c r="DN47" s="119"/>
      <c r="DO47" s="119"/>
      <c r="DP47" s="119"/>
      <c r="DQ47" s="119"/>
      <c r="DR47" s="119"/>
      <c r="DS47" s="119"/>
    </row>
    <row r="48" spans="7:123" ht="17.100000000000001" customHeight="1" thickBot="1" x14ac:dyDescent="0.25">
      <c r="G48" s="109">
        <f t="shared" si="58"/>
        <v>1677.1300000000012</v>
      </c>
      <c r="H48" s="77">
        <f t="shared" si="59"/>
        <v>0</v>
      </c>
      <c r="I48" s="77">
        <f t="shared" si="60"/>
        <v>0</v>
      </c>
      <c r="J48" s="75">
        <f t="shared" si="61"/>
        <v>1677.1300000000012</v>
      </c>
      <c r="K48" s="105">
        <f t="shared" si="62"/>
        <v>-1.1390259804526959E-15</v>
      </c>
      <c r="L48" s="127">
        <f t="shared" si="32"/>
        <v>-6.5261381435690076E-14</v>
      </c>
      <c r="M48" s="140">
        <f t="shared" si="33"/>
        <v>-2.4147350785597155E-15</v>
      </c>
      <c r="N48" s="160">
        <f t="shared" ref="N48:W57" si="63">((($J48+N$4)/2)/$E$12^2)*(($E$12)/($E$12^2+N$7^2+$M48^2)^0.5)^3</f>
        <v>19.211299823560172</v>
      </c>
      <c r="O48" s="161">
        <f t="shared" si="63"/>
        <v>20.38810616303391</v>
      </c>
      <c r="P48" s="161">
        <f t="shared" si="63"/>
        <v>21.657135757988772</v>
      </c>
      <c r="Q48" s="161">
        <f t="shared" si="63"/>
        <v>23.027209625233933</v>
      </c>
      <c r="R48" s="161">
        <f t="shared" si="63"/>
        <v>24.508208750440676</v>
      </c>
      <c r="S48" s="161">
        <f t="shared" si="63"/>
        <v>26.111255090049987</v>
      </c>
      <c r="T48" s="161">
        <f t="shared" si="63"/>
        <v>27.848940349002039</v>
      </c>
      <c r="U48" s="161">
        <f t="shared" si="63"/>
        <v>29.735619756744075</v>
      </c>
      <c r="V48" s="161">
        <f t="shared" si="63"/>
        <v>31.787795200023048</v>
      </c>
      <c r="W48" s="161">
        <f t="shared" si="63"/>
        <v>34.024622312709106</v>
      </c>
      <c r="X48" s="161">
        <f t="shared" ref="X48:AG57" si="64">((($J48+X$4)/2)/$E$12^2)*(($E$12)/($E$12^2+X$7^2+$M48^2)^0.5)^3</f>
        <v>36.468590837306948</v>
      </c>
      <c r="Y48" s="161">
        <f t="shared" si="64"/>
        <v>39.146448720705976</v>
      </c>
      <c r="Z48" s="161">
        <f t="shared" si="64"/>
        <v>42.090470789173139</v>
      </c>
      <c r="AA48" s="161">
        <f t="shared" si="64"/>
        <v>45.340216443603815</v>
      </c>
      <c r="AB48" s="161">
        <f t="shared" si="64"/>
        <v>48.944983235553835</v>
      </c>
      <c r="AC48" s="161">
        <f t="shared" si="64"/>
        <v>52.96725225836051</v>
      </c>
      <c r="AD48" s="161">
        <f t="shared" si="64"/>
        <v>57.487547802840304</v>
      </c>
      <c r="AE48" s="161">
        <f t="shared" si="64"/>
        <v>62.611312283050964</v>
      </c>
      <c r="AF48" s="161">
        <f t="shared" si="64"/>
        <v>68.478647326054102</v>
      </c>
      <c r="AG48" s="161">
        <f t="shared" si="64"/>
        <v>93.827194230748148</v>
      </c>
      <c r="AH48" s="161">
        <f t="shared" ref="AH48:AQ57" si="65">((($J48+AH$4)/2)/$E$12^2)*(($E$12)/($E$12^2+AH$7^2+$M48^2)^0.5)^3</f>
        <v>102.5081806128193</v>
      </c>
      <c r="AI48" s="161">
        <f t="shared" si="65"/>
        <v>113.5268071427995</v>
      </c>
      <c r="AJ48" s="161">
        <f t="shared" si="65"/>
        <v>127.01327085863684</v>
      </c>
      <c r="AK48" s="161">
        <f t="shared" si="65"/>
        <v>142.95052171099846</v>
      </c>
      <c r="AL48" s="161">
        <f t="shared" si="65"/>
        <v>161.13364854429176</v>
      </c>
      <c r="AM48" s="161">
        <f t="shared" si="65"/>
        <v>181.14417923078173</v>
      </c>
      <c r="AN48" s="161">
        <f t="shared" si="65"/>
        <v>202.35172143076755</v>
      </c>
      <c r="AO48" s="161">
        <f t="shared" si="65"/>
        <v>223.9547170629225</v>
      </c>
      <c r="AP48" s="161">
        <f t="shared" si="65"/>
        <v>245.06689496484233</v>
      </c>
      <c r="AQ48" s="161">
        <f t="shared" si="65"/>
        <v>264.84507373234106</v>
      </c>
      <c r="AR48" s="161">
        <f t="shared" ref="AR48:BA57" si="66">((($J48+AR$4)/2)/$E$12^2)*(($E$12)/($E$12^2+AR$7^2+$M48^2)^0.5)^3</f>
        <v>282.63797739188516</v>
      </c>
      <c r="AS48" s="161">
        <f t="shared" si="66"/>
        <v>298.11859963676227</v>
      </c>
      <c r="AT48" s="161">
        <f t="shared" si="66"/>
        <v>311.35197570294486</v>
      </c>
      <c r="AU48" s="161">
        <f t="shared" si="66"/>
        <v>322.75548908660477</v>
      </c>
      <c r="AV48" s="161">
        <f t="shared" si="66"/>
        <v>332.93671211838017</v>
      </c>
      <c r="AW48" s="161">
        <f t="shared" si="66"/>
        <v>342.44147320290853</v>
      </c>
      <c r="AX48" s="161">
        <f t="shared" si="66"/>
        <v>351.49561293955662</v>
      </c>
      <c r="AY48" s="161">
        <f t="shared" si="66"/>
        <v>359.85013056932348</v>
      </c>
      <c r="AZ48" s="161">
        <f t="shared" si="66"/>
        <v>366.81627209863183</v>
      </c>
      <c r="BA48" s="164">
        <f t="shared" si="66"/>
        <v>371.50156883843067</v>
      </c>
      <c r="BB48" s="165">
        <f t="shared" ref="BB48:BK57" si="67">((($J48+BB$4)/2)/$E$12^2)*(($E$12)/($E$12^2+BB$7^2+$M48^2)^0.5)^3</f>
        <v>373.15993236027163</v>
      </c>
      <c r="BC48" s="166">
        <f t="shared" si="67"/>
        <v>371.50156883843061</v>
      </c>
      <c r="BD48" s="161">
        <f t="shared" si="67"/>
        <v>366.81627209863188</v>
      </c>
      <c r="BE48" s="161">
        <f t="shared" si="67"/>
        <v>359.85013056932291</v>
      </c>
      <c r="BF48" s="161">
        <f t="shared" si="67"/>
        <v>351.49561293955617</v>
      </c>
      <c r="BG48" s="161">
        <f t="shared" si="67"/>
        <v>342.44147320290801</v>
      </c>
      <c r="BH48" s="161">
        <f t="shared" si="67"/>
        <v>332.93671211837977</v>
      </c>
      <c r="BI48" s="161">
        <f t="shared" si="67"/>
        <v>322.75548908660431</v>
      </c>
      <c r="BJ48" s="161">
        <f t="shared" si="67"/>
        <v>311.35197570294423</v>
      </c>
      <c r="BK48" s="161">
        <f t="shared" si="67"/>
        <v>298.11859963676164</v>
      </c>
      <c r="BL48" s="161">
        <f t="shared" ref="BL48:BU57" si="68">((($J48+BL$4)/2)/$E$12^2)*(($E$12)/($E$12^2+BL$7^2+$M48^2)^0.5)^3</f>
        <v>282.63797739188425</v>
      </c>
      <c r="BM48" s="161">
        <f t="shared" si="68"/>
        <v>264.84507373234004</v>
      </c>
      <c r="BN48" s="161">
        <f t="shared" si="68"/>
        <v>245.06689496484134</v>
      </c>
      <c r="BO48" s="161">
        <f t="shared" si="68"/>
        <v>223.95471706292136</v>
      </c>
      <c r="BP48" s="161">
        <f t="shared" si="68"/>
        <v>202.35172143076619</v>
      </c>
      <c r="BQ48" s="161">
        <f t="shared" si="68"/>
        <v>181.14417923078068</v>
      </c>
      <c r="BR48" s="161">
        <f t="shared" si="68"/>
        <v>161.13364854429085</v>
      </c>
      <c r="BS48" s="161">
        <f t="shared" si="68"/>
        <v>142.95052171099763</v>
      </c>
      <c r="BT48" s="161">
        <f t="shared" si="68"/>
        <v>127.01327085863616</v>
      </c>
      <c r="BU48" s="161">
        <f t="shared" si="68"/>
        <v>113.52680714279889</v>
      </c>
      <c r="BV48" s="161">
        <f t="shared" ref="BV48:CE57" si="69">((($J48+BV$4)/2)/$E$12^2)*(($E$12)/($E$12^2+BV$7^2+$M48^2)^0.5)^3</f>
        <v>102.50818061281889</v>
      </c>
      <c r="BW48" s="161">
        <f t="shared" si="69"/>
        <v>93.827194230747722</v>
      </c>
      <c r="BX48" s="161">
        <f t="shared" si="69"/>
        <v>68.478647326053789</v>
      </c>
      <c r="BY48" s="161">
        <f t="shared" si="69"/>
        <v>62.611312283050694</v>
      </c>
      <c r="BZ48" s="161">
        <f t="shared" si="69"/>
        <v>57.487547802840076</v>
      </c>
      <c r="CA48" s="161">
        <f t="shared" si="69"/>
        <v>52.967252258360283</v>
      </c>
      <c r="CB48" s="161">
        <f t="shared" si="69"/>
        <v>48.94498323555365</v>
      </c>
      <c r="CC48" s="161">
        <f t="shared" si="69"/>
        <v>45.340216443603666</v>
      </c>
      <c r="CD48" s="161">
        <f t="shared" si="69"/>
        <v>42.090470789172997</v>
      </c>
      <c r="CE48" s="161">
        <f t="shared" si="69"/>
        <v>39.146448720705862</v>
      </c>
      <c r="CF48" s="161">
        <f t="shared" ref="CF48:CP57" si="70">((($J48+CF$4)/2)/$E$12^2)*(($E$12)/($E$12^2+CF$7^2+$M48^2)^0.5)^3</f>
        <v>36.468590837306834</v>
      </c>
      <c r="CG48" s="161">
        <f t="shared" si="70"/>
        <v>34.024622312709006</v>
      </c>
      <c r="CH48" s="161">
        <f t="shared" si="70"/>
        <v>31.787795200022941</v>
      </c>
      <c r="CI48" s="161">
        <f t="shared" si="70"/>
        <v>29.735619756743979</v>
      </c>
      <c r="CJ48" s="161">
        <f t="shared" si="70"/>
        <v>27.848940349001932</v>
      </c>
      <c r="CK48" s="161">
        <f t="shared" si="70"/>
        <v>26.111255090049884</v>
      </c>
      <c r="CL48" s="161">
        <f t="shared" si="70"/>
        <v>24.508208750440609</v>
      </c>
      <c r="CM48" s="161">
        <f t="shared" si="70"/>
        <v>23.027209625233862</v>
      </c>
      <c r="CN48" s="161">
        <f t="shared" si="70"/>
        <v>21.657135757988705</v>
      </c>
      <c r="CO48" s="161">
        <f t="shared" si="70"/>
        <v>20.388106163033846</v>
      </c>
      <c r="CP48" s="162">
        <f t="shared" si="70"/>
        <v>19.211299823560122</v>
      </c>
      <c r="CQ48" s="119"/>
      <c r="CR48" s="119"/>
      <c r="CS48" s="119"/>
      <c r="CT48" s="119"/>
      <c r="CU48" s="119"/>
      <c r="CV48" s="119"/>
      <c r="CW48" s="119"/>
      <c r="CX48" s="119"/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</row>
    <row r="49" spans="7:123" ht="17.100000000000001" customHeight="1" x14ac:dyDescent="0.2">
      <c r="G49" s="109">
        <f t="shared" si="58"/>
        <v>1672.9116550532503</v>
      </c>
      <c r="H49" s="77">
        <f t="shared" si="59"/>
        <v>0</v>
      </c>
      <c r="I49" s="77">
        <f t="shared" si="60"/>
        <v>0</v>
      </c>
      <c r="J49" s="75">
        <f t="shared" si="61"/>
        <v>1672.9116550532503</v>
      </c>
      <c r="K49" s="105">
        <f t="shared" si="62"/>
        <v>-4.7134873813501739E-2</v>
      </c>
      <c r="L49" s="127">
        <f t="shared" si="32"/>
        <v>-2.7006293373953532</v>
      </c>
      <c r="M49" s="129">
        <f t="shared" si="33"/>
        <v>-0.10000000000000242</v>
      </c>
      <c r="N49" s="160">
        <f t="shared" si="63"/>
        <v>19.149088516477576</v>
      </c>
      <c r="O49" s="161">
        <f t="shared" si="63"/>
        <v>20.321512976014482</v>
      </c>
      <c r="P49" s="161">
        <f t="shared" si="63"/>
        <v>21.585761716826145</v>
      </c>
      <c r="Q49" s="161">
        <f t="shared" si="63"/>
        <v>22.950612156155856</v>
      </c>
      <c r="R49" s="161">
        <f t="shared" si="63"/>
        <v>24.425896199283503</v>
      </c>
      <c r="S49" s="161">
        <f t="shared" si="63"/>
        <v>26.022680448955381</v>
      </c>
      <c r="T49" s="161">
        <f t="shared" si="63"/>
        <v>27.753494047081762</v>
      </c>
      <c r="U49" s="161">
        <f t="shared" si="63"/>
        <v>29.632621332866741</v>
      </c>
      <c r="V49" s="161">
        <f t="shared" si="63"/>
        <v>31.676483622376793</v>
      </c>
      <c r="W49" s="161">
        <f t="shared" si="63"/>
        <v>33.904144633640797</v>
      </c>
      <c r="X49" s="161">
        <f t="shared" si="64"/>
        <v>36.337988761818515</v>
      </c>
      <c r="Y49" s="161">
        <f t="shared" si="64"/>
        <v>39.004642505719588</v>
      </c>
      <c r="Z49" s="161">
        <f t="shared" si="64"/>
        <v>41.936239652207895</v>
      </c>
      <c r="AA49" s="161">
        <f t="shared" si="64"/>
        <v>45.17217430447792</v>
      </c>
      <c r="AB49" s="161">
        <f t="shared" si="64"/>
        <v>48.761548083939132</v>
      </c>
      <c r="AC49" s="161">
        <f t="shared" si="64"/>
        <v>52.766606645016736</v>
      </c>
      <c r="AD49" s="161">
        <f t="shared" si="64"/>
        <v>57.26758676208609</v>
      </c>
      <c r="AE49" s="161">
        <f t="shared" si="64"/>
        <v>62.369573216414295</v>
      </c>
      <c r="AF49" s="161">
        <f t="shared" si="64"/>
        <v>68.212213734587493</v>
      </c>
      <c r="AG49" s="161">
        <f t="shared" si="64"/>
        <v>93.501358049378723</v>
      </c>
      <c r="AH49" s="161">
        <f t="shared" si="65"/>
        <v>102.14713609309325</v>
      </c>
      <c r="AI49" s="161">
        <f t="shared" si="65"/>
        <v>113.12356247681556</v>
      </c>
      <c r="AJ49" s="161">
        <f t="shared" si="65"/>
        <v>126.55986514455304</v>
      </c>
      <c r="AK49" s="161">
        <f t="shared" si="65"/>
        <v>142.43825687286684</v>
      </c>
      <c r="AL49" s="161">
        <f t="shared" si="65"/>
        <v>160.55348946624881</v>
      </c>
      <c r="AM49" s="161">
        <f t="shared" si="65"/>
        <v>180.48732498676762</v>
      </c>
      <c r="AN49" s="161">
        <f t="shared" si="65"/>
        <v>201.61031161564182</v>
      </c>
      <c r="AO49" s="161">
        <f t="shared" si="65"/>
        <v>223.12258611700952</v>
      </c>
      <c r="AP49" s="161">
        <f t="shared" si="65"/>
        <v>244.14023554729482</v>
      </c>
      <c r="AQ49" s="161">
        <f t="shared" si="65"/>
        <v>263.82283888739141</v>
      </c>
      <c r="AR49" s="161">
        <f t="shared" si="66"/>
        <v>281.52186806581517</v>
      </c>
      <c r="AS49" s="161">
        <f t="shared" si="66"/>
        <v>296.91257197621007</v>
      </c>
      <c r="AT49" s="161">
        <f t="shared" si="66"/>
        <v>310.0613614797897</v>
      </c>
      <c r="AU49" s="161">
        <f t="shared" si="66"/>
        <v>321.38601123168178</v>
      </c>
      <c r="AV49" s="161">
        <f t="shared" si="66"/>
        <v>331.49380969054113</v>
      </c>
      <c r="AW49" s="161">
        <f t="shared" si="66"/>
        <v>340.93032341301466</v>
      </c>
      <c r="AX49" s="161">
        <f t="shared" si="66"/>
        <v>349.92199419197652</v>
      </c>
      <c r="AY49" s="161">
        <f t="shared" si="66"/>
        <v>358.22186437155887</v>
      </c>
      <c r="AZ49" s="161">
        <f t="shared" si="66"/>
        <v>365.14459855010153</v>
      </c>
      <c r="BA49" s="161">
        <f t="shared" si="66"/>
        <v>369.80169031437015</v>
      </c>
      <c r="BB49" s="167">
        <f t="shared" si="67"/>
        <v>371.45024380170463</v>
      </c>
      <c r="BC49" s="161">
        <f t="shared" si="67"/>
        <v>369.80169031437009</v>
      </c>
      <c r="BD49" s="161">
        <f t="shared" si="67"/>
        <v>365.14459855010125</v>
      </c>
      <c r="BE49" s="161">
        <f t="shared" si="67"/>
        <v>358.22186437155858</v>
      </c>
      <c r="BF49" s="161">
        <f t="shared" si="67"/>
        <v>349.92199419197624</v>
      </c>
      <c r="BG49" s="161">
        <f t="shared" si="67"/>
        <v>340.93032341301409</v>
      </c>
      <c r="BH49" s="161">
        <f t="shared" si="67"/>
        <v>331.49380969054044</v>
      </c>
      <c r="BI49" s="161">
        <f t="shared" si="67"/>
        <v>321.3860112316811</v>
      </c>
      <c r="BJ49" s="161">
        <f t="shared" si="67"/>
        <v>310.06136147978907</v>
      </c>
      <c r="BK49" s="161">
        <f t="shared" si="67"/>
        <v>296.91257197620939</v>
      </c>
      <c r="BL49" s="161">
        <f t="shared" si="68"/>
        <v>281.52186806581415</v>
      </c>
      <c r="BM49" s="161">
        <f t="shared" si="68"/>
        <v>263.82283888739056</v>
      </c>
      <c r="BN49" s="161">
        <f t="shared" si="68"/>
        <v>244.14023554729383</v>
      </c>
      <c r="BO49" s="161">
        <f t="shared" si="68"/>
        <v>223.12258611700841</v>
      </c>
      <c r="BP49" s="161">
        <f t="shared" si="68"/>
        <v>201.61031161564057</v>
      </c>
      <c r="BQ49" s="161">
        <f t="shared" si="68"/>
        <v>180.48732498676659</v>
      </c>
      <c r="BR49" s="161">
        <f t="shared" si="68"/>
        <v>160.55348946624775</v>
      </c>
      <c r="BS49" s="161">
        <f t="shared" si="68"/>
        <v>142.43825687286602</v>
      </c>
      <c r="BT49" s="161">
        <f t="shared" si="68"/>
        <v>126.55986514455232</v>
      </c>
      <c r="BU49" s="161">
        <f t="shared" si="68"/>
        <v>113.1235624768149</v>
      </c>
      <c r="BV49" s="161">
        <f t="shared" si="69"/>
        <v>102.1471360930928</v>
      </c>
      <c r="BW49" s="161">
        <f t="shared" si="69"/>
        <v>93.501358049378354</v>
      </c>
      <c r="BX49" s="161">
        <f t="shared" si="69"/>
        <v>68.212213734587223</v>
      </c>
      <c r="BY49" s="161">
        <f t="shared" si="69"/>
        <v>62.369573216414018</v>
      </c>
      <c r="BZ49" s="161">
        <f t="shared" si="69"/>
        <v>57.267586762085827</v>
      </c>
      <c r="CA49" s="161">
        <f t="shared" si="69"/>
        <v>52.766606645016523</v>
      </c>
      <c r="CB49" s="161">
        <f t="shared" si="69"/>
        <v>48.761548083938926</v>
      </c>
      <c r="CC49" s="161">
        <f t="shared" si="69"/>
        <v>45.172174304477771</v>
      </c>
      <c r="CD49" s="161">
        <f t="shared" si="69"/>
        <v>41.936239652207739</v>
      </c>
      <c r="CE49" s="161">
        <f t="shared" si="69"/>
        <v>39.004642505719445</v>
      </c>
      <c r="CF49" s="161">
        <f t="shared" si="70"/>
        <v>36.337988761818387</v>
      </c>
      <c r="CG49" s="161">
        <f t="shared" si="70"/>
        <v>33.904144633640691</v>
      </c>
      <c r="CH49" s="161">
        <f t="shared" si="70"/>
        <v>31.676483622376672</v>
      </c>
      <c r="CI49" s="161">
        <f t="shared" si="70"/>
        <v>29.632621332866631</v>
      </c>
      <c r="CJ49" s="161">
        <f t="shared" si="70"/>
        <v>27.753494047081698</v>
      </c>
      <c r="CK49" s="161">
        <f t="shared" si="70"/>
        <v>26.022680448955292</v>
      </c>
      <c r="CL49" s="161">
        <f t="shared" si="70"/>
        <v>24.425896199283432</v>
      </c>
      <c r="CM49" s="161">
        <f t="shared" si="70"/>
        <v>22.950612156155788</v>
      </c>
      <c r="CN49" s="161">
        <f t="shared" si="70"/>
        <v>21.585761716826077</v>
      </c>
      <c r="CO49" s="161">
        <f t="shared" si="70"/>
        <v>20.321512976014425</v>
      </c>
      <c r="CP49" s="162">
        <f t="shared" si="70"/>
        <v>19.149088516477526</v>
      </c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</row>
    <row r="50" spans="7:123" ht="17.100000000000001" customHeight="1" x14ac:dyDescent="0.2">
      <c r="G50" s="109">
        <f t="shared" si="58"/>
        <v>1661.1922606250414</v>
      </c>
      <c r="H50" s="77">
        <f t="shared" si="59"/>
        <v>0</v>
      </c>
      <c r="I50" s="77">
        <f t="shared" si="60"/>
        <v>0</v>
      </c>
      <c r="J50" s="75">
        <f t="shared" si="61"/>
        <v>1661.1922606250414</v>
      </c>
      <c r="K50" s="105">
        <f t="shared" si="62"/>
        <v>-9.4061234627987475E-2</v>
      </c>
      <c r="L50" s="127">
        <f t="shared" si="32"/>
        <v>-5.3893117599734737</v>
      </c>
      <c r="M50" s="129">
        <f t="shared" si="33"/>
        <v>-0.20000000000000243</v>
      </c>
      <c r="N50" s="160">
        <f t="shared" si="63"/>
        <v>18.9736376074326</v>
      </c>
      <c r="O50" s="161">
        <f t="shared" si="63"/>
        <v>20.133621170125924</v>
      </c>
      <c r="P50" s="161">
        <f t="shared" si="63"/>
        <v>21.384288816262973</v>
      </c>
      <c r="Q50" s="161">
        <f t="shared" si="63"/>
        <v>22.734292553419575</v>
      </c>
      <c r="R50" s="161">
        <f t="shared" si="63"/>
        <v>24.193322999682081</v>
      </c>
      <c r="S50" s="161">
        <f t="shared" si="63"/>
        <v>25.772287275901494</v>
      </c>
      <c r="T50" s="161">
        <f t="shared" si="63"/>
        <v>27.483534105207877</v>
      </c>
      <c r="U50" s="161">
        <f t="shared" si="63"/>
        <v>29.341143189384439</v>
      </c>
      <c r="V50" s="161">
        <f t="shared" si="63"/>
        <v>31.361303006941288</v>
      </c>
      <c r="W50" s="161">
        <f t="shared" si="63"/>
        <v>33.562811328948051</v>
      </c>
      <c r="X50" s="161">
        <f t="shared" si="64"/>
        <v>35.967747327465247</v>
      </c>
      <c r="Y50" s="161">
        <f t="shared" si="64"/>
        <v>38.602385095214387</v>
      </c>
      <c r="Z50" s="161">
        <f t="shared" si="64"/>
        <v>41.498448469770665</v>
      </c>
      <c r="AA50" s="161">
        <f t="shared" si="64"/>
        <v>44.69485018716329</v>
      </c>
      <c r="AB50" s="161">
        <f t="shared" si="64"/>
        <v>48.240120109499941</v>
      </c>
      <c r="AC50" s="161">
        <f t="shared" si="64"/>
        <v>52.195815293784833</v>
      </c>
      <c r="AD50" s="161">
        <f t="shared" si="64"/>
        <v>56.641329612629164</v>
      </c>
      <c r="AE50" s="161">
        <f t="shared" si="64"/>
        <v>61.680696859714828</v>
      </c>
      <c r="AF50" s="161">
        <f t="shared" si="64"/>
        <v>67.452227726936798</v>
      </c>
      <c r="AG50" s="161">
        <f t="shared" si="64"/>
        <v>92.566948369282073</v>
      </c>
      <c r="AH50" s="161">
        <f t="shared" si="65"/>
        <v>101.11075561458864</v>
      </c>
      <c r="AI50" s="161">
        <f t="shared" si="65"/>
        <v>111.96463146969927</v>
      </c>
      <c r="AJ50" s="161">
        <f t="shared" si="65"/>
        <v>125.2549409309508</v>
      </c>
      <c r="AK50" s="161">
        <f t="shared" si="65"/>
        <v>140.9617260838354</v>
      </c>
      <c r="AL50" s="161">
        <f t="shared" si="65"/>
        <v>158.87875921320992</v>
      </c>
      <c r="AM50" s="161">
        <f t="shared" si="65"/>
        <v>178.58852011529856</v>
      </c>
      <c r="AN50" s="161">
        <f t="shared" si="65"/>
        <v>199.4643693970726</v>
      </c>
      <c r="AO50" s="161">
        <f t="shared" si="65"/>
        <v>220.71148791763648</v>
      </c>
      <c r="AP50" s="161">
        <f t="shared" si="65"/>
        <v>241.45296162404404</v>
      </c>
      <c r="AQ50" s="161">
        <f t="shared" si="65"/>
        <v>260.85654070477091</v>
      </c>
      <c r="AR50" s="161">
        <f t="shared" si="66"/>
        <v>278.28180420853079</v>
      </c>
      <c r="AS50" s="161">
        <f t="shared" si="66"/>
        <v>293.41061640775831</v>
      </c>
      <c r="AT50" s="161">
        <f t="shared" si="66"/>
        <v>306.31336569983637</v>
      </c>
      <c r="AU50" s="161">
        <f t="shared" si="66"/>
        <v>317.4088614145341</v>
      </c>
      <c r="AV50" s="161">
        <f t="shared" si="66"/>
        <v>327.30341072343322</v>
      </c>
      <c r="AW50" s="161">
        <f t="shared" si="66"/>
        <v>336.54165983212846</v>
      </c>
      <c r="AX50" s="161">
        <f t="shared" si="66"/>
        <v>345.35169319095598</v>
      </c>
      <c r="AY50" s="161">
        <f t="shared" si="66"/>
        <v>353.49248141232806</v>
      </c>
      <c r="AZ50" s="161">
        <f t="shared" si="66"/>
        <v>360.28871162539349</v>
      </c>
      <c r="BA50" s="161">
        <f t="shared" si="66"/>
        <v>364.86353481203332</v>
      </c>
      <c r="BB50" s="161">
        <f t="shared" si="67"/>
        <v>366.4834615530649</v>
      </c>
      <c r="BC50" s="161">
        <f t="shared" si="67"/>
        <v>364.86353481203298</v>
      </c>
      <c r="BD50" s="161">
        <f t="shared" si="67"/>
        <v>360.28871162539326</v>
      </c>
      <c r="BE50" s="161">
        <f t="shared" si="67"/>
        <v>353.49248141232778</v>
      </c>
      <c r="BF50" s="161">
        <f t="shared" si="67"/>
        <v>345.35169319095547</v>
      </c>
      <c r="BG50" s="161">
        <f t="shared" si="67"/>
        <v>336.54165983212778</v>
      </c>
      <c r="BH50" s="161">
        <f t="shared" si="67"/>
        <v>327.30341072343271</v>
      </c>
      <c r="BI50" s="161">
        <f t="shared" si="67"/>
        <v>317.40886141453342</v>
      </c>
      <c r="BJ50" s="161">
        <f t="shared" si="67"/>
        <v>306.31336569983574</v>
      </c>
      <c r="BK50" s="161">
        <f t="shared" si="67"/>
        <v>293.41061640775774</v>
      </c>
      <c r="BL50" s="161">
        <f t="shared" si="68"/>
        <v>278.28180420852999</v>
      </c>
      <c r="BM50" s="161">
        <f t="shared" si="68"/>
        <v>260.85654070477</v>
      </c>
      <c r="BN50" s="161">
        <f t="shared" si="68"/>
        <v>241.45296162404301</v>
      </c>
      <c r="BO50" s="161">
        <f t="shared" si="68"/>
        <v>220.71148791763534</v>
      </c>
      <c r="BP50" s="161">
        <f t="shared" si="68"/>
        <v>199.46436939707132</v>
      </c>
      <c r="BQ50" s="161">
        <f t="shared" si="68"/>
        <v>178.58852011529754</v>
      </c>
      <c r="BR50" s="161">
        <f t="shared" si="68"/>
        <v>158.87875921320898</v>
      </c>
      <c r="BS50" s="161">
        <f t="shared" si="68"/>
        <v>140.96172608383455</v>
      </c>
      <c r="BT50" s="161">
        <f t="shared" si="68"/>
        <v>125.2549409309501</v>
      </c>
      <c r="BU50" s="161">
        <f t="shared" si="68"/>
        <v>111.9646314696986</v>
      </c>
      <c r="BV50" s="161">
        <f t="shared" si="69"/>
        <v>101.11075561458817</v>
      </c>
      <c r="BW50" s="161">
        <f t="shared" si="69"/>
        <v>92.56694836928169</v>
      </c>
      <c r="BX50" s="161">
        <f t="shared" si="69"/>
        <v>67.452227726936485</v>
      </c>
      <c r="BY50" s="161">
        <f t="shared" si="69"/>
        <v>61.680696859714566</v>
      </c>
      <c r="BZ50" s="161">
        <f t="shared" si="69"/>
        <v>56.641329612628923</v>
      </c>
      <c r="CA50" s="161">
        <f t="shared" si="69"/>
        <v>52.195815293784626</v>
      </c>
      <c r="CB50" s="161">
        <f t="shared" si="69"/>
        <v>48.240120109499763</v>
      </c>
      <c r="CC50" s="161">
        <f t="shared" si="69"/>
        <v>44.694850187163112</v>
      </c>
      <c r="CD50" s="161">
        <f t="shared" si="69"/>
        <v>41.498448469770508</v>
      </c>
      <c r="CE50" s="161">
        <f t="shared" si="69"/>
        <v>38.602385095214238</v>
      </c>
      <c r="CF50" s="161">
        <f t="shared" si="70"/>
        <v>35.967747327465133</v>
      </c>
      <c r="CG50" s="161">
        <f t="shared" si="70"/>
        <v>33.562811328947923</v>
      </c>
      <c r="CH50" s="161">
        <f t="shared" si="70"/>
        <v>31.361303006941174</v>
      </c>
      <c r="CI50" s="161">
        <f t="shared" si="70"/>
        <v>29.341143189384329</v>
      </c>
      <c r="CJ50" s="161">
        <f t="shared" si="70"/>
        <v>27.483534105207763</v>
      </c>
      <c r="CK50" s="161">
        <f t="shared" si="70"/>
        <v>25.77228727590143</v>
      </c>
      <c r="CL50" s="161">
        <f t="shared" si="70"/>
        <v>24.193322999682</v>
      </c>
      <c r="CM50" s="161">
        <f t="shared" si="70"/>
        <v>22.734292553419497</v>
      </c>
      <c r="CN50" s="161">
        <f t="shared" si="70"/>
        <v>21.384288816262909</v>
      </c>
      <c r="CO50" s="161">
        <f t="shared" si="70"/>
        <v>20.13362117012586</v>
      </c>
      <c r="CP50" s="162">
        <f t="shared" si="70"/>
        <v>18.973637607432551</v>
      </c>
      <c r="CQ50" s="119"/>
      <c r="CR50" s="119"/>
      <c r="CS50" s="119"/>
      <c r="CT50" s="119"/>
      <c r="CU50" s="119"/>
      <c r="CV50" s="119"/>
      <c r="CW50" s="119"/>
      <c r="CX50" s="119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</row>
    <row r="51" spans="7:123" ht="17.100000000000001" customHeight="1" x14ac:dyDescent="0.2">
      <c r="G51" s="109">
        <f t="shared" si="58"/>
        <v>1644.3809106344374</v>
      </c>
      <c r="H51" s="77">
        <f t="shared" si="59"/>
        <v>0</v>
      </c>
      <c r="I51" s="77">
        <f t="shared" si="60"/>
        <v>0</v>
      </c>
      <c r="J51" s="75">
        <f t="shared" si="61"/>
        <v>1644.3809106344374</v>
      </c>
      <c r="K51" s="105">
        <f t="shared" si="62"/>
        <v>-0.14057605140955898</v>
      </c>
      <c r="L51" s="127">
        <f t="shared" si="32"/>
        <v>-8.0544144463818164</v>
      </c>
      <c r="M51" s="129">
        <f t="shared" si="33"/>
        <v>-0.30000000000000243</v>
      </c>
      <c r="N51" s="160">
        <f t="shared" si="63"/>
        <v>18.713738473305302</v>
      </c>
      <c r="O51" s="161">
        <f t="shared" si="63"/>
        <v>19.855037923534294</v>
      </c>
      <c r="P51" s="161">
        <f t="shared" si="63"/>
        <v>21.085286463095322</v>
      </c>
      <c r="Q51" s="161">
        <f t="shared" si="63"/>
        <v>22.412942844379604</v>
      </c>
      <c r="R51" s="161">
        <f t="shared" si="63"/>
        <v>23.84747963149351</v>
      </c>
      <c r="S51" s="161">
        <f t="shared" si="63"/>
        <v>25.39955741087778</v>
      </c>
      <c r="T51" s="161">
        <f t="shared" si="63"/>
        <v>27.081245518656875</v>
      </c>
      <c r="U51" s="161">
        <f t="shared" si="63"/>
        <v>28.906306164708628</v>
      </c>
      <c r="V51" s="161">
        <f t="shared" si="63"/>
        <v>30.890565832914582</v>
      </c>
      <c r="W51" s="161">
        <f t="shared" si="63"/>
        <v>33.052407875672934</v>
      </c>
      <c r="X51" s="161">
        <f t="shared" si="64"/>
        <v>35.41343463113602</v>
      </c>
      <c r="Y51" s="161">
        <f t="shared" si="64"/>
        <v>37.999368082527113</v>
      </c>
      <c r="Z51" s="161">
        <f t="shared" si="64"/>
        <v>40.841287772869997</v>
      </c>
      <c r="AA51" s="161">
        <f t="shared" si="64"/>
        <v>43.977347246864142</v>
      </c>
      <c r="AB51" s="161">
        <f t="shared" si="64"/>
        <v>47.455171149354896</v>
      </c>
      <c r="AC51" s="161">
        <f t="shared" si="64"/>
        <v>51.335221839894785</v>
      </c>
      <c r="AD51" s="161">
        <f t="shared" si="64"/>
        <v>55.695547397634776</v>
      </c>
      <c r="AE51" s="161">
        <f t="shared" si="64"/>
        <v>60.63849625394316</v>
      </c>
      <c r="AF51" s="161">
        <f t="shared" si="64"/>
        <v>66.300225944480886</v>
      </c>
      <c r="AG51" s="161">
        <f t="shared" si="64"/>
        <v>91.135532936131995</v>
      </c>
      <c r="AH51" s="161">
        <f t="shared" si="65"/>
        <v>99.5201549193266</v>
      </c>
      <c r="AI51" s="161">
        <f t="shared" si="65"/>
        <v>110.18174614521557</v>
      </c>
      <c r="AJ51" s="161">
        <f t="shared" si="65"/>
        <v>123.24204091467153</v>
      </c>
      <c r="AK51" s="161">
        <f t="shared" si="65"/>
        <v>138.6775938267773</v>
      </c>
      <c r="AL51" s="161">
        <f t="shared" si="65"/>
        <v>156.28064610436272</v>
      </c>
      <c r="AM51" s="161">
        <f t="shared" si="65"/>
        <v>175.63492338662607</v>
      </c>
      <c r="AN51" s="161">
        <f t="shared" si="65"/>
        <v>196.11844644418662</v>
      </c>
      <c r="AO51" s="161">
        <f t="shared" si="65"/>
        <v>216.94467693823208</v>
      </c>
      <c r="AP51" s="161">
        <f t="shared" si="65"/>
        <v>237.24812870805818</v>
      </c>
      <c r="AQ51" s="161">
        <f t="shared" si="65"/>
        <v>256.20982759983389</v>
      </c>
      <c r="AR51" s="161">
        <f t="shared" si="66"/>
        <v>273.20244097818158</v>
      </c>
      <c r="AS51" s="161">
        <f t="shared" si="66"/>
        <v>287.91839768375092</v>
      </c>
      <c r="AT51" s="161">
        <f t="shared" si="66"/>
        <v>300.43426414772239</v>
      </c>
      <c r="AU51" s="161">
        <f t="shared" si="66"/>
        <v>311.17016362528892</v>
      </c>
      <c r="AV51" s="161">
        <f t="shared" si="66"/>
        <v>320.73039193596435</v>
      </c>
      <c r="AW51" s="161">
        <f t="shared" si="66"/>
        <v>329.65767162427079</v>
      </c>
      <c r="AX51" s="161">
        <f t="shared" si="66"/>
        <v>338.18235045330948</v>
      </c>
      <c r="AY51" s="161">
        <f t="shared" si="66"/>
        <v>346.07267190765805</v>
      </c>
      <c r="AZ51" s="161">
        <f t="shared" si="66"/>
        <v>352.66930935190982</v>
      </c>
      <c r="BA51" s="161">
        <f t="shared" si="66"/>
        <v>357.11412848113633</v>
      </c>
      <c r="BB51" s="161">
        <f t="shared" si="67"/>
        <v>358.68878078432886</v>
      </c>
      <c r="BC51" s="161">
        <f t="shared" si="67"/>
        <v>357.11412848113628</v>
      </c>
      <c r="BD51" s="161">
        <f t="shared" si="67"/>
        <v>352.66930935190982</v>
      </c>
      <c r="BE51" s="161">
        <f t="shared" si="67"/>
        <v>346.07267190765788</v>
      </c>
      <c r="BF51" s="161">
        <f t="shared" si="67"/>
        <v>338.18235045330914</v>
      </c>
      <c r="BG51" s="161">
        <f t="shared" si="67"/>
        <v>329.65767162427022</v>
      </c>
      <c r="BH51" s="161">
        <f t="shared" si="67"/>
        <v>320.73039193596395</v>
      </c>
      <c r="BI51" s="161">
        <f t="shared" si="67"/>
        <v>311.17016362528841</v>
      </c>
      <c r="BJ51" s="161">
        <f t="shared" si="67"/>
        <v>300.43426414772176</v>
      </c>
      <c r="BK51" s="161">
        <f t="shared" si="67"/>
        <v>287.91839768375036</v>
      </c>
      <c r="BL51" s="161">
        <f t="shared" si="68"/>
        <v>273.20244097818085</v>
      </c>
      <c r="BM51" s="161">
        <f t="shared" si="68"/>
        <v>256.20982759983303</v>
      </c>
      <c r="BN51" s="161">
        <f t="shared" si="68"/>
        <v>237.24812870805727</v>
      </c>
      <c r="BO51" s="161">
        <f t="shared" si="68"/>
        <v>216.94467693823097</v>
      </c>
      <c r="BP51" s="161">
        <f t="shared" si="68"/>
        <v>196.11844644418539</v>
      </c>
      <c r="BQ51" s="161">
        <f t="shared" si="68"/>
        <v>175.63492338662505</v>
      </c>
      <c r="BR51" s="161">
        <f t="shared" si="68"/>
        <v>156.28064610436178</v>
      </c>
      <c r="BS51" s="161">
        <f t="shared" si="68"/>
        <v>138.67759382677647</v>
      </c>
      <c r="BT51" s="161">
        <f t="shared" si="68"/>
        <v>123.24204091467087</v>
      </c>
      <c r="BU51" s="161">
        <f t="shared" si="68"/>
        <v>110.18174614521494</v>
      </c>
      <c r="BV51" s="161">
        <f t="shared" si="69"/>
        <v>99.520154919326188</v>
      </c>
      <c r="BW51" s="161">
        <f t="shared" si="69"/>
        <v>91.135532936131625</v>
      </c>
      <c r="BX51" s="161">
        <f t="shared" si="69"/>
        <v>66.300225944480587</v>
      </c>
      <c r="BY51" s="161">
        <f t="shared" si="69"/>
        <v>60.638496253942897</v>
      </c>
      <c r="BZ51" s="161">
        <f t="shared" si="69"/>
        <v>55.695547397634535</v>
      </c>
      <c r="CA51" s="161">
        <f t="shared" si="69"/>
        <v>51.335221839894558</v>
      </c>
      <c r="CB51" s="161">
        <f t="shared" si="69"/>
        <v>47.455171149354697</v>
      </c>
      <c r="CC51" s="161">
        <f t="shared" si="69"/>
        <v>43.977347246864014</v>
      </c>
      <c r="CD51" s="161">
        <f t="shared" si="69"/>
        <v>40.841287772869848</v>
      </c>
      <c r="CE51" s="161">
        <f t="shared" si="69"/>
        <v>37.999368082526971</v>
      </c>
      <c r="CF51" s="161">
        <f t="shared" si="70"/>
        <v>35.413434631135914</v>
      </c>
      <c r="CG51" s="161">
        <f t="shared" si="70"/>
        <v>33.052407875672806</v>
      </c>
      <c r="CH51" s="161">
        <f t="shared" si="70"/>
        <v>30.890565832914472</v>
      </c>
      <c r="CI51" s="161">
        <f t="shared" si="70"/>
        <v>28.906306164708543</v>
      </c>
      <c r="CJ51" s="161">
        <f t="shared" si="70"/>
        <v>27.081245518656797</v>
      </c>
      <c r="CK51" s="161">
        <f t="shared" si="70"/>
        <v>25.399557410877694</v>
      </c>
      <c r="CL51" s="161">
        <f t="shared" si="70"/>
        <v>23.847479631493425</v>
      </c>
      <c r="CM51" s="161">
        <f t="shared" si="70"/>
        <v>22.412942844379536</v>
      </c>
      <c r="CN51" s="161">
        <f t="shared" si="70"/>
        <v>21.085286463095255</v>
      </c>
      <c r="CO51" s="161">
        <f t="shared" si="70"/>
        <v>19.855037923534233</v>
      </c>
      <c r="CP51" s="162">
        <f t="shared" si="70"/>
        <v>18.713738473305256</v>
      </c>
      <c r="CQ51" s="119"/>
      <c r="CR51" s="119"/>
      <c r="CS51" s="119"/>
      <c r="CT51" s="119"/>
      <c r="CU51" s="119"/>
      <c r="CV51" s="119"/>
      <c r="CW51" s="119"/>
      <c r="CX51" s="119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</row>
    <row r="52" spans="7:123" ht="17.100000000000001" customHeight="1" x14ac:dyDescent="0.2">
      <c r="G52" s="109">
        <f t="shared" si="58"/>
        <v>1625.3361025492557</v>
      </c>
      <c r="H52" s="77">
        <f t="shared" si="59"/>
        <v>0</v>
      </c>
      <c r="I52" s="77">
        <f t="shared" si="60"/>
        <v>0</v>
      </c>
      <c r="J52" s="75">
        <f t="shared" si="61"/>
        <v>1625.3361025492557</v>
      </c>
      <c r="K52" s="105">
        <f t="shared" si="62"/>
        <v>-0.18648690166721787</v>
      </c>
      <c r="L52" s="127">
        <f t="shared" si="32"/>
        <v>-10.68491240000278</v>
      </c>
      <c r="M52" s="129">
        <f t="shared" si="33"/>
        <v>-0.40000000000000246</v>
      </c>
      <c r="N52" s="160">
        <f t="shared" si="63"/>
        <v>18.403622836732811</v>
      </c>
      <c r="O52" s="161">
        <f t="shared" si="63"/>
        <v>19.522161840931997</v>
      </c>
      <c r="P52" s="161">
        <f t="shared" si="63"/>
        <v>20.727496137753732</v>
      </c>
      <c r="Q52" s="161">
        <f t="shared" si="63"/>
        <v>22.02784038248468</v>
      </c>
      <c r="R52" s="161">
        <f t="shared" si="63"/>
        <v>23.43239116209822</v>
      </c>
      <c r="S52" s="161">
        <f t="shared" si="63"/>
        <v>24.951496369822156</v>
      </c>
      <c r="T52" s="161">
        <f t="shared" si="63"/>
        <v>26.59687016424515</v>
      </c>
      <c r="U52" s="161">
        <f t="shared" si="63"/>
        <v>28.381870131219589</v>
      </c>
      <c r="V52" s="161">
        <f t="shared" si="63"/>
        <v>30.321860161161801</v>
      </c>
      <c r="W52" s="161">
        <f t="shared" si="63"/>
        <v>32.434692437000258</v>
      </c>
      <c r="X52" s="161">
        <f t="shared" si="64"/>
        <v>34.741356105574475</v>
      </c>
      <c r="Y52" s="161">
        <f t="shared" si="64"/>
        <v>37.266860547231531</v>
      </c>
      <c r="Z52" s="161">
        <f t="shared" si="64"/>
        <v>40.041450328239911</v>
      </c>
      <c r="AA52" s="161">
        <f t="shared" si="64"/>
        <v>43.102290691555901</v>
      </c>
      <c r="AB52" s="161">
        <f t="shared" si="64"/>
        <v>46.495822117496239</v>
      </c>
      <c r="AC52" s="161">
        <f t="shared" si="64"/>
        <v>50.281067447904285</v>
      </c>
      <c r="AD52" s="161">
        <f t="shared" si="64"/>
        <v>54.534295449402656</v>
      </c>
      <c r="AE52" s="161">
        <f t="shared" si="64"/>
        <v>59.355614160336444</v>
      </c>
      <c r="AF52" s="161">
        <f t="shared" si="64"/>
        <v>64.87830391214348</v>
      </c>
      <c r="AG52" s="161">
        <f t="shared" si="64"/>
        <v>89.342148821030719</v>
      </c>
      <c r="AH52" s="161">
        <f t="shared" si="65"/>
        <v>97.522250122131879</v>
      </c>
      <c r="AI52" s="161">
        <f t="shared" si="65"/>
        <v>107.93514515148227</v>
      </c>
      <c r="AJ52" s="161">
        <f t="shared" si="65"/>
        <v>120.69636018920011</v>
      </c>
      <c r="AK52" s="161">
        <f t="shared" si="65"/>
        <v>135.77782348745274</v>
      </c>
      <c r="AL52" s="161">
        <f t="shared" si="65"/>
        <v>152.969834072341</v>
      </c>
      <c r="AM52" s="161">
        <f t="shared" si="65"/>
        <v>171.85796310957937</v>
      </c>
      <c r="AN52" s="161">
        <f t="shared" si="65"/>
        <v>191.82670839402348</v>
      </c>
      <c r="AO52" s="161">
        <f t="shared" si="65"/>
        <v>212.1008870115497</v>
      </c>
      <c r="AP52" s="161">
        <f t="shared" si="65"/>
        <v>231.83056224343639</v>
      </c>
      <c r="AQ52" s="161">
        <f t="shared" si="65"/>
        <v>250.21469735263057</v>
      </c>
      <c r="AR52" s="161">
        <f t="shared" si="66"/>
        <v>266.64349064763286</v>
      </c>
      <c r="AS52" s="161">
        <f t="shared" si="66"/>
        <v>280.82331342279952</v>
      </c>
      <c r="AT52" s="161">
        <f t="shared" si="66"/>
        <v>292.83857415240925</v>
      </c>
      <c r="AU52" s="161">
        <f t="shared" si="66"/>
        <v>303.11052927734454</v>
      </c>
      <c r="AV52" s="161">
        <f t="shared" si="66"/>
        <v>312.24003680432526</v>
      </c>
      <c r="AW52" s="161">
        <f t="shared" si="66"/>
        <v>320.76648434071677</v>
      </c>
      <c r="AX52" s="161">
        <f t="shared" si="66"/>
        <v>328.92257601629444</v>
      </c>
      <c r="AY52" s="161">
        <f t="shared" si="66"/>
        <v>336.48844856485493</v>
      </c>
      <c r="AZ52" s="161">
        <f t="shared" si="66"/>
        <v>342.82582785787537</v>
      </c>
      <c r="BA52" s="161">
        <f t="shared" si="66"/>
        <v>347.10143382153183</v>
      </c>
      <c r="BB52" s="161">
        <f t="shared" si="67"/>
        <v>348.6170936940664</v>
      </c>
      <c r="BC52" s="161">
        <f t="shared" si="67"/>
        <v>347.10143382153183</v>
      </c>
      <c r="BD52" s="161">
        <f t="shared" si="67"/>
        <v>342.82582785787514</v>
      </c>
      <c r="BE52" s="161">
        <f t="shared" si="67"/>
        <v>336.48844856485482</v>
      </c>
      <c r="BF52" s="161">
        <f t="shared" si="67"/>
        <v>328.92257601629399</v>
      </c>
      <c r="BG52" s="161">
        <f t="shared" si="67"/>
        <v>320.76648434071637</v>
      </c>
      <c r="BH52" s="161">
        <f t="shared" si="67"/>
        <v>312.24003680432469</v>
      </c>
      <c r="BI52" s="161">
        <f t="shared" si="67"/>
        <v>303.11052927734409</v>
      </c>
      <c r="BJ52" s="161">
        <f t="shared" si="67"/>
        <v>292.83857415240863</v>
      </c>
      <c r="BK52" s="161">
        <f t="shared" si="67"/>
        <v>280.82331342279895</v>
      </c>
      <c r="BL52" s="161">
        <f t="shared" si="68"/>
        <v>266.64349064763206</v>
      </c>
      <c r="BM52" s="161">
        <f t="shared" si="68"/>
        <v>250.21469735262963</v>
      </c>
      <c r="BN52" s="161">
        <f t="shared" si="68"/>
        <v>231.83056224343537</v>
      </c>
      <c r="BO52" s="161">
        <f t="shared" si="68"/>
        <v>212.10088701154862</v>
      </c>
      <c r="BP52" s="161">
        <f t="shared" si="68"/>
        <v>191.82670839402226</v>
      </c>
      <c r="BQ52" s="161">
        <f t="shared" si="68"/>
        <v>171.85796310957835</v>
      </c>
      <c r="BR52" s="161">
        <f t="shared" si="68"/>
        <v>152.96983407234009</v>
      </c>
      <c r="BS52" s="161">
        <f t="shared" si="68"/>
        <v>135.77782348745194</v>
      </c>
      <c r="BT52" s="161">
        <f t="shared" si="68"/>
        <v>120.6963601891994</v>
      </c>
      <c r="BU52" s="161">
        <f t="shared" si="68"/>
        <v>107.93514515148159</v>
      </c>
      <c r="BV52" s="161">
        <f t="shared" si="69"/>
        <v>97.522250122131439</v>
      </c>
      <c r="BW52" s="161">
        <f t="shared" si="69"/>
        <v>89.342148821030392</v>
      </c>
      <c r="BX52" s="161">
        <f t="shared" si="69"/>
        <v>64.878303912143181</v>
      </c>
      <c r="BY52" s="161">
        <f t="shared" si="69"/>
        <v>59.355614160336181</v>
      </c>
      <c r="BZ52" s="161">
        <f t="shared" si="69"/>
        <v>54.534295449402435</v>
      </c>
      <c r="CA52" s="161">
        <f t="shared" si="69"/>
        <v>50.281067447904071</v>
      </c>
      <c r="CB52" s="161">
        <f t="shared" si="69"/>
        <v>46.495822117496076</v>
      </c>
      <c r="CC52" s="161">
        <f t="shared" si="69"/>
        <v>43.102290691555744</v>
      </c>
      <c r="CD52" s="161">
        <f t="shared" si="69"/>
        <v>40.041450328239762</v>
      </c>
      <c r="CE52" s="161">
        <f t="shared" si="69"/>
        <v>37.266860547231389</v>
      </c>
      <c r="CF52" s="161">
        <f t="shared" si="70"/>
        <v>34.741356105574361</v>
      </c>
      <c r="CG52" s="161">
        <f t="shared" si="70"/>
        <v>32.434692437000159</v>
      </c>
      <c r="CH52" s="161">
        <f t="shared" si="70"/>
        <v>30.321860161161705</v>
      </c>
      <c r="CI52" s="161">
        <f t="shared" si="70"/>
        <v>28.381870131219483</v>
      </c>
      <c r="CJ52" s="161">
        <f t="shared" si="70"/>
        <v>26.596870164245075</v>
      </c>
      <c r="CK52" s="161">
        <f t="shared" si="70"/>
        <v>24.95149636982207</v>
      </c>
      <c r="CL52" s="161">
        <f t="shared" si="70"/>
        <v>23.432391162098138</v>
      </c>
      <c r="CM52" s="161">
        <f t="shared" si="70"/>
        <v>22.027840382484609</v>
      </c>
      <c r="CN52" s="161">
        <f t="shared" si="70"/>
        <v>20.727496137753686</v>
      </c>
      <c r="CO52" s="161">
        <f t="shared" si="70"/>
        <v>19.52216184093194</v>
      </c>
      <c r="CP52" s="162">
        <f t="shared" si="70"/>
        <v>18.403622836732769</v>
      </c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</row>
    <row r="53" spans="7:123" ht="17.100000000000001" customHeight="1" x14ac:dyDescent="0.2">
      <c r="G53" s="109">
        <f t="shared" si="58"/>
        <v>1606.1429224356978</v>
      </c>
      <c r="H53" s="77">
        <f t="shared" si="59"/>
        <v>0</v>
      </c>
      <c r="I53" s="77">
        <f t="shared" si="60"/>
        <v>0</v>
      </c>
      <c r="J53" s="75">
        <f t="shared" si="61"/>
        <v>1606.1429224356978</v>
      </c>
      <c r="K53" s="105">
        <f t="shared" si="62"/>
        <v>-0.2316164295028687</v>
      </c>
      <c r="L53" s="127">
        <f t="shared" si="32"/>
        <v>-13.27064387640374</v>
      </c>
      <c r="M53" s="129">
        <f t="shared" si="33"/>
        <v>-0.50000000000000244</v>
      </c>
      <c r="N53" s="160">
        <f t="shared" si="63"/>
        <v>18.068657611088046</v>
      </c>
      <c r="O53" s="161">
        <f t="shared" si="63"/>
        <v>19.161993557755729</v>
      </c>
      <c r="P53" s="161">
        <f t="shared" si="63"/>
        <v>20.339688728890959</v>
      </c>
      <c r="Q53" s="161">
        <f t="shared" si="63"/>
        <v>21.60967664008167</v>
      </c>
      <c r="R53" s="161">
        <f t="shared" si="63"/>
        <v>22.980835381552929</v>
      </c>
      <c r="S53" s="161">
        <f t="shared" si="63"/>
        <v>24.463151209236454</v>
      </c>
      <c r="T53" s="161">
        <f t="shared" si="63"/>
        <v>26.067926576291505</v>
      </c>
      <c r="U53" s="161">
        <f t="shared" si="63"/>
        <v>27.808048895010039</v>
      </c>
      <c r="V53" s="161">
        <f t="shared" si="63"/>
        <v>29.698343080690428</v>
      </c>
      <c r="W53" s="161">
        <f t="shared" si="63"/>
        <v>31.75604061510672</v>
      </c>
      <c r="X53" s="161">
        <f t="shared" si="64"/>
        <v>34.001411751764039</v>
      </c>
      <c r="Y53" s="161">
        <f t="shared" si="64"/>
        <v>36.458627388805482</v>
      </c>
      <c r="Z53" s="161">
        <f t="shared" si="64"/>
        <v>39.156945648434991</v>
      </c>
      <c r="AA53" s="161">
        <f t="shared" si="64"/>
        <v>42.132358987858169</v>
      </c>
      <c r="AB53" s="161">
        <f t="shared" si="64"/>
        <v>45.42989586840941</v>
      </c>
      <c r="AC53" s="161">
        <f t="shared" si="64"/>
        <v>49.106853770897622</v>
      </c>
      <c r="AD53" s="161">
        <f t="shared" si="64"/>
        <v>53.237357458090479</v>
      </c>
      <c r="AE53" s="161">
        <f t="shared" si="64"/>
        <v>57.918801030643095</v>
      </c>
      <c r="AF53" s="161">
        <f t="shared" si="64"/>
        <v>63.280961815819978</v>
      </c>
      <c r="AG53" s="161">
        <f t="shared" si="64"/>
        <v>87.293335771076841</v>
      </c>
      <c r="AH53" s="161">
        <f t="shared" si="65"/>
        <v>95.233750118819174</v>
      </c>
      <c r="AI53" s="161">
        <f t="shared" si="65"/>
        <v>105.35319136427714</v>
      </c>
      <c r="AJ53" s="161">
        <f t="shared" si="65"/>
        <v>117.75963461021705</v>
      </c>
      <c r="AK53" s="161">
        <f t="shared" si="65"/>
        <v>132.41946442218995</v>
      </c>
      <c r="AL53" s="161">
        <f t="shared" si="65"/>
        <v>149.12080419203281</v>
      </c>
      <c r="AM53" s="161">
        <f t="shared" si="65"/>
        <v>167.4517654795016</v>
      </c>
      <c r="AN53" s="161">
        <f t="shared" si="65"/>
        <v>186.80511180049925</v>
      </c>
      <c r="AO53" s="161">
        <f t="shared" si="65"/>
        <v>206.41990526394736</v>
      </c>
      <c r="AP53" s="161">
        <f t="shared" si="65"/>
        <v>225.46552461537814</v>
      </c>
      <c r="AQ53" s="161">
        <f t="shared" si="65"/>
        <v>243.16302460302032</v>
      </c>
      <c r="AR53" s="161">
        <f t="shared" si="66"/>
        <v>258.9239730730032</v>
      </c>
      <c r="AS53" s="161">
        <f t="shared" si="66"/>
        <v>272.47144624354718</v>
      </c>
      <c r="AT53" s="161">
        <f t="shared" si="66"/>
        <v>283.89881959164683</v>
      </c>
      <c r="AU53" s="161">
        <f t="shared" si="66"/>
        <v>293.62788986193385</v>
      </c>
      <c r="AV53" s="161">
        <f t="shared" si="66"/>
        <v>302.25434182329269</v>
      </c>
      <c r="AW53" s="161">
        <f t="shared" si="66"/>
        <v>310.31250409845705</v>
      </c>
      <c r="AX53" s="161">
        <f t="shared" si="66"/>
        <v>318.03706263927234</v>
      </c>
      <c r="AY53" s="161">
        <f t="shared" si="66"/>
        <v>325.22193386179708</v>
      </c>
      <c r="AZ53" s="161">
        <f t="shared" si="66"/>
        <v>331.25397989276541</v>
      </c>
      <c r="BA53" s="161">
        <f t="shared" si="66"/>
        <v>335.32986796527837</v>
      </c>
      <c r="BB53" s="161">
        <f t="shared" si="67"/>
        <v>336.7758216816423</v>
      </c>
      <c r="BC53" s="161">
        <f t="shared" si="67"/>
        <v>335.32986796527814</v>
      </c>
      <c r="BD53" s="161">
        <f t="shared" si="67"/>
        <v>331.25397989276519</v>
      </c>
      <c r="BE53" s="161">
        <f t="shared" si="67"/>
        <v>325.22193386179697</v>
      </c>
      <c r="BF53" s="161">
        <f t="shared" si="67"/>
        <v>318.03706263927188</v>
      </c>
      <c r="BG53" s="161">
        <f t="shared" si="67"/>
        <v>310.31250409845637</v>
      </c>
      <c r="BH53" s="161">
        <f t="shared" si="67"/>
        <v>302.25434182329212</v>
      </c>
      <c r="BI53" s="161">
        <f t="shared" si="67"/>
        <v>293.6278898619334</v>
      </c>
      <c r="BJ53" s="161">
        <f t="shared" si="67"/>
        <v>283.89881959164637</v>
      </c>
      <c r="BK53" s="161">
        <f t="shared" si="67"/>
        <v>272.47144624354661</v>
      </c>
      <c r="BL53" s="161">
        <f t="shared" si="68"/>
        <v>258.9239730730024</v>
      </c>
      <c r="BM53" s="161">
        <f t="shared" si="68"/>
        <v>243.16302460301949</v>
      </c>
      <c r="BN53" s="161">
        <f t="shared" si="68"/>
        <v>225.46552461537721</v>
      </c>
      <c r="BO53" s="161">
        <f t="shared" si="68"/>
        <v>206.41990526394628</v>
      </c>
      <c r="BP53" s="161">
        <f t="shared" si="68"/>
        <v>186.80511180049808</v>
      </c>
      <c r="BQ53" s="161">
        <f t="shared" si="68"/>
        <v>167.45176547950061</v>
      </c>
      <c r="BR53" s="161">
        <f t="shared" si="68"/>
        <v>149.1208041920319</v>
      </c>
      <c r="BS53" s="161">
        <f t="shared" si="68"/>
        <v>132.41946442218918</v>
      </c>
      <c r="BT53" s="161">
        <f t="shared" si="68"/>
        <v>117.75963461021649</v>
      </c>
      <c r="BU53" s="161">
        <f t="shared" si="68"/>
        <v>105.3531913642765</v>
      </c>
      <c r="BV53" s="161">
        <f t="shared" si="69"/>
        <v>95.23375011881879</v>
      </c>
      <c r="BW53" s="161">
        <f t="shared" si="69"/>
        <v>87.293335771076514</v>
      </c>
      <c r="BX53" s="161">
        <f t="shared" si="69"/>
        <v>63.280961815819708</v>
      </c>
      <c r="BY53" s="161">
        <f t="shared" si="69"/>
        <v>57.918801030642861</v>
      </c>
      <c r="BZ53" s="161">
        <f t="shared" si="69"/>
        <v>53.237357458090258</v>
      </c>
      <c r="CA53" s="161">
        <f t="shared" si="69"/>
        <v>49.10685377089743</v>
      </c>
      <c r="CB53" s="161">
        <f t="shared" si="69"/>
        <v>45.429895868409247</v>
      </c>
      <c r="CC53" s="161">
        <f t="shared" si="69"/>
        <v>42.132358987857998</v>
      </c>
      <c r="CD53" s="161">
        <f t="shared" si="69"/>
        <v>39.156945648434842</v>
      </c>
      <c r="CE53" s="161">
        <f t="shared" si="69"/>
        <v>36.458627388805375</v>
      </c>
      <c r="CF53" s="161">
        <f t="shared" si="70"/>
        <v>34.001411751763911</v>
      </c>
      <c r="CG53" s="161">
        <f t="shared" si="70"/>
        <v>31.756040615106624</v>
      </c>
      <c r="CH53" s="161">
        <f t="shared" si="70"/>
        <v>29.698343080690339</v>
      </c>
      <c r="CI53" s="161">
        <f t="shared" si="70"/>
        <v>27.808048895009936</v>
      </c>
      <c r="CJ53" s="161">
        <f t="shared" si="70"/>
        <v>26.067926576291431</v>
      </c>
      <c r="CK53" s="161">
        <f t="shared" si="70"/>
        <v>24.463151209236369</v>
      </c>
      <c r="CL53" s="161">
        <f t="shared" si="70"/>
        <v>22.980835381552851</v>
      </c>
      <c r="CM53" s="161">
        <f t="shared" si="70"/>
        <v>21.609676640081606</v>
      </c>
      <c r="CN53" s="161">
        <f t="shared" si="70"/>
        <v>20.339688728890909</v>
      </c>
      <c r="CO53" s="161">
        <f t="shared" si="70"/>
        <v>19.161993557755679</v>
      </c>
      <c r="CP53" s="162">
        <f t="shared" si="70"/>
        <v>18.068657611088007</v>
      </c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</row>
    <row r="54" spans="7:123" ht="17.100000000000001" customHeight="1" x14ac:dyDescent="0.2">
      <c r="G54" s="109">
        <f t="shared" si="58"/>
        <v>1587.1794556593311</v>
      </c>
      <c r="H54" s="77">
        <f t="shared" si="59"/>
        <v>0</v>
      </c>
      <c r="I54" s="77">
        <f t="shared" si="60"/>
        <v>0</v>
      </c>
      <c r="J54" s="75">
        <f t="shared" si="61"/>
        <v>1587.1794556593311</v>
      </c>
      <c r="K54" s="105">
        <f t="shared" si="62"/>
        <v>-0.2758058985885235</v>
      </c>
      <c r="L54" s="127">
        <f t="shared" si="32"/>
        <v>-15.802513953935586</v>
      </c>
      <c r="M54" s="129">
        <f t="shared" si="33"/>
        <v>-0.60000000000000242</v>
      </c>
      <c r="N54" s="160">
        <f t="shared" si="63"/>
        <v>17.714816821679229</v>
      </c>
      <c r="O54" s="161">
        <f t="shared" si="63"/>
        <v>18.780972741700207</v>
      </c>
      <c r="P54" s="161">
        <f t="shared" si="63"/>
        <v>19.928818631740555</v>
      </c>
      <c r="Q54" s="161">
        <f t="shared" si="63"/>
        <v>21.16597626278681</v>
      </c>
      <c r="R54" s="161">
        <f t="shared" si="63"/>
        <v>22.50097013839909</v>
      </c>
      <c r="S54" s="161">
        <f t="shared" si="63"/>
        <v>23.94338452887321</v>
      </c>
      <c r="T54" s="161">
        <f t="shared" si="63"/>
        <v>25.504063624941388</v>
      </c>
      <c r="U54" s="161">
        <f t="shared" si="63"/>
        <v>27.195370714753093</v>
      </c>
      <c r="V54" s="161">
        <f t="shared" si="63"/>
        <v>29.031528892239109</v>
      </c>
      <c r="W54" s="161">
        <f t="shared" si="63"/>
        <v>31.029075258092195</v>
      </c>
      <c r="X54" s="161">
        <f t="shared" si="64"/>
        <v>33.207474112443961</v>
      </c>
      <c r="Y54" s="161">
        <f t="shared" si="64"/>
        <v>35.589954024098986</v>
      </c>
      <c r="Z54" s="161">
        <f t="shared" si="64"/>
        <v>38.20466139933405</v>
      </c>
      <c r="AA54" s="161">
        <f t="shared" si="64"/>
        <v>41.08626280006353</v>
      </c>
      <c r="AB54" s="161">
        <f t="shared" si="64"/>
        <v>44.278184730909771</v>
      </c>
      <c r="AC54" s="161">
        <f t="shared" si="64"/>
        <v>47.835759796992875</v>
      </c>
      <c r="AD54" s="161">
        <f t="shared" si="64"/>
        <v>51.830661425330184</v>
      </c>
      <c r="AE54" s="161">
        <f t="shared" si="64"/>
        <v>56.357168363588471</v>
      </c>
      <c r="AF54" s="161">
        <f t="shared" si="64"/>
        <v>61.541021460982066</v>
      </c>
      <c r="AG54" s="161">
        <f t="shared" si="64"/>
        <v>85.030406602942463</v>
      </c>
      <c r="AH54" s="161">
        <f t="shared" si="65"/>
        <v>92.701680801283032</v>
      </c>
      <c r="AI54" s="161">
        <f t="shared" si="65"/>
        <v>102.48992388464532</v>
      </c>
      <c r="AJ54" s="161">
        <f t="shared" si="65"/>
        <v>114.49447754362173</v>
      </c>
      <c r="AK54" s="161">
        <f t="shared" si="65"/>
        <v>128.67551490319585</v>
      </c>
      <c r="AL54" s="161">
        <f t="shared" si="65"/>
        <v>144.81895340254096</v>
      </c>
      <c r="AM54" s="161">
        <f t="shared" si="65"/>
        <v>162.51625344532425</v>
      </c>
      <c r="AN54" s="161">
        <f t="shared" si="65"/>
        <v>181.17021262137104</v>
      </c>
      <c r="AO54" s="161">
        <f t="shared" si="65"/>
        <v>200.03683894797885</v>
      </c>
      <c r="AP54" s="161">
        <f t="shared" si="65"/>
        <v>218.30822558924791</v>
      </c>
      <c r="AQ54" s="161">
        <f t="shared" si="65"/>
        <v>235.23115534075308</v>
      </c>
      <c r="AR54" s="161">
        <f t="shared" si="66"/>
        <v>250.24180716087753</v>
      </c>
      <c r="AS54" s="161">
        <f t="shared" si="66"/>
        <v>263.08215064886218</v>
      </c>
      <c r="AT54" s="161">
        <f t="shared" si="66"/>
        <v>273.85520409776342</v>
      </c>
      <c r="AU54" s="161">
        <f t="shared" si="66"/>
        <v>282.98244135750889</v>
      </c>
      <c r="AV54" s="161">
        <f t="shared" si="66"/>
        <v>291.05251060903885</v>
      </c>
      <c r="AW54" s="161">
        <f t="shared" si="66"/>
        <v>298.59283628799773</v>
      </c>
      <c r="AX54" s="161">
        <f t="shared" si="66"/>
        <v>305.83940970418462</v>
      </c>
      <c r="AY54" s="161">
        <f t="shared" si="66"/>
        <v>312.60118889033447</v>
      </c>
      <c r="AZ54" s="161">
        <f t="shared" si="66"/>
        <v>318.29331639014237</v>
      </c>
      <c r="BA54" s="161">
        <f t="shared" si="66"/>
        <v>322.1464449270091</v>
      </c>
      <c r="BB54" s="161">
        <f t="shared" si="67"/>
        <v>323.51457375546511</v>
      </c>
      <c r="BC54" s="161">
        <f t="shared" si="67"/>
        <v>322.14644492700887</v>
      </c>
      <c r="BD54" s="161">
        <f t="shared" si="67"/>
        <v>318.29331639014214</v>
      </c>
      <c r="BE54" s="161">
        <f t="shared" si="67"/>
        <v>312.60118889033436</v>
      </c>
      <c r="BF54" s="161">
        <f t="shared" si="67"/>
        <v>305.83940970418416</v>
      </c>
      <c r="BG54" s="161">
        <f t="shared" si="67"/>
        <v>298.59283628799722</v>
      </c>
      <c r="BH54" s="161">
        <f t="shared" si="67"/>
        <v>291.05251060903845</v>
      </c>
      <c r="BI54" s="161">
        <f t="shared" si="67"/>
        <v>282.98244135750849</v>
      </c>
      <c r="BJ54" s="161">
        <f t="shared" si="67"/>
        <v>273.85520409776296</v>
      </c>
      <c r="BK54" s="161">
        <f t="shared" si="67"/>
        <v>263.08215064886167</v>
      </c>
      <c r="BL54" s="161">
        <f t="shared" si="68"/>
        <v>250.24180716087685</v>
      </c>
      <c r="BM54" s="161">
        <f t="shared" si="68"/>
        <v>235.23115534075228</v>
      </c>
      <c r="BN54" s="161">
        <f t="shared" si="68"/>
        <v>218.30822558924706</v>
      </c>
      <c r="BO54" s="161">
        <f t="shared" si="68"/>
        <v>200.03683894797791</v>
      </c>
      <c r="BP54" s="161">
        <f t="shared" si="68"/>
        <v>181.1702126213699</v>
      </c>
      <c r="BQ54" s="161">
        <f t="shared" si="68"/>
        <v>162.51625344532334</v>
      </c>
      <c r="BR54" s="161">
        <f t="shared" si="68"/>
        <v>144.81895340254019</v>
      </c>
      <c r="BS54" s="161">
        <f t="shared" si="68"/>
        <v>128.67551490319516</v>
      </c>
      <c r="BT54" s="161">
        <f t="shared" si="68"/>
        <v>114.4944775436211</v>
      </c>
      <c r="BU54" s="161">
        <f t="shared" si="68"/>
        <v>102.48992388464477</v>
      </c>
      <c r="BV54" s="161">
        <f t="shared" si="69"/>
        <v>92.701680801282663</v>
      </c>
      <c r="BW54" s="161">
        <f t="shared" si="69"/>
        <v>85.030406602942165</v>
      </c>
      <c r="BX54" s="161">
        <f t="shared" si="69"/>
        <v>61.541021460981788</v>
      </c>
      <c r="BY54" s="161">
        <f t="shared" si="69"/>
        <v>56.357168363588229</v>
      </c>
      <c r="BZ54" s="161">
        <f t="shared" si="69"/>
        <v>51.830661425329978</v>
      </c>
      <c r="CA54" s="161">
        <f t="shared" si="69"/>
        <v>47.835759796992676</v>
      </c>
      <c r="CB54" s="161">
        <f t="shared" si="69"/>
        <v>44.278184730909572</v>
      </c>
      <c r="CC54" s="161">
        <f t="shared" si="69"/>
        <v>41.086262800063388</v>
      </c>
      <c r="CD54" s="161">
        <f t="shared" si="69"/>
        <v>38.204661399333936</v>
      </c>
      <c r="CE54" s="161">
        <f t="shared" si="69"/>
        <v>35.589954024098851</v>
      </c>
      <c r="CF54" s="161">
        <f t="shared" si="70"/>
        <v>33.207474112443862</v>
      </c>
      <c r="CG54" s="161">
        <f t="shared" si="70"/>
        <v>31.029075258092103</v>
      </c>
      <c r="CH54" s="161">
        <f t="shared" si="70"/>
        <v>29.031528892239013</v>
      </c>
      <c r="CI54" s="161">
        <f t="shared" si="70"/>
        <v>27.195370714753015</v>
      </c>
      <c r="CJ54" s="161">
        <f t="shared" si="70"/>
        <v>25.504063624941306</v>
      </c>
      <c r="CK54" s="161">
        <f t="shared" si="70"/>
        <v>23.943384528873139</v>
      </c>
      <c r="CL54" s="161">
        <f t="shared" si="70"/>
        <v>22.500970138399026</v>
      </c>
      <c r="CM54" s="161">
        <f t="shared" si="70"/>
        <v>21.165976262786742</v>
      </c>
      <c r="CN54" s="161">
        <f t="shared" si="70"/>
        <v>19.928818631740505</v>
      </c>
      <c r="CO54" s="161">
        <f t="shared" si="70"/>
        <v>18.780972741700154</v>
      </c>
      <c r="CP54" s="162">
        <f t="shared" si="70"/>
        <v>17.714816821679182</v>
      </c>
      <c r="CQ54" s="119"/>
      <c r="CR54" s="119"/>
      <c r="CS54" s="119"/>
      <c r="CT54" s="119"/>
      <c r="CU54" s="119"/>
      <c r="CV54" s="119"/>
      <c r="CW54" s="119"/>
      <c r="CX54" s="119"/>
      <c r="CY54" s="119"/>
      <c r="CZ54" s="119"/>
      <c r="DA54" s="119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</row>
    <row r="55" spans="7:123" ht="17.100000000000001" customHeight="1" x14ac:dyDescent="0.2">
      <c r="G55" s="109">
        <f t="shared" si="58"/>
        <v>1566.8124730872723</v>
      </c>
      <c r="H55" s="77">
        <f t="shared" si="59"/>
        <v>0</v>
      </c>
      <c r="I55" s="77">
        <f t="shared" si="60"/>
        <v>0</v>
      </c>
      <c r="J55" s="75">
        <f t="shared" si="61"/>
        <v>1566.8124730872723</v>
      </c>
      <c r="K55" s="105">
        <f t="shared" si="62"/>
        <v>-0.31891770078480547</v>
      </c>
      <c r="L55" s="127">
        <f t="shared" si="32"/>
        <v>-18.272638266985375</v>
      </c>
      <c r="M55" s="129">
        <f t="shared" si="33"/>
        <v>-0.7000000000000024</v>
      </c>
      <c r="N55" s="160">
        <f t="shared" si="63"/>
        <v>17.325866417055209</v>
      </c>
      <c r="O55" s="161">
        <f t="shared" si="63"/>
        <v>18.362017725609643</v>
      </c>
      <c r="P55" s="161">
        <f t="shared" si="63"/>
        <v>19.47690963627473</v>
      </c>
      <c r="Q55" s="161">
        <f t="shared" si="63"/>
        <v>20.677820172471414</v>
      </c>
      <c r="R55" s="161">
        <f t="shared" si="63"/>
        <v>21.97288413222309</v>
      </c>
      <c r="S55" s="161">
        <f t="shared" si="63"/>
        <v>23.371242936128755</v>
      </c>
      <c r="T55" s="161">
        <f t="shared" si="63"/>
        <v>24.883236137967284</v>
      </c>
      <c r="U55" s="161">
        <f t="shared" si="63"/>
        <v>26.520650069379762</v>
      </c>
      <c r="V55" s="161">
        <f t="shared" si="63"/>
        <v>28.29704551653089</v>
      </c>
      <c r="W55" s="161">
        <f t="shared" si="63"/>
        <v>30.228195516234997</v>
      </c>
      <c r="X55" s="161">
        <f t="shared" si="64"/>
        <v>32.332677504638781</v>
      </c>
      <c r="Y55" s="161">
        <f t="shared" si="64"/>
        <v>34.632682851892035</v>
      </c>
      <c r="Z55" s="161">
        <f t="shared" si="64"/>
        <v>37.155133679521889</v>
      </c>
      <c r="AA55" s="161">
        <f t="shared" si="64"/>
        <v>39.933235177129482</v>
      </c>
      <c r="AB55" s="161">
        <f t="shared" si="64"/>
        <v>43.008646156176191</v>
      </c>
      <c r="AC55" s="161">
        <f t="shared" si="64"/>
        <v>46.434527865547821</v>
      </c>
      <c r="AD55" s="161">
        <f t="shared" si="64"/>
        <v>50.279840104651456</v>
      </c>
      <c r="AE55" s="161">
        <f t="shared" si="64"/>
        <v>54.635406408442897</v>
      </c>
      <c r="AF55" s="161">
        <f t="shared" si="64"/>
        <v>59.622482234708507</v>
      </c>
      <c r="AG55" s="161">
        <f t="shared" si="64"/>
        <v>82.52177499782205</v>
      </c>
      <c r="AH55" s="161">
        <f t="shared" si="65"/>
        <v>89.895276677961604</v>
      </c>
      <c r="AI55" s="161">
        <f t="shared" si="65"/>
        <v>99.316467442490563</v>
      </c>
      <c r="AJ55" s="161">
        <f t="shared" si="65"/>
        <v>110.87524970643571</v>
      </c>
      <c r="AK55" s="161">
        <f t="shared" si="65"/>
        <v>124.52518278855108</v>
      </c>
      <c r="AL55" s="161">
        <f t="shared" si="65"/>
        <v>140.05016462684526</v>
      </c>
      <c r="AM55" s="161">
        <f t="shared" si="65"/>
        <v>157.04593576638391</v>
      </c>
      <c r="AN55" s="161">
        <f t="shared" si="65"/>
        <v>174.9270798466911</v>
      </c>
      <c r="AO55" s="161">
        <f t="shared" si="65"/>
        <v>192.96906331007364</v>
      </c>
      <c r="AP55" s="161">
        <f t="shared" si="65"/>
        <v>210.38972770338989</v>
      </c>
      <c r="AQ55" s="161">
        <f t="shared" si="65"/>
        <v>226.46471607196827</v>
      </c>
      <c r="AR55" s="161">
        <f t="shared" si="66"/>
        <v>240.65749942149938</v>
      </c>
      <c r="AS55" s="161">
        <f t="shared" si="66"/>
        <v>252.73062683775362</v>
      </c>
      <c r="AT55" s="161">
        <f t="shared" si="66"/>
        <v>262.79710065069008</v>
      </c>
      <c r="AU55" s="161">
        <f t="shared" si="66"/>
        <v>271.27709461637608</v>
      </c>
      <c r="AV55" s="161">
        <f t="shared" si="66"/>
        <v>278.75041506440908</v>
      </c>
      <c r="AW55" s="161">
        <f t="shared" si="66"/>
        <v>285.73581030181765</v>
      </c>
      <c r="AX55" s="161">
        <f t="shared" si="66"/>
        <v>292.46977676629899</v>
      </c>
      <c r="AY55" s="161">
        <f t="shared" si="66"/>
        <v>298.7770933569177</v>
      </c>
      <c r="AZ55" s="161">
        <f t="shared" si="66"/>
        <v>304.10348402271183</v>
      </c>
      <c r="BA55" s="161">
        <f t="shared" si="66"/>
        <v>307.71662478943887</v>
      </c>
      <c r="BB55" s="161">
        <f t="shared" si="67"/>
        <v>309.00085294854046</v>
      </c>
      <c r="BC55" s="161">
        <f t="shared" si="67"/>
        <v>307.71662478943864</v>
      </c>
      <c r="BD55" s="161">
        <f t="shared" si="67"/>
        <v>304.10348402271165</v>
      </c>
      <c r="BE55" s="161">
        <f t="shared" si="67"/>
        <v>298.77709335691753</v>
      </c>
      <c r="BF55" s="161">
        <f t="shared" si="67"/>
        <v>292.46977676629859</v>
      </c>
      <c r="BG55" s="161">
        <f t="shared" si="67"/>
        <v>285.73581030181737</v>
      </c>
      <c r="BH55" s="161">
        <f t="shared" si="67"/>
        <v>278.75041506440874</v>
      </c>
      <c r="BI55" s="161">
        <f t="shared" si="67"/>
        <v>271.27709461637573</v>
      </c>
      <c r="BJ55" s="161">
        <f t="shared" si="67"/>
        <v>262.79710065068963</v>
      </c>
      <c r="BK55" s="161">
        <f t="shared" si="67"/>
        <v>252.73062683775299</v>
      </c>
      <c r="BL55" s="161">
        <f t="shared" si="68"/>
        <v>240.65749942149856</v>
      </c>
      <c r="BM55" s="161">
        <f t="shared" si="68"/>
        <v>226.4647160719675</v>
      </c>
      <c r="BN55" s="161">
        <f t="shared" si="68"/>
        <v>210.38972770338901</v>
      </c>
      <c r="BO55" s="161">
        <f t="shared" si="68"/>
        <v>192.96906331007278</v>
      </c>
      <c r="BP55" s="161">
        <f t="shared" si="68"/>
        <v>174.92707984668991</v>
      </c>
      <c r="BQ55" s="161">
        <f t="shared" si="68"/>
        <v>157.04593576638302</v>
      </c>
      <c r="BR55" s="161">
        <f t="shared" si="68"/>
        <v>140.05016462684443</v>
      </c>
      <c r="BS55" s="161">
        <f t="shared" si="68"/>
        <v>124.52518278855044</v>
      </c>
      <c r="BT55" s="161">
        <f t="shared" si="68"/>
        <v>110.87524970643513</v>
      </c>
      <c r="BU55" s="161">
        <f t="shared" si="68"/>
        <v>99.316467442490094</v>
      </c>
      <c r="BV55" s="161">
        <f t="shared" si="69"/>
        <v>89.895276677961277</v>
      </c>
      <c r="BW55" s="161">
        <f t="shared" si="69"/>
        <v>82.521774997821709</v>
      </c>
      <c r="BX55" s="161">
        <f t="shared" si="69"/>
        <v>59.622482234708265</v>
      </c>
      <c r="BY55" s="161">
        <f t="shared" si="69"/>
        <v>54.635406408442677</v>
      </c>
      <c r="BZ55" s="161">
        <f t="shared" si="69"/>
        <v>50.279840104651235</v>
      </c>
      <c r="CA55" s="161">
        <f t="shared" si="69"/>
        <v>46.434527865547622</v>
      </c>
      <c r="CB55" s="161">
        <f t="shared" si="69"/>
        <v>43.008646156176013</v>
      </c>
      <c r="CC55" s="161">
        <f t="shared" si="69"/>
        <v>39.933235177129369</v>
      </c>
      <c r="CD55" s="161">
        <f t="shared" si="69"/>
        <v>37.155133679521775</v>
      </c>
      <c r="CE55" s="161">
        <f t="shared" si="69"/>
        <v>34.632682851891907</v>
      </c>
      <c r="CF55" s="161">
        <f t="shared" si="70"/>
        <v>32.332677504638681</v>
      </c>
      <c r="CG55" s="161">
        <f t="shared" si="70"/>
        <v>30.228195516234884</v>
      </c>
      <c r="CH55" s="161">
        <f t="shared" si="70"/>
        <v>28.297045516530801</v>
      </c>
      <c r="CI55" s="161">
        <f t="shared" si="70"/>
        <v>26.520650069379673</v>
      </c>
      <c r="CJ55" s="161">
        <f t="shared" si="70"/>
        <v>24.88323613796722</v>
      </c>
      <c r="CK55" s="161">
        <f t="shared" si="70"/>
        <v>23.371242936128674</v>
      </c>
      <c r="CL55" s="161">
        <f t="shared" si="70"/>
        <v>21.972884132223029</v>
      </c>
      <c r="CM55" s="161">
        <f t="shared" si="70"/>
        <v>20.67782017247135</v>
      </c>
      <c r="CN55" s="161">
        <f t="shared" si="70"/>
        <v>19.476909636274669</v>
      </c>
      <c r="CO55" s="161">
        <f t="shared" si="70"/>
        <v>18.36201772560959</v>
      </c>
      <c r="CP55" s="162">
        <f t="shared" si="70"/>
        <v>17.32586641705516</v>
      </c>
      <c r="CQ55" s="119"/>
      <c r="CR55" s="119"/>
      <c r="CS55" s="119"/>
      <c r="CT55" s="119"/>
      <c r="CU55" s="119"/>
      <c r="CV55" s="119"/>
      <c r="CW55" s="119"/>
      <c r="CX55" s="119"/>
      <c r="CY55" s="119"/>
      <c r="CZ55" s="119"/>
      <c r="DA55" s="119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</row>
    <row r="56" spans="7:123" ht="17.100000000000001" customHeight="1" x14ac:dyDescent="0.2">
      <c r="G56" s="109">
        <f t="shared" si="58"/>
        <v>1541.7954975578252</v>
      </c>
      <c r="H56" s="77">
        <f t="shared" si="59"/>
        <v>0</v>
      </c>
      <c r="I56" s="77">
        <f t="shared" si="60"/>
        <v>0</v>
      </c>
      <c r="J56" s="75">
        <f t="shared" si="61"/>
        <v>1541.7954975578252</v>
      </c>
      <c r="K56" s="105">
        <f t="shared" si="62"/>
        <v>-0.36083678303309163</v>
      </c>
      <c r="L56" s="127">
        <f t="shared" si="32"/>
        <v>-20.674424760873944</v>
      </c>
      <c r="M56" s="129">
        <f t="shared" si="33"/>
        <v>-0.80000000000000238</v>
      </c>
      <c r="N56" s="160">
        <f t="shared" si="63"/>
        <v>16.86880747947254</v>
      </c>
      <c r="O56" s="161">
        <f t="shared" si="63"/>
        <v>17.870333077729057</v>
      </c>
      <c r="P56" s="161">
        <f t="shared" si="63"/>
        <v>18.947257729520711</v>
      </c>
      <c r="Q56" s="161">
        <f t="shared" si="63"/>
        <v>20.106477487328558</v>
      </c>
      <c r="R56" s="161">
        <f t="shared" si="63"/>
        <v>21.355695157045744</v>
      </c>
      <c r="S56" s="161">
        <f t="shared" si="63"/>
        <v>22.703562471101577</v>
      </c>
      <c r="T56" s="161">
        <f t="shared" si="63"/>
        <v>24.159862377834859</v>
      </c>
      <c r="U56" s="161">
        <f t="shared" si="63"/>
        <v>25.735746453876057</v>
      </c>
      <c r="V56" s="161">
        <f t="shared" si="63"/>
        <v>27.444048678741531</v>
      </c>
      <c r="W56" s="161">
        <f t="shared" si="63"/>
        <v>29.299705712594463</v>
      </c>
      <c r="X56" s="161">
        <f t="shared" si="64"/>
        <v>31.320326535060531</v>
      </c>
      <c r="Y56" s="161">
        <f t="shared" si="64"/>
        <v>33.526972463537497</v>
      </c>
      <c r="Z56" s="161">
        <f t="shared" si="64"/>
        <v>35.945234477305185</v>
      </c>
      <c r="AA56" s="161">
        <f t="shared" si="64"/>
        <v>38.606731668174909</v>
      </c>
      <c r="AB56" s="161">
        <f t="shared" si="64"/>
        <v>41.551207037764264</v>
      </c>
      <c r="AC56" s="161">
        <f t="shared" si="64"/>
        <v>44.829471002244887</v>
      </c>
      <c r="AD56" s="161">
        <f t="shared" si="64"/>
        <v>48.507547336968919</v>
      </c>
      <c r="AE56" s="161">
        <f t="shared" si="64"/>
        <v>52.67252224058771</v>
      </c>
      <c r="AF56" s="161">
        <f t="shared" si="64"/>
        <v>57.440799507847409</v>
      </c>
      <c r="AG56" s="161">
        <f t="shared" si="64"/>
        <v>79.684740284960483</v>
      </c>
      <c r="AH56" s="161">
        <f t="shared" si="65"/>
        <v>86.729526009250918</v>
      </c>
      <c r="AI56" s="161">
        <f t="shared" si="65"/>
        <v>95.746446980541279</v>
      </c>
      <c r="AJ56" s="161">
        <f t="shared" si="65"/>
        <v>106.81544409419473</v>
      </c>
      <c r="AK56" s="161">
        <f t="shared" si="65"/>
        <v>119.88333029266161</v>
      </c>
      <c r="AL56" s="161">
        <f t="shared" si="65"/>
        <v>134.73238711420757</v>
      </c>
      <c r="AM56" s="161">
        <f t="shared" si="65"/>
        <v>150.96368388583949</v>
      </c>
      <c r="AN56" s="161">
        <f t="shared" si="65"/>
        <v>168.0053157964602</v>
      </c>
      <c r="AO56" s="161">
        <f t="shared" si="65"/>
        <v>185.15452033558105</v>
      </c>
      <c r="AP56" s="161">
        <f t="shared" si="65"/>
        <v>201.65754926923577</v>
      </c>
      <c r="AQ56" s="161">
        <f t="shared" si="65"/>
        <v>216.82153885392472</v>
      </c>
      <c r="AR56" s="161">
        <f t="shared" si="66"/>
        <v>230.13939806565958</v>
      </c>
      <c r="AS56" s="161">
        <f t="shared" si="66"/>
        <v>241.39549150834213</v>
      </c>
      <c r="AT56" s="161">
        <f t="shared" si="66"/>
        <v>250.71289265976216</v>
      </c>
      <c r="AU56" s="161">
        <f t="shared" si="66"/>
        <v>258.5094884012646</v>
      </c>
      <c r="AV56" s="161">
        <f t="shared" si="66"/>
        <v>265.35461522702241</v>
      </c>
      <c r="AW56" s="161">
        <f t="shared" si="66"/>
        <v>271.75676947110981</v>
      </c>
      <c r="AX56" s="161">
        <f t="shared" si="66"/>
        <v>277.95214549167548</v>
      </c>
      <c r="AY56" s="161">
        <f t="shared" si="66"/>
        <v>283.78174394232462</v>
      </c>
      <c r="AZ56" s="161">
        <f t="shared" si="66"/>
        <v>288.72341598200256</v>
      </c>
      <c r="BA56" s="161">
        <f t="shared" si="66"/>
        <v>292.0839665225601</v>
      </c>
      <c r="BB56" s="161">
        <f t="shared" si="67"/>
        <v>293.27986022607109</v>
      </c>
      <c r="BC56" s="161">
        <f t="shared" si="67"/>
        <v>292.08396652255988</v>
      </c>
      <c r="BD56" s="161">
        <f t="shared" si="67"/>
        <v>288.72341598200239</v>
      </c>
      <c r="BE56" s="161">
        <f t="shared" si="67"/>
        <v>283.7817439423244</v>
      </c>
      <c r="BF56" s="161">
        <f t="shared" si="67"/>
        <v>277.95214549167525</v>
      </c>
      <c r="BG56" s="161">
        <f t="shared" si="67"/>
        <v>271.75676947110935</v>
      </c>
      <c r="BH56" s="161">
        <f t="shared" si="67"/>
        <v>265.35461522702212</v>
      </c>
      <c r="BI56" s="161">
        <f t="shared" si="67"/>
        <v>258.50948840126426</v>
      </c>
      <c r="BJ56" s="161">
        <f t="shared" si="67"/>
        <v>250.71289265976196</v>
      </c>
      <c r="BK56" s="161">
        <f t="shared" si="67"/>
        <v>241.39549150834176</v>
      </c>
      <c r="BL56" s="161">
        <f t="shared" si="68"/>
        <v>230.13939806565898</v>
      </c>
      <c r="BM56" s="161">
        <f t="shared" si="68"/>
        <v>216.82153885392401</v>
      </c>
      <c r="BN56" s="161">
        <f t="shared" si="68"/>
        <v>201.65754926923495</v>
      </c>
      <c r="BO56" s="161">
        <f t="shared" si="68"/>
        <v>185.15452033558017</v>
      </c>
      <c r="BP56" s="161">
        <f t="shared" si="68"/>
        <v>168.00531579645917</v>
      </c>
      <c r="BQ56" s="161">
        <f t="shared" si="68"/>
        <v>150.96368388583861</v>
      </c>
      <c r="BR56" s="161">
        <f t="shared" si="68"/>
        <v>134.73238711420674</v>
      </c>
      <c r="BS56" s="161">
        <f t="shared" si="68"/>
        <v>119.88333029266092</v>
      </c>
      <c r="BT56" s="161">
        <f t="shared" si="68"/>
        <v>106.81544409419418</v>
      </c>
      <c r="BU56" s="161">
        <f t="shared" si="68"/>
        <v>95.746446980540767</v>
      </c>
      <c r="BV56" s="161">
        <f t="shared" si="69"/>
        <v>86.729526009250591</v>
      </c>
      <c r="BW56" s="161">
        <f t="shared" si="69"/>
        <v>79.684740284960185</v>
      </c>
      <c r="BX56" s="161">
        <f t="shared" si="69"/>
        <v>57.440799507847174</v>
      </c>
      <c r="BY56" s="161">
        <f t="shared" si="69"/>
        <v>52.672522240587512</v>
      </c>
      <c r="BZ56" s="161">
        <f t="shared" si="69"/>
        <v>48.507547336968713</v>
      </c>
      <c r="CA56" s="161">
        <f t="shared" si="69"/>
        <v>44.829471002244723</v>
      </c>
      <c r="CB56" s="161">
        <f t="shared" si="69"/>
        <v>41.551207037764101</v>
      </c>
      <c r="CC56" s="161">
        <f t="shared" si="69"/>
        <v>38.606731668174774</v>
      </c>
      <c r="CD56" s="161">
        <f t="shared" si="69"/>
        <v>35.94523447730505</v>
      </c>
      <c r="CE56" s="161">
        <f t="shared" si="69"/>
        <v>33.526972463537369</v>
      </c>
      <c r="CF56" s="161">
        <f t="shared" si="70"/>
        <v>31.320326535060421</v>
      </c>
      <c r="CG56" s="161">
        <f t="shared" si="70"/>
        <v>29.299705712594367</v>
      </c>
      <c r="CH56" s="161">
        <f t="shared" si="70"/>
        <v>27.444048678741442</v>
      </c>
      <c r="CI56" s="161">
        <f t="shared" si="70"/>
        <v>25.735746453875976</v>
      </c>
      <c r="CJ56" s="161">
        <f t="shared" si="70"/>
        <v>24.159862377834799</v>
      </c>
      <c r="CK56" s="161">
        <f t="shared" si="70"/>
        <v>22.703562471101495</v>
      </c>
      <c r="CL56" s="161">
        <f t="shared" si="70"/>
        <v>21.35569515704567</v>
      </c>
      <c r="CM56" s="161">
        <f t="shared" si="70"/>
        <v>20.106477487328494</v>
      </c>
      <c r="CN56" s="161">
        <f t="shared" si="70"/>
        <v>18.947257729520665</v>
      </c>
      <c r="CO56" s="161">
        <f t="shared" si="70"/>
        <v>17.870333077729004</v>
      </c>
      <c r="CP56" s="162">
        <f t="shared" si="70"/>
        <v>16.868807479472501</v>
      </c>
      <c r="CQ56" s="119"/>
      <c r="CR56" s="119"/>
      <c r="CS56" s="119"/>
      <c r="CT56" s="119"/>
      <c r="CU56" s="119"/>
      <c r="CV56" s="119"/>
      <c r="CW56" s="119"/>
      <c r="CX56" s="119"/>
      <c r="CY56" s="119"/>
      <c r="CZ56" s="119"/>
      <c r="DA56" s="119"/>
      <c r="DB56" s="119"/>
      <c r="DC56" s="119"/>
      <c r="DD56" s="119"/>
      <c r="DE56" s="119"/>
      <c r="DF56" s="119"/>
      <c r="DG56" s="119"/>
      <c r="DH56" s="119"/>
      <c r="DI56" s="119"/>
      <c r="DJ56" s="119"/>
      <c r="DK56" s="119"/>
      <c r="DL56" s="119"/>
      <c r="DM56" s="119"/>
      <c r="DN56" s="119"/>
      <c r="DO56" s="119"/>
      <c r="DP56" s="119"/>
      <c r="DQ56" s="119"/>
      <c r="DR56" s="119"/>
      <c r="DS56" s="119"/>
    </row>
    <row r="57" spans="7:123" ht="17.100000000000001" customHeight="1" x14ac:dyDescent="0.2">
      <c r="G57" s="109">
        <f t="shared" si="58"/>
        <v>1508.1862323960002</v>
      </c>
      <c r="H57" s="77">
        <f t="shared" si="59"/>
        <v>0</v>
      </c>
      <c r="I57" s="77">
        <f t="shared" si="60"/>
        <v>0</v>
      </c>
      <c r="J57" s="75">
        <f t="shared" si="61"/>
        <v>1508.1862323960002</v>
      </c>
      <c r="K57" s="105">
        <f t="shared" si="62"/>
        <v>-0.4014710470621265</v>
      </c>
      <c r="L57" s="127">
        <f t="shared" si="32"/>
        <v>-23.002596593357897</v>
      </c>
      <c r="M57" s="129">
        <f t="shared" si="33"/>
        <v>-0.90000000000000235</v>
      </c>
      <c r="N57" s="160">
        <f t="shared" si="63"/>
        <v>16.305008184133861</v>
      </c>
      <c r="O57" s="161">
        <f t="shared" si="63"/>
        <v>17.26523876985074</v>
      </c>
      <c r="P57" s="161">
        <f t="shared" si="63"/>
        <v>18.297012161629805</v>
      </c>
      <c r="Q57" s="161">
        <f t="shared" si="63"/>
        <v>19.406798045412287</v>
      </c>
      <c r="R57" s="161">
        <f t="shared" si="63"/>
        <v>20.601818950213197</v>
      </c>
      <c r="S57" s="161">
        <f t="shared" si="63"/>
        <v>21.890184423931803</v>
      </c>
      <c r="T57" s="161">
        <f t="shared" si="63"/>
        <v>23.28106373955314</v>
      </c>
      <c r="U57" s="161">
        <f t="shared" si="63"/>
        <v>24.784911655257631</v>
      </c>
      <c r="V57" s="161">
        <f t="shared" si="63"/>
        <v>26.413767778681478</v>
      </c>
      <c r="W57" s="161">
        <f t="shared" si="63"/>
        <v>28.181658681385493</v>
      </c>
      <c r="X57" s="161">
        <f t="shared" si="64"/>
        <v>30.105144170275437</v>
      </c>
      <c r="Y57" s="161">
        <f t="shared" si="64"/>
        <v>32.204066602033514</v>
      </c>
      <c r="Z57" s="161">
        <f t="shared" si="64"/>
        <v>34.502587017561702</v>
      </c>
      <c r="AA57" s="161">
        <f t="shared" si="64"/>
        <v>37.030627252219368</v>
      </c>
      <c r="AB57" s="161">
        <f t="shared" si="64"/>
        <v>39.825887324613845</v>
      </c>
      <c r="AC57" s="161">
        <f t="shared" si="64"/>
        <v>42.936678214731401</v>
      </c>
      <c r="AD57" s="161">
        <f t="shared" si="64"/>
        <v>46.425909611465698</v>
      </c>
      <c r="AE57" s="161">
        <f t="shared" si="64"/>
        <v>50.376711001224059</v>
      </c>
      <c r="AF57" s="161">
        <f t="shared" si="64"/>
        <v>54.900356437294711</v>
      </c>
      <c r="AG57" s="161">
        <f t="shared" si="64"/>
        <v>76.425585718816549</v>
      </c>
      <c r="AH57" s="161">
        <f t="shared" si="65"/>
        <v>83.108217413364315</v>
      </c>
      <c r="AI57" s="161">
        <f t="shared" si="65"/>
        <v>91.682155179852828</v>
      </c>
      <c r="AJ57" s="161">
        <f t="shared" si="65"/>
        <v>102.2171376827696</v>
      </c>
      <c r="AK57" s="161">
        <f t="shared" si="65"/>
        <v>114.65335960792991</v>
      </c>
      <c r="AL57" s="161">
        <f t="shared" si="65"/>
        <v>128.77208864692244</v>
      </c>
      <c r="AM57" s="161">
        <f t="shared" si="65"/>
        <v>144.18086381563242</v>
      </c>
      <c r="AN57" s="161">
        <f t="shared" si="65"/>
        <v>160.32295998007388</v>
      </c>
      <c r="AO57" s="161">
        <f t="shared" si="65"/>
        <v>176.51946579588198</v>
      </c>
      <c r="AP57" s="161">
        <f t="shared" si="65"/>
        <v>192.04730431603141</v>
      </c>
      <c r="AQ57" s="161">
        <f t="shared" si="65"/>
        <v>206.24721999114712</v>
      </c>
      <c r="AR57" s="161">
        <f t="shared" si="66"/>
        <v>218.64316607412306</v>
      </c>
      <c r="AS57" s="161">
        <f t="shared" si="66"/>
        <v>229.0421188438456</v>
      </c>
      <c r="AT57" s="161">
        <f t="shared" si="66"/>
        <v>237.57707743395687</v>
      </c>
      <c r="AU57" s="161">
        <f t="shared" si="66"/>
        <v>244.6626722035829</v>
      </c>
      <c r="AV57" s="161">
        <f t="shared" si="66"/>
        <v>250.85634586311932</v>
      </c>
      <c r="AW57" s="161">
        <f t="shared" si="66"/>
        <v>256.65498924770543</v>
      </c>
      <c r="AX57" s="161">
        <f t="shared" si="66"/>
        <v>262.29371106886805</v>
      </c>
      <c r="AY57" s="161">
        <f t="shared" si="66"/>
        <v>267.62979807797745</v>
      </c>
      <c r="AZ57" s="161">
        <f t="shared" si="66"/>
        <v>272.17407417091368</v>
      </c>
      <c r="BA57" s="161">
        <f t="shared" si="66"/>
        <v>275.27370629330733</v>
      </c>
      <c r="BB57" s="161">
        <f t="shared" si="67"/>
        <v>276.37835046699661</v>
      </c>
      <c r="BC57" s="161">
        <f t="shared" si="67"/>
        <v>275.27370629330733</v>
      </c>
      <c r="BD57" s="161">
        <f t="shared" si="67"/>
        <v>272.17407417091368</v>
      </c>
      <c r="BE57" s="161">
        <f t="shared" si="67"/>
        <v>267.62979807797734</v>
      </c>
      <c r="BF57" s="161">
        <f t="shared" si="67"/>
        <v>262.29371106886776</v>
      </c>
      <c r="BG57" s="161">
        <f t="shared" si="67"/>
        <v>256.65498924770515</v>
      </c>
      <c r="BH57" s="161">
        <f t="shared" si="67"/>
        <v>250.85634586311897</v>
      </c>
      <c r="BI57" s="161">
        <f t="shared" si="67"/>
        <v>244.66267220358245</v>
      </c>
      <c r="BJ57" s="161">
        <f t="shared" si="67"/>
        <v>237.57707743395667</v>
      </c>
      <c r="BK57" s="161">
        <f t="shared" si="67"/>
        <v>229.04211884384515</v>
      </c>
      <c r="BL57" s="161">
        <f t="shared" si="68"/>
        <v>218.64316607412243</v>
      </c>
      <c r="BM57" s="161">
        <f t="shared" si="68"/>
        <v>206.24721999114658</v>
      </c>
      <c r="BN57" s="161">
        <f t="shared" si="68"/>
        <v>192.0473043160307</v>
      </c>
      <c r="BO57" s="161">
        <f t="shared" si="68"/>
        <v>176.51946579588125</v>
      </c>
      <c r="BP57" s="161">
        <f t="shared" si="68"/>
        <v>160.32295998007302</v>
      </c>
      <c r="BQ57" s="161">
        <f t="shared" si="68"/>
        <v>144.18086381563157</v>
      </c>
      <c r="BR57" s="161">
        <f t="shared" si="68"/>
        <v>128.77208864692167</v>
      </c>
      <c r="BS57" s="161">
        <f t="shared" si="68"/>
        <v>114.65335960792922</v>
      </c>
      <c r="BT57" s="161">
        <f t="shared" si="68"/>
        <v>102.21713768276909</v>
      </c>
      <c r="BU57" s="161">
        <f t="shared" si="68"/>
        <v>91.682155179852302</v>
      </c>
      <c r="BV57" s="161">
        <f t="shared" si="69"/>
        <v>83.108217413363988</v>
      </c>
      <c r="BW57" s="161">
        <f t="shared" si="69"/>
        <v>76.425585718816279</v>
      </c>
      <c r="BX57" s="161">
        <f t="shared" si="69"/>
        <v>54.900356437294462</v>
      </c>
      <c r="BY57" s="161">
        <f t="shared" si="69"/>
        <v>50.376711001223882</v>
      </c>
      <c r="BZ57" s="161">
        <f t="shared" si="69"/>
        <v>46.425909611465528</v>
      </c>
      <c r="CA57" s="161">
        <f t="shared" si="69"/>
        <v>42.936678214731224</v>
      </c>
      <c r="CB57" s="161">
        <f t="shared" si="69"/>
        <v>39.825887324613696</v>
      </c>
      <c r="CC57" s="161">
        <f t="shared" si="69"/>
        <v>37.030627252219226</v>
      </c>
      <c r="CD57" s="161">
        <f t="shared" si="69"/>
        <v>34.502587017561595</v>
      </c>
      <c r="CE57" s="161">
        <f t="shared" si="69"/>
        <v>32.204066602033414</v>
      </c>
      <c r="CF57" s="161">
        <f t="shared" si="70"/>
        <v>30.105144170275324</v>
      </c>
      <c r="CG57" s="161">
        <f t="shared" si="70"/>
        <v>28.181658681385407</v>
      </c>
      <c r="CH57" s="161">
        <f t="shared" si="70"/>
        <v>26.413767778681393</v>
      </c>
      <c r="CI57" s="161">
        <f t="shared" si="70"/>
        <v>24.78491165525757</v>
      </c>
      <c r="CJ57" s="161">
        <f t="shared" si="70"/>
        <v>23.281063739553066</v>
      </c>
      <c r="CK57" s="161">
        <f t="shared" si="70"/>
        <v>21.890184423931721</v>
      </c>
      <c r="CL57" s="161">
        <f t="shared" si="70"/>
        <v>20.601818950213143</v>
      </c>
      <c r="CM57" s="161">
        <f t="shared" si="70"/>
        <v>19.406798045412227</v>
      </c>
      <c r="CN57" s="161">
        <f t="shared" si="70"/>
        <v>18.297012161629763</v>
      </c>
      <c r="CO57" s="161">
        <f t="shared" si="70"/>
        <v>17.265238769850694</v>
      </c>
      <c r="CP57" s="162">
        <f t="shared" si="70"/>
        <v>16.305008184133818</v>
      </c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</row>
    <row r="58" spans="7:123" ht="17.100000000000001" customHeight="1" x14ac:dyDescent="0.2">
      <c r="G58" s="109">
        <f t="shared" si="58"/>
        <v>1462.4547940085079</v>
      </c>
      <c r="H58" s="77">
        <f t="shared" si="59"/>
        <v>0</v>
      </c>
      <c r="I58" s="77">
        <f t="shared" si="60"/>
        <v>0</v>
      </c>
      <c r="J58" s="75">
        <f t="shared" si="61"/>
        <v>1462.4547940085079</v>
      </c>
      <c r="K58" s="105">
        <f t="shared" si="62"/>
        <v>-0.44075084777942303</v>
      </c>
      <c r="L58" s="127">
        <f t="shared" si="32"/>
        <v>-25.253163394573932</v>
      </c>
      <c r="M58" s="129">
        <f t="shared" si="33"/>
        <v>-1.0000000000000024</v>
      </c>
      <c r="N58" s="160">
        <f t="shared" ref="N58:W67" si="71">((($J58+N$4)/2)/$E$12^2)*(($E$12)/($E$12^2+N$7^2+$M58^2)^0.5)^3</f>
        <v>15.602850311646511</v>
      </c>
      <c r="O58" s="161">
        <f t="shared" si="71"/>
        <v>16.51357653541179</v>
      </c>
      <c r="P58" s="161">
        <f t="shared" si="71"/>
        <v>17.491397961000509</v>
      </c>
      <c r="Q58" s="161">
        <f t="shared" si="71"/>
        <v>18.542312002227746</v>
      </c>
      <c r="R58" s="161">
        <f t="shared" si="71"/>
        <v>19.673011768424491</v>
      </c>
      <c r="S58" s="161">
        <f t="shared" si="71"/>
        <v>20.891012125011255</v>
      </c>
      <c r="T58" s="161">
        <f t="shared" si="71"/>
        <v>22.2048127078173</v>
      </c>
      <c r="U58" s="161">
        <f t="shared" si="71"/>
        <v>23.624111924787467</v>
      </c>
      <c r="V58" s="161">
        <f t="shared" si="71"/>
        <v>25.160091791714272</v>
      </c>
      <c r="W58" s="161">
        <f t="shared" si="71"/>
        <v>26.825801725695833</v>
      </c>
      <c r="X58" s="161">
        <f t="shared" ref="X58:AG67" si="72">((($J58+X$4)/2)/$E$12^2)*(($E$12)/($E$12^2+X$7^2+$M58^2)^0.5)^3</f>
        <v>28.636681204592858</v>
      </c>
      <c r="Y58" s="161">
        <f t="shared" si="72"/>
        <v>30.611277968835441</v>
      </c>
      <c r="Z58" s="161">
        <f t="shared" si="72"/>
        <v>32.772242271593811</v>
      </c>
      <c r="AA58" s="161">
        <f t="shared" si="72"/>
        <v>35.147711482226555</v>
      </c>
      <c r="AB58" s="161">
        <f t="shared" si="72"/>
        <v>37.773247151318301</v>
      </c>
      <c r="AC58" s="161">
        <f t="shared" si="72"/>
        <v>40.694553994062161</v>
      </c>
      <c r="AD58" s="161">
        <f t="shared" si="72"/>
        <v>43.971304643215859</v>
      </c>
      <c r="AE58" s="161">
        <f t="shared" si="72"/>
        <v>47.682525430303421</v>
      </c>
      <c r="AF58" s="161">
        <f t="shared" si="72"/>
        <v>51.934179786459417</v>
      </c>
      <c r="AG58" s="161">
        <f t="shared" si="72"/>
        <v>72.681841245449519</v>
      </c>
      <c r="AH58" s="161">
        <f t="shared" ref="AH58:AQ67" si="73">((($J58+AH$4)/2)/$E$12^2)*(($E$12)/($E$12^2+AH$7^2+$M58^2)^0.5)^3</f>
        <v>78.969034914931697</v>
      </c>
      <c r="AI58" s="161">
        <f t="shared" si="73"/>
        <v>87.062614892885122</v>
      </c>
      <c r="AJ58" s="161">
        <f t="shared" si="73"/>
        <v>97.022143532733011</v>
      </c>
      <c r="AK58" s="161">
        <f t="shared" si="73"/>
        <v>108.78156068122883</v>
      </c>
      <c r="AL58" s="161">
        <f t="shared" si="73"/>
        <v>122.1218860779412</v>
      </c>
      <c r="AM58" s="161">
        <f t="shared" si="73"/>
        <v>136.65831621064262</v>
      </c>
      <c r="AN58" s="161">
        <f t="shared" si="73"/>
        <v>151.85086508064185</v>
      </c>
      <c r="AO58" s="161">
        <f t="shared" si="73"/>
        <v>167.04626792058147</v>
      </c>
      <c r="AP58" s="161">
        <f t="shared" si="73"/>
        <v>181.5539317636684</v>
      </c>
      <c r="AQ58" s="161">
        <f t="shared" si="73"/>
        <v>194.74976738426045</v>
      </c>
      <c r="AR58" s="161">
        <f t="shared" ref="AR58:BA67" si="74">((($J58+AR$4)/2)/$E$12^2)*(($E$12)/($E$12^2+AR$7^2+$M58^2)^0.5)^3</f>
        <v>206.18980954631209</v>
      </c>
      <c r="AS58" s="161">
        <f t="shared" si="74"/>
        <v>215.70397855114848</v>
      </c>
      <c r="AT58" s="161">
        <f t="shared" si="74"/>
        <v>223.43479525914</v>
      </c>
      <c r="AU58" s="161">
        <f t="shared" si="74"/>
        <v>229.79264613263112</v>
      </c>
      <c r="AV58" s="161">
        <f t="shared" si="74"/>
        <v>235.32181486574808</v>
      </c>
      <c r="AW58" s="161">
        <f t="shared" si="74"/>
        <v>240.50640791741932</v>
      </c>
      <c r="AX58" s="161">
        <f t="shared" si="74"/>
        <v>245.57965467570259</v>
      </c>
      <c r="AY58" s="161">
        <f t="shared" si="74"/>
        <v>250.41485241027078</v>
      </c>
      <c r="AZ58" s="161">
        <f t="shared" si="74"/>
        <v>254.55597545353936</v>
      </c>
      <c r="BA58" s="161">
        <f t="shared" si="74"/>
        <v>257.39096921400818</v>
      </c>
      <c r="BB58" s="161">
        <f t="shared" ref="BB58:BK67" si="75">((($J58+BB$4)/2)/$E$12^2)*(($E$12)/($E$12^2+BB$7^2+$M58^2)^0.5)^3</f>
        <v>258.40307177035157</v>
      </c>
      <c r="BC58" s="161">
        <f t="shared" si="75"/>
        <v>257.39096921400812</v>
      </c>
      <c r="BD58" s="161">
        <f t="shared" si="75"/>
        <v>254.5559754535393</v>
      </c>
      <c r="BE58" s="161">
        <f t="shared" si="75"/>
        <v>250.41485241027047</v>
      </c>
      <c r="BF58" s="161">
        <f t="shared" si="75"/>
        <v>245.57965467570239</v>
      </c>
      <c r="BG58" s="161">
        <f t="shared" si="75"/>
        <v>240.50640791741907</v>
      </c>
      <c r="BH58" s="161">
        <f t="shared" si="75"/>
        <v>235.32181486574785</v>
      </c>
      <c r="BI58" s="161">
        <f t="shared" si="75"/>
        <v>229.79264613263075</v>
      </c>
      <c r="BJ58" s="161">
        <f t="shared" si="75"/>
        <v>223.43479525913963</v>
      </c>
      <c r="BK58" s="161">
        <f t="shared" si="75"/>
        <v>215.70397855114803</v>
      </c>
      <c r="BL58" s="161">
        <f t="shared" ref="BL58:BU67" si="76">((($J58+BL$4)/2)/$E$12^2)*(($E$12)/($E$12^2+BL$7^2+$M58^2)^0.5)^3</f>
        <v>206.18980954631147</v>
      </c>
      <c r="BM58" s="161">
        <f t="shared" si="76"/>
        <v>194.74976738425988</v>
      </c>
      <c r="BN58" s="161">
        <f t="shared" si="76"/>
        <v>181.55393176366775</v>
      </c>
      <c r="BO58" s="161">
        <f t="shared" si="76"/>
        <v>167.0462679205807</v>
      </c>
      <c r="BP58" s="161">
        <f t="shared" si="76"/>
        <v>151.85086508064092</v>
      </c>
      <c r="BQ58" s="161">
        <f t="shared" si="76"/>
        <v>136.65831621064189</v>
      </c>
      <c r="BR58" s="161">
        <f t="shared" si="76"/>
        <v>122.12188607794053</v>
      </c>
      <c r="BS58" s="161">
        <f t="shared" si="76"/>
        <v>108.7815606812282</v>
      </c>
      <c r="BT58" s="161">
        <f t="shared" si="76"/>
        <v>97.022143532732485</v>
      </c>
      <c r="BU58" s="161">
        <f t="shared" si="76"/>
        <v>87.062614892884653</v>
      </c>
      <c r="BV58" s="161">
        <f t="shared" ref="BV58:CE67" si="77">((($J58+BV$4)/2)/$E$12^2)*(($E$12)/($E$12^2+BV$7^2+$M58^2)^0.5)^3</f>
        <v>78.969034914931413</v>
      </c>
      <c r="BW58" s="161">
        <f t="shared" si="77"/>
        <v>72.681841245449249</v>
      </c>
      <c r="BX58" s="161">
        <f t="shared" si="77"/>
        <v>51.934179786459204</v>
      </c>
      <c r="BY58" s="161">
        <f t="shared" si="77"/>
        <v>47.682525430303237</v>
      </c>
      <c r="BZ58" s="161">
        <f t="shared" si="77"/>
        <v>43.971304643215674</v>
      </c>
      <c r="CA58" s="161">
        <f t="shared" si="77"/>
        <v>40.694553994062005</v>
      </c>
      <c r="CB58" s="161">
        <f t="shared" si="77"/>
        <v>37.773247151318159</v>
      </c>
      <c r="CC58" s="161">
        <f t="shared" si="77"/>
        <v>35.14771148222642</v>
      </c>
      <c r="CD58" s="161">
        <f t="shared" si="77"/>
        <v>32.772242271593711</v>
      </c>
      <c r="CE58" s="161">
        <f t="shared" si="77"/>
        <v>30.611277968835342</v>
      </c>
      <c r="CF58" s="161">
        <f t="shared" ref="CF58:CP67" si="78">((($J58+CF$4)/2)/$E$12^2)*(($E$12)/($E$12^2+CF$7^2+$M58^2)^0.5)^3</f>
        <v>28.636681204592765</v>
      </c>
      <c r="CG58" s="161">
        <f t="shared" si="78"/>
        <v>26.825801725695744</v>
      </c>
      <c r="CH58" s="161">
        <f t="shared" si="78"/>
        <v>25.160091791714191</v>
      </c>
      <c r="CI58" s="161">
        <f t="shared" si="78"/>
        <v>23.624111924787396</v>
      </c>
      <c r="CJ58" s="161">
        <f t="shared" si="78"/>
        <v>22.204812707817243</v>
      </c>
      <c r="CK58" s="161">
        <f t="shared" si="78"/>
        <v>20.891012125011194</v>
      </c>
      <c r="CL58" s="161">
        <f t="shared" si="78"/>
        <v>19.673011768424434</v>
      </c>
      <c r="CM58" s="161">
        <f t="shared" si="78"/>
        <v>18.542312002227689</v>
      </c>
      <c r="CN58" s="161">
        <f t="shared" si="78"/>
        <v>17.49139796100047</v>
      </c>
      <c r="CO58" s="161">
        <f t="shared" si="78"/>
        <v>16.513576535411737</v>
      </c>
      <c r="CP58" s="162">
        <f t="shared" si="78"/>
        <v>15.602850311646463</v>
      </c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</row>
    <row r="59" spans="7:123" ht="17.100000000000001" customHeight="1" x14ac:dyDescent="0.2">
      <c r="G59" s="109">
        <f t="shared" si="58"/>
        <v>1402.4499034210244</v>
      </c>
      <c r="H59" s="77">
        <f t="shared" si="59"/>
        <v>0</v>
      </c>
      <c r="I59" s="77">
        <f t="shared" si="60"/>
        <v>0</v>
      </c>
      <c r="J59" s="75">
        <f t="shared" si="61"/>
        <v>1402.4499034210244</v>
      </c>
      <c r="K59" s="105">
        <f t="shared" si="62"/>
        <v>-0.47862776176817695</v>
      </c>
      <c r="L59" s="127">
        <f t="shared" si="32"/>
        <v>-27.423350707109559</v>
      </c>
      <c r="M59" s="129">
        <f t="shared" si="33"/>
        <v>-1.1000000000000025</v>
      </c>
      <c r="N59" s="160">
        <f t="shared" si="71"/>
        <v>14.747922626122204</v>
      </c>
      <c r="O59" s="161">
        <f t="shared" si="71"/>
        <v>15.600480239039531</v>
      </c>
      <c r="P59" s="161">
        <f t="shared" si="71"/>
        <v>16.515102302771204</v>
      </c>
      <c r="Q59" s="161">
        <f t="shared" si="71"/>
        <v>17.497273922256024</v>
      </c>
      <c r="R59" s="161">
        <f t="shared" si="71"/>
        <v>18.553116777895678</v>
      </c>
      <c r="S59" s="161">
        <f t="shared" si="71"/>
        <v>19.689507184490022</v>
      </c>
      <c r="T59" s="161">
        <f t="shared" si="71"/>
        <v>20.914229577608349</v>
      </c>
      <c r="U59" s="161">
        <f t="shared" si="71"/>
        <v>22.23617897291037</v>
      </c>
      <c r="V59" s="161">
        <f t="shared" si="71"/>
        <v>23.665631537848082</v>
      </c>
      <c r="W59" s="161">
        <f t="shared" si="71"/>
        <v>25.214610364671426</v>
      </c>
      <c r="X59" s="161">
        <f t="shared" si="72"/>
        <v>26.897384828368171</v>
      </c>
      <c r="Y59" s="161">
        <f t="shared" si="72"/>
        <v>28.731157949421355</v>
      </c>
      <c r="Z59" s="161">
        <f t="shared" si="72"/>
        <v>30.737018919909129</v>
      </c>
      <c r="AA59" s="161">
        <f t="shared" si="72"/>
        <v>32.941270128885186</v>
      </c>
      <c r="AB59" s="161">
        <f t="shared" si="72"/>
        <v>35.377283426547628</v>
      </c>
      <c r="AC59" s="161">
        <f t="shared" si="72"/>
        <v>38.088104182338917</v>
      </c>
      <c r="AD59" s="161">
        <f t="shared" si="72"/>
        <v>41.130110920879368</v>
      </c>
      <c r="AE59" s="161">
        <f t="shared" si="72"/>
        <v>44.578162237019271</v>
      </c>
      <c r="AF59" s="161">
        <f t="shared" si="72"/>
        <v>48.532833277110136</v>
      </c>
      <c r="AG59" s="161">
        <f t="shared" si="72"/>
        <v>68.452704569138561</v>
      </c>
      <c r="AH59" s="161">
        <f t="shared" si="73"/>
        <v>74.315687244212157</v>
      </c>
      <c r="AI59" s="161">
        <f t="shared" si="73"/>
        <v>81.897452013276592</v>
      </c>
      <c r="AJ59" s="161">
        <f t="shared" si="73"/>
        <v>91.247647377936801</v>
      </c>
      <c r="AK59" s="161">
        <f t="shared" si="73"/>
        <v>102.29451509320766</v>
      </c>
      <c r="AL59" s="161">
        <f t="shared" si="73"/>
        <v>114.81970337602242</v>
      </c>
      <c r="AM59" s="161">
        <f t="shared" si="73"/>
        <v>128.44724018184266</v>
      </c>
      <c r="AN59" s="161">
        <f t="shared" si="73"/>
        <v>142.65526579712053</v>
      </c>
      <c r="AO59" s="161">
        <f t="shared" si="73"/>
        <v>156.81761211340154</v>
      </c>
      <c r="AP59" s="161">
        <f t="shared" si="73"/>
        <v>170.27748230427366</v>
      </c>
      <c r="AQ59" s="161">
        <f t="shared" si="73"/>
        <v>182.44691367208671</v>
      </c>
      <c r="AR59" s="161">
        <f t="shared" si="74"/>
        <v>192.91445844238379</v>
      </c>
      <c r="AS59" s="161">
        <f t="shared" si="74"/>
        <v>201.53281860864638</v>
      </c>
      <c r="AT59" s="161">
        <f t="shared" si="74"/>
        <v>208.4533344700491</v>
      </c>
      <c r="AU59" s="161">
        <f t="shared" si="74"/>
        <v>214.08108665523179</v>
      </c>
      <c r="AV59" s="161">
        <f t="shared" si="74"/>
        <v>218.94602072302391</v>
      </c>
      <c r="AW59" s="161">
        <f t="shared" si="74"/>
        <v>223.5183798937332</v>
      </c>
      <c r="AX59" s="161">
        <f t="shared" si="74"/>
        <v>228.02865679626507</v>
      </c>
      <c r="AY59" s="161">
        <f t="shared" si="74"/>
        <v>232.36553239387544</v>
      </c>
      <c r="AZ59" s="161">
        <f t="shared" si="74"/>
        <v>236.10567822879139</v>
      </c>
      <c r="BA59" s="161">
        <f t="shared" si="74"/>
        <v>238.67748579835592</v>
      </c>
      <c r="BB59" s="161">
        <f t="shared" si="75"/>
        <v>239.5975568672682</v>
      </c>
      <c r="BC59" s="161">
        <f t="shared" si="75"/>
        <v>238.6774857983558</v>
      </c>
      <c r="BD59" s="161">
        <f t="shared" si="75"/>
        <v>236.10567822879128</v>
      </c>
      <c r="BE59" s="161">
        <f t="shared" si="75"/>
        <v>232.36553239387527</v>
      </c>
      <c r="BF59" s="161">
        <f t="shared" si="75"/>
        <v>228.0286567962649</v>
      </c>
      <c r="BG59" s="161">
        <f t="shared" si="75"/>
        <v>223.51837989373286</v>
      </c>
      <c r="BH59" s="161">
        <f t="shared" si="75"/>
        <v>218.94602072302382</v>
      </c>
      <c r="BI59" s="161">
        <f t="shared" si="75"/>
        <v>214.08108665523139</v>
      </c>
      <c r="BJ59" s="161">
        <f t="shared" si="75"/>
        <v>208.45333447004873</v>
      </c>
      <c r="BK59" s="161">
        <f t="shared" si="75"/>
        <v>201.53281860864607</v>
      </c>
      <c r="BL59" s="161">
        <f t="shared" si="76"/>
        <v>192.91445844238328</v>
      </c>
      <c r="BM59" s="161">
        <f t="shared" si="76"/>
        <v>182.44691367208625</v>
      </c>
      <c r="BN59" s="161">
        <f t="shared" si="76"/>
        <v>170.27748230427304</v>
      </c>
      <c r="BO59" s="161">
        <f t="shared" si="76"/>
        <v>156.81761211340074</v>
      </c>
      <c r="BP59" s="161">
        <f t="shared" si="76"/>
        <v>142.65526579711971</v>
      </c>
      <c r="BQ59" s="161">
        <f t="shared" si="76"/>
        <v>128.44724018184192</v>
      </c>
      <c r="BR59" s="161">
        <f t="shared" si="76"/>
        <v>114.81970337602178</v>
      </c>
      <c r="BS59" s="161">
        <f t="shared" si="76"/>
        <v>102.29451509320718</v>
      </c>
      <c r="BT59" s="161">
        <f t="shared" si="76"/>
        <v>91.247647377936389</v>
      </c>
      <c r="BU59" s="161">
        <f t="shared" si="76"/>
        <v>81.897452013276123</v>
      </c>
      <c r="BV59" s="161">
        <f t="shared" si="77"/>
        <v>74.315687244211873</v>
      </c>
      <c r="BW59" s="161">
        <f t="shared" si="77"/>
        <v>68.452704569138334</v>
      </c>
      <c r="BX59" s="161">
        <f t="shared" si="77"/>
        <v>48.532833277109923</v>
      </c>
      <c r="BY59" s="161">
        <f t="shared" si="77"/>
        <v>44.5781622370191</v>
      </c>
      <c r="BZ59" s="161">
        <f t="shared" si="77"/>
        <v>41.130110920879204</v>
      </c>
      <c r="CA59" s="161">
        <f t="shared" si="77"/>
        <v>38.088104182338768</v>
      </c>
      <c r="CB59" s="161">
        <f t="shared" si="77"/>
        <v>35.377283426547493</v>
      </c>
      <c r="CC59" s="161">
        <f t="shared" si="77"/>
        <v>32.94127012888508</v>
      </c>
      <c r="CD59" s="161">
        <f t="shared" si="77"/>
        <v>30.737018919909019</v>
      </c>
      <c r="CE59" s="161">
        <f t="shared" si="77"/>
        <v>28.731157949421245</v>
      </c>
      <c r="CF59" s="161">
        <f t="shared" si="78"/>
        <v>26.897384828368086</v>
      </c>
      <c r="CG59" s="161">
        <f t="shared" si="78"/>
        <v>25.214610364671341</v>
      </c>
      <c r="CH59" s="161">
        <f t="shared" si="78"/>
        <v>23.665631537848</v>
      </c>
      <c r="CI59" s="161">
        <f t="shared" si="78"/>
        <v>22.236178972910299</v>
      </c>
      <c r="CJ59" s="161">
        <f t="shared" si="78"/>
        <v>20.914229577608278</v>
      </c>
      <c r="CK59" s="161">
        <f t="shared" si="78"/>
        <v>19.689507184489965</v>
      </c>
      <c r="CL59" s="161">
        <f t="shared" si="78"/>
        <v>18.553116777895617</v>
      </c>
      <c r="CM59" s="161">
        <f t="shared" si="78"/>
        <v>17.497273922255967</v>
      </c>
      <c r="CN59" s="161">
        <f t="shared" si="78"/>
        <v>16.515102302771172</v>
      </c>
      <c r="CO59" s="161">
        <f t="shared" si="78"/>
        <v>15.600480239039484</v>
      </c>
      <c r="CP59" s="162">
        <f t="shared" si="78"/>
        <v>14.74792262612217</v>
      </c>
      <c r="CQ59" s="119"/>
      <c r="CR59" s="119"/>
      <c r="CS59" s="119"/>
      <c r="CT59" s="119"/>
      <c r="CU59" s="119"/>
      <c r="CV59" s="119"/>
      <c r="CW59" s="119"/>
      <c r="CX59" s="119"/>
      <c r="CY59" s="119"/>
      <c r="CZ59" s="119"/>
      <c r="DA59" s="119"/>
      <c r="DB59" s="119"/>
      <c r="DC59" s="119"/>
      <c r="DD59" s="119"/>
      <c r="DE59" s="119"/>
      <c r="DF59" s="119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</row>
    <row r="60" spans="7:123" ht="17.100000000000001" customHeight="1" x14ac:dyDescent="0.2">
      <c r="G60" s="109">
        <f t="shared" si="58"/>
        <v>1327.9937437293029</v>
      </c>
      <c r="H60" s="77">
        <f t="shared" si="59"/>
        <v>0</v>
      </c>
      <c r="I60" s="77">
        <f t="shared" si="60"/>
        <v>0</v>
      </c>
      <c r="J60" s="75">
        <f t="shared" si="61"/>
        <v>1327.9937437293029</v>
      </c>
      <c r="K60" s="105">
        <f t="shared" si="62"/>
        <v>-0.51507281701878271</v>
      </c>
      <c r="L60" s="127">
        <f t="shared" si="32"/>
        <v>-29.51149855709037</v>
      </c>
      <c r="M60" s="129">
        <f t="shared" si="33"/>
        <v>-1.2000000000000026</v>
      </c>
      <c r="N60" s="160">
        <f t="shared" si="71"/>
        <v>13.748288811399975</v>
      </c>
      <c r="O60" s="161">
        <f t="shared" si="71"/>
        <v>14.534896926643881</v>
      </c>
      <c r="P60" s="161">
        <f t="shared" si="71"/>
        <v>15.378060844766866</v>
      </c>
      <c r="Q60" s="161">
        <f t="shared" si="71"/>
        <v>16.282726747415634</v>
      </c>
      <c r="R60" s="161">
        <f t="shared" si="71"/>
        <v>17.254418064918106</v>
      </c>
      <c r="S60" s="161">
        <f t="shared" si="71"/>
        <v>18.29934587520054</v>
      </c>
      <c r="T60" s="161">
        <f t="shared" si="71"/>
        <v>19.42455328205153</v>
      </c>
      <c r="U60" s="161">
        <f t="shared" si="71"/>
        <v>20.638106835966415</v>
      </c>
      <c r="V60" s="161">
        <f t="shared" si="71"/>
        <v>21.949353431921441</v>
      </c>
      <c r="W60" s="161">
        <f t="shared" si="71"/>
        <v>23.369268734268097</v>
      </c>
      <c r="X60" s="161">
        <f t="shared" si="72"/>
        <v>24.910933974589639</v>
      </c>
      <c r="Y60" s="161">
        <f t="shared" si="72"/>
        <v>26.590193259716287</v>
      </c>
      <c r="Z60" s="161">
        <f t="shared" si="72"/>
        <v>28.426565157144317</v>
      </c>
      <c r="AA60" s="161">
        <f t="shared" si="72"/>
        <v>30.44451285887758</v>
      </c>
      <c r="AB60" s="161">
        <f t="shared" si="72"/>
        <v>32.675220202803736</v>
      </c>
      <c r="AC60" s="161">
        <f t="shared" si="72"/>
        <v>35.159081087776713</v>
      </c>
      <c r="AD60" s="161">
        <f t="shared" si="72"/>
        <v>37.94919386314433</v>
      </c>
      <c r="AE60" s="161">
        <f t="shared" si="72"/>
        <v>41.116268703705025</v>
      </c>
      <c r="AF60" s="161">
        <f t="shared" si="72"/>
        <v>44.755515868894776</v>
      </c>
      <c r="AG60" s="161">
        <f t="shared" si="72"/>
        <v>63.81026517446869</v>
      </c>
      <c r="AH60" s="161">
        <f t="shared" si="73"/>
        <v>69.229319152547802</v>
      </c>
      <c r="AI60" s="161">
        <f t="shared" si="73"/>
        <v>76.278423338618268</v>
      </c>
      <c r="AJ60" s="161">
        <f t="shared" si="73"/>
        <v>84.997767351540048</v>
      </c>
      <c r="AK60" s="161">
        <f t="shared" si="73"/>
        <v>95.310590253361397</v>
      </c>
      <c r="AL60" s="161">
        <f t="shared" si="73"/>
        <v>107.00009298369355</v>
      </c>
      <c r="AM60" s="161">
        <f t="shared" si="73"/>
        <v>119.70022909472081</v>
      </c>
      <c r="AN60" s="161">
        <f t="shared" si="73"/>
        <v>132.9084169402233</v>
      </c>
      <c r="AO60" s="161">
        <f t="shared" si="73"/>
        <v>146.02663665859944</v>
      </c>
      <c r="AP60" s="161">
        <f t="shared" si="73"/>
        <v>158.43266121984715</v>
      </c>
      <c r="AQ60" s="161">
        <f t="shared" si="73"/>
        <v>169.57499520000871</v>
      </c>
      <c r="AR60" s="161">
        <f t="shared" si="74"/>
        <v>179.07453319298781</v>
      </c>
      <c r="AS60" s="161">
        <f t="shared" si="74"/>
        <v>186.80609353146104</v>
      </c>
      <c r="AT60" s="161">
        <f t="shared" si="74"/>
        <v>192.92881574435299</v>
      </c>
      <c r="AU60" s="161">
        <f t="shared" si="74"/>
        <v>197.84129881186627</v>
      </c>
      <c r="AV60" s="161">
        <f t="shared" si="74"/>
        <v>202.05800048865251</v>
      </c>
      <c r="AW60" s="161">
        <f t="shared" si="74"/>
        <v>206.03426424070031</v>
      </c>
      <c r="AX60" s="161">
        <f t="shared" si="74"/>
        <v>209.99689160025639</v>
      </c>
      <c r="AY60" s="161">
        <f t="shared" si="74"/>
        <v>213.84898265088367</v>
      </c>
      <c r="AZ60" s="161">
        <f t="shared" si="74"/>
        <v>217.19888609203343</v>
      </c>
      <c r="BA60" s="161">
        <f t="shared" si="74"/>
        <v>219.5144514890747</v>
      </c>
      <c r="BB60" s="161">
        <f t="shared" si="75"/>
        <v>220.34489908991966</v>
      </c>
      <c r="BC60" s="161">
        <f t="shared" si="75"/>
        <v>219.51445148907462</v>
      </c>
      <c r="BD60" s="161">
        <f t="shared" si="75"/>
        <v>217.19888609203338</v>
      </c>
      <c r="BE60" s="161">
        <f t="shared" si="75"/>
        <v>213.84898265088361</v>
      </c>
      <c r="BF60" s="161">
        <f t="shared" si="75"/>
        <v>209.99689160025608</v>
      </c>
      <c r="BG60" s="161">
        <f t="shared" si="75"/>
        <v>206.03426424070003</v>
      </c>
      <c r="BH60" s="161">
        <f t="shared" si="75"/>
        <v>202.0580004886524</v>
      </c>
      <c r="BI60" s="161">
        <f t="shared" si="75"/>
        <v>197.84129881186604</v>
      </c>
      <c r="BJ60" s="161">
        <f t="shared" si="75"/>
        <v>192.92881574435285</v>
      </c>
      <c r="BK60" s="161">
        <f t="shared" si="75"/>
        <v>186.80609353146076</v>
      </c>
      <c r="BL60" s="161">
        <f t="shared" si="76"/>
        <v>179.0745331929875</v>
      </c>
      <c r="BM60" s="161">
        <f t="shared" si="76"/>
        <v>169.57499520000829</v>
      </c>
      <c r="BN60" s="161">
        <f t="shared" si="76"/>
        <v>158.43266121984655</v>
      </c>
      <c r="BO60" s="161">
        <f t="shared" si="76"/>
        <v>146.02663665859879</v>
      </c>
      <c r="BP60" s="161">
        <f t="shared" si="76"/>
        <v>132.90841694022257</v>
      </c>
      <c r="BQ60" s="161">
        <f t="shared" si="76"/>
        <v>119.70022909472019</v>
      </c>
      <c r="BR60" s="161">
        <f t="shared" si="76"/>
        <v>107.00009298369295</v>
      </c>
      <c r="BS60" s="161">
        <f t="shared" si="76"/>
        <v>95.310590253360857</v>
      </c>
      <c r="BT60" s="161">
        <f t="shared" si="76"/>
        <v>84.997767351539622</v>
      </c>
      <c r="BU60" s="161">
        <f t="shared" si="76"/>
        <v>76.278423338617856</v>
      </c>
      <c r="BV60" s="161">
        <f t="shared" si="77"/>
        <v>69.229319152547561</v>
      </c>
      <c r="BW60" s="161">
        <f t="shared" si="77"/>
        <v>63.810265174468462</v>
      </c>
      <c r="BX60" s="161">
        <f t="shared" si="77"/>
        <v>44.755515868894577</v>
      </c>
      <c r="BY60" s="161">
        <f t="shared" si="77"/>
        <v>41.116268703704854</v>
      </c>
      <c r="BZ60" s="161">
        <f t="shared" si="77"/>
        <v>37.949193863144188</v>
      </c>
      <c r="CA60" s="161">
        <f t="shared" si="77"/>
        <v>35.159081087776599</v>
      </c>
      <c r="CB60" s="161">
        <f t="shared" si="77"/>
        <v>32.675220202803608</v>
      </c>
      <c r="CC60" s="161">
        <f t="shared" si="77"/>
        <v>30.444512858877481</v>
      </c>
      <c r="CD60" s="161">
        <f t="shared" si="77"/>
        <v>28.426565157144221</v>
      </c>
      <c r="CE60" s="161">
        <f t="shared" si="77"/>
        <v>26.590193259716184</v>
      </c>
      <c r="CF60" s="161">
        <f t="shared" si="78"/>
        <v>24.910933974589557</v>
      </c>
      <c r="CG60" s="161">
        <f t="shared" si="78"/>
        <v>23.369268734268033</v>
      </c>
      <c r="CH60" s="161">
        <f t="shared" si="78"/>
        <v>21.949353431921374</v>
      </c>
      <c r="CI60" s="161">
        <f t="shared" si="78"/>
        <v>20.638106835966347</v>
      </c>
      <c r="CJ60" s="161">
        <f t="shared" si="78"/>
        <v>19.424553282051477</v>
      </c>
      <c r="CK60" s="161">
        <f t="shared" si="78"/>
        <v>18.299345875200483</v>
      </c>
      <c r="CL60" s="161">
        <f t="shared" si="78"/>
        <v>17.254418064918053</v>
      </c>
      <c r="CM60" s="161">
        <f t="shared" si="78"/>
        <v>16.282726747415584</v>
      </c>
      <c r="CN60" s="161">
        <f t="shared" si="78"/>
        <v>15.378060844766829</v>
      </c>
      <c r="CO60" s="161">
        <f t="shared" si="78"/>
        <v>14.534896926643837</v>
      </c>
      <c r="CP60" s="162">
        <f t="shared" si="78"/>
        <v>13.748288811399933</v>
      </c>
      <c r="CQ60" s="119"/>
      <c r="CR60" s="119"/>
      <c r="CS60" s="119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</row>
    <row r="61" spans="7:123" ht="17.100000000000001" customHeight="1" x14ac:dyDescent="0.2">
      <c r="G61" s="109">
        <f t="shared" si="58"/>
        <v>1241.0232505199965</v>
      </c>
      <c r="H61" s="77">
        <f t="shared" si="59"/>
        <v>0</v>
      </c>
      <c r="I61" s="77">
        <f t="shared" si="60"/>
        <v>0</v>
      </c>
      <c r="J61" s="75">
        <f t="shared" si="61"/>
        <v>1241.0232505199965</v>
      </c>
      <c r="K61" s="105">
        <f t="shared" si="62"/>
        <v>-0.55007437267519055</v>
      </c>
      <c r="L61" s="127">
        <f t="shared" si="32"/>
        <v>-31.516939972594795</v>
      </c>
      <c r="M61" s="129">
        <f t="shared" si="33"/>
        <v>-1.3000000000000027</v>
      </c>
      <c r="N61" s="160">
        <f t="shared" si="71"/>
        <v>12.634267204545212</v>
      </c>
      <c r="O61" s="161">
        <f t="shared" si="71"/>
        <v>13.349279640504596</v>
      </c>
      <c r="P61" s="161">
        <f t="shared" si="71"/>
        <v>14.115049765025006</v>
      </c>
      <c r="Q61" s="161">
        <f t="shared" si="71"/>
        <v>14.935977171048844</v>
      </c>
      <c r="R61" s="161">
        <f t="shared" si="71"/>
        <v>15.816981147157614</v>
      </c>
      <c r="S61" s="161">
        <f t="shared" si="71"/>
        <v>16.763603945981995</v>
      </c>
      <c r="T61" s="161">
        <f t="shared" si="71"/>
        <v>17.782146673589914</v>
      </c>
      <c r="U61" s="161">
        <f t="shared" si="71"/>
        <v>18.879850386798335</v>
      </c>
      <c r="V61" s="161">
        <f t="shared" si="71"/>
        <v>20.065140130799964</v>
      </c>
      <c r="W61" s="161">
        <f t="shared" si="71"/>
        <v>21.347956927438297</v>
      </c>
      <c r="X61" s="161">
        <f t="shared" si="72"/>
        <v>22.740213015343951</v>
      </c>
      <c r="Y61" s="161">
        <f t="shared" si="72"/>
        <v>24.256420182677992</v>
      </c>
      <c r="Z61" s="161">
        <f t="shared" si="72"/>
        <v>25.914561547509571</v>
      </c>
      <c r="AA61" s="161">
        <f t="shared" si="72"/>
        <v>27.737306025824765</v>
      </c>
      <c r="AB61" s="161">
        <f t="shared" si="72"/>
        <v>29.753705281143507</v>
      </c>
      <c r="AC61" s="161">
        <f t="shared" si="72"/>
        <v>32.001569664382941</v>
      </c>
      <c r="AD61" s="161">
        <f t="shared" si="72"/>
        <v>34.530798558258724</v>
      </c>
      <c r="AE61" s="161">
        <f t="shared" si="72"/>
        <v>37.408049581479609</v>
      </c>
      <c r="AF61" s="161">
        <f t="shared" si="72"/>
        <v>40.723280485091799</v>
      </c>
      <c r="AG61" s="161">
        <f t="shared" si="72"/>
        <v>58.891614901117066</v>
      </c>
      <c r="AH61" s="161">
        <f t="shared" si="73"/>
        <v>63.85948626051497</v>
      </c>
      <c r="AI61" s="161">
        <f t="shared" si="73"/>
        <v>70.369116070310696</v>
      </c>
      <c r="AJ61" s="161">
        <f t="shared" si="73"/>
        <v>78.451829710436527</v>
      </c>
      <c r="AK61" s="161">
        <f t="shared" si="73"/>
        <v>88.026637560282353</v>
      </c>
      <c r="AL61" s="161">
        <f t="shared" si="73"/>
        <v>98.879202266347008</v>
      </c>
      <c r="AM61" s="161">
        <f t="shared" si="73"/>
        <v>110.6543573015239</v>
      </c>
      <c r="AN61" s="161">
        <f t="shared" si="73"/>
        <v>122.8696662091826</v>
      </c>
      <c r="AO61" s="161">
        <f t="shared" si="73"/>
        <v>134.955879119885</v>
      </c>
      <c r="AP61" s="161">
        <f t="shared" si="73"/>
        <v>146.32556532156499</v>
      </c>
      <c r="AQ61" s="161">
        <f t="shared" si="73"/>
        <v>156.46343179194477</v>
      </c>
      <c r="AR61" s="161">
        <f t="shared" si="74"/>
        <v>165.02195885587241</v>
      </c>
      <c r="AS61" s="161">
        <f t="shared" si="74"/>
        <v>171.89694541031764</v>
      </c>
      <c r="AT61" s="161">
        <f t="shared" si="74"/>
        <v>177.25401358552782</v>
      </c>
      <c r="AU61" s="161">
        <f t="shared" si="74"/>
        <v>181.48399235926786</v>
      </c>
      <c r="AV61" s="161">
        <f t="shared" si="74"/>
        <v>185.08471538095108</v>
      </c>
      <c r="AW61" s="161">
        <f t="shared" si="74"/>
        <v>188.49561547631387</v>
      </c>
      <c r="AX61" s="161">
        <f t="shared" si="74"/>
        <v>191.93875962625751</v>
      </c>
      <c r="AY61" s="161">
        <f t="shared" si="74"/>
        <v>195.33041736597636</v>
      </c>
      <c r="AZ61" s="161">
        <f t="shared" si="74"/>
        <v>198.30912634015849</v>
      </c>
      <c r="BA61" s="161">
        <f t="shared" si="74"/>
        <v>200.38067064024449</v>
      </c>
      <c r="BB61" s="161">
        <f t="shared" si="75"/>
        <v>201.12571624206637</v>
      </c>
      <c r="BC61" s="161">
        <f t="shared" si="75"/>
        <v>200.38067064024443</v>
      </c>
      <c r="BD61" s="161">
        <f t="shared" si="75"/>
        <v>198.30912634015846</v>
      </c>
      <c r="BE61" s="161">
        <f t="shared" si="75"/>
        <v>195.33041736597627</v>
      </c>
      <c r="BF61" s="161">
        <f t="shared" si="75"/>
        <v>191.93875962625722</v>
      </c>
      <c r="BG61" s="161">
        <f t="shared" si="75"/>
        <v>188.49561547631376</v>
      </c>
      <c r="BH61" s="161">
        <f t="shared" si="75"/>
        <v>185.084715380951</v>
      </c>
      <c r="BI61" s="161">
        <f t="shared" si="75"/>
        <v>181.48399235926766</v>
      </c>
      <c r="BJ61" s="161">
        <f t="shared" si="75"/>
        <v>177.25401358552776</v>
      </c>
      <c r="BK61" s="161">
        <f t="shared" si="75"/>
        <v>171.89694541031736</v>
      </c>
      <c r="BL61" s="161">
        <f t="shared" si="76"/>
        <v>165.02195885587204</v>
      </c>
      <c r="BM61" s="161">
        <f t="shared" si="76"/>
        <v>156.46343179194434</v>
      </c>
      <c r="BN61" s="161">
        <f t="shared" si="76"/>
        <v>146.3255653215644</v>
      </c>
      <c r="BO61" s="161">
        <f t="shared" si="76"/>
        <v>134.9558791198844</v>
      </c>
      <c r="BP61" s="161">
        <f t="shared" si="76"/>
        <v>122.86966620918184</v>
      </c>
      <c r="BQ61" s="161">
        <f t="shared" si="76"/>
        <v>110.65435730152332</v>
      </c>
      <c r="BR61" s="161">
        <f t="shared" si="76"/>
        <v>98.879202266346454</v>
      </c>
      <c r="BS61" s="161">
        <f t="shared" si="76"/>
        <v>88.026637560281884</v>
      </c>
      <c r="BT61" s="161">
        <f t="shared" si="76"/>
        <v>78.451829710436115</v>
      </c>
      <c r="BU61" s="161">
        <f t="shared" si="76"/>
        <v>70.369116070310312</v>
      </c>
      <c r="BV61" s="161">
        <f t="shared" si="77"/>
        <v>63.859486260514736</v>
      </c>
      <c r="BW61" s="161">
        <f t="shared" si="77"/>
        <v>58.891614901116853</v>
      </c>
      <c r="BX61" s="161">
        <f t="shared" si="77"/>
        <v>40.723280485091635</v>
      </c>
      <c r="BY61" s="161">
        <f t="shared" si="77"/>
        <v>37.408049581479467</v>
      </c>
      <c r="BZ61" s="161">
        <f t="shared" si="77"/>
        <v>34.530798558258581</v>
      </c>
      <c r="CA61" s="161">
        <f t="shared" si="77"/>
        <v>32.001569664382806</v>
      </c>
      <c r="CB61" s="161">
        <f t="shared" si="77"/>
        <v>29.753705281143407</v>
      </c>
      <c r="CC61" s="161">
        <f t="shared" si="77"/>
        <v>27.737306025824658</v>
      </c>
      <c r="CD61" s="161">
        <f t="shared" si="77"/>
        <v>25.914561547509486</v>
      </c>
      <c r="CE61" s="161">
        <f t="shared" si="77"/>
        <v>24.256420182677896</v>
      </c>
      <c r="CF61" s="161">
        <f t="shared" si="78"/>
        <v>22.740213015343876</v>
      </c>
      <c r="CG61" s="161">
        <f t="shared" si="78"/>
        <v>21.347956927438226</v>
      </c>
      <c r="CH61" s="161">
        <f t="shared" si="78"/>
        <v>20.065140130799893</v>
      </c>
      <c r="CI61" s="161">
        <f t="shared" si="78"/>
        <v>18.879850386798267</v>
      </c>
      <c r="CJ61" s="161">
        <f t="shared" si="78"/>
        <v>17.782146673589864</v>
      </c>
      <c r="CK61" s="161">
        <f t="shared" si="78"/>
        <v>16.763603945981941</v>
      </c>
      <c r="CL61" s="161">
        <f t="shared" si="78"/>
        <v>15.816981147157572</v>
      </c>
      <c r="CM61" s="161">
        <f t="shared" si="78"/>
        <v>14.935977171048794</v>
      </c>
      <c r="CN61" s="161">
        <f t="shared" si="78"/>
        <v>14.115049765024965</v>
      </c>
      <c r="CO61" s="161">
        <f t="shared" si="78"/>
        <v>13.349279640504555</v>
      </c>
      <c r="CP61" s="162">
        <f t="shared" si="78"/>
        <v>12.634267204545184</v>
      </c>
      <c r="CQ61" s="119"/>
      <c r="CR61" s="119"/>
      <c r="CS61" s="119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</row>
    <row r="62" spans="7:123" ht="17.100000000000001" customHeight="1" x14ac:dyDescent="0.2">
      <c r="G62" s="109">
        <f t="shared" si="58"/>
        <v>1145.3265925442199</v>
      </c>
      <c r="H62" s="77">
        <f t="shared" si="59"/>
        <v>0</v>
      </c>
      <c r="I62" s="77">
        <f t="shared" si="60"/>
        <v>0</v>
      </c>
      <c r="J62" s="75">
        <f t="shared" si="61"/>
        <v>1145.3265925442199</v>
      </c>
      <c r="K62" s="105">
        <f t="shared" si="62"/>
        <v>-0.58363581907716211</v>
      </c>
      <c r="L62" s="127">
        <f t="shared" si="32"/>
        <v>-33.439869205782287</v>
      </c>
      <c r="M62" s="129">
        <f t="shared" si="33"/>
        <v>-1.4000000000000028</v>
      </c>
      <c r="N62" s="160">
        <f t="shared" si="71"/>
        <v>11.453729171768318</v>
      </c>
      <c r="O62" s="161">
        <f t="shared" si="71"/>
        <v>12.094539393842142</v>
      </c>
      <c r="P62" s="161">
        <f t="shared" si="71"/>
        <v>12.780259584433299</v>
      </c>
      <c r="Q62" s="161">
        <f t="shared" si="71"/>
        <v>13.51475627805898</v>
      </c>
      <c r="R62" s="161">
        <f t="shared" si="71"/>
        <v>14.302361777170191</v>
      </c>
      <c r="S62" s="161">
        <f t="shared" si="71"/>
        <v>15.147970938182034</v>
      </c>
      <c r="T62" s="161">
        <f t="shared" si="71"/>
        <v>16.057169305312819</v>
      </c>
      <c r="U62" s="161">
        <f t="shared" si="71"/>
        <v>17.0364047062365</v>
      </c>
      <c r="V62" s="161">
        <f t="shared" si="71"/>
        <v>18.09321934096614</v>
      </c>
      <c r="W62" s="161">
        <f t="shared" si="71"/>
        <v>19.236566332611055</v>
      </c>
      <c r="X62" s="161">
        <f t="shared" si="72"/>
        <v>20.477244492029048</v>
      </c>
      <c r="Y62" s="161">
        <f t="shared" si="72"/>
        <v>21.828498834668927</v>
      </c>
      <c r="Z62" s="161">
        <f t="shared" si="72"/>
        <v>23.306853788639568</v>
      </c>
      <c r="AA62" s="161">
        <f t="shared" si="72"/>
        <v>24.933273279395831</v>
      </c>
      <c r="AB62" s="161">
        <f t="shared" si="72"/>
        <v>26.734780031890697</v>
      </c>
      <c r="AC62" s="161">
        <f t="shared" si="72"/>
        <v>28.746719656646381</v>
      </c>
      <c r="AD62" s="161">
        <f t="shared" si="72"/>
        <v>31.015928953826215</v>
      </c>
      <c r="AE62" s="161">
        <f t="shared" si="72"/>
        <v>33.605169700197777</v>
      </c>
      <c r="AF62" s="161">
        <f t="shared" si="72"/>
        <v>36.599328353588788</v>
      </c>
      <c r="AG62" s="161">
        <f t="shared" si="72"/>
        <v>53.877309532197977</v>
      </c>
      <c r="AH62" s="161">
        <f t="shared" si="73"/>
        <v>58.400716398332158</v>
      </c>
      <c r="AI62" s="161">
        <f t="shared" si="73"/>
        <v>64.379454391340474</v>
      </c>
      <c r="AJ62" s="161">
        <f t="shared" si="73"/>
        <v>71.83666463337677</v>
      </c>
      <c r="AK62" s="161">
        <f t="shared" si="73"/>
        <v>80.687924538308394</v>
      </c>
      <c r="AL62" s="161">
        <f t="shared" si="73"/>
        <v>90.722198091282209</v>
      </c>
      <c r="AM62" s="161">
        <f t="shared" si="73"/>
        <v>101.59596906287489</v>
      </c>
      <c r="AN62" s="161">
        <f t="shared" si="73"/>
        <v>112.84750241416128</v>
      </c>
      <c r="AO62" s="161">
        <f t="shared" si="73"/>
        <v>123.93650886866465</v>
      </c>
      <c r="AP62" s="161">
        <f t="shared" si="73"/>
        <v>134.3100607581658</v>
      </c>
      <c r="AQ62" s="161">
        <f t="shared" si="73"/>
        <v>143.48825101361899</v>
      </c>
      <c r="AR62" s="161">
        <f t="shared" si="74"/>
        <v>151.15387954356703</v>
      </c>
      <c r="AS62" s="161">
        <f t="shared" si="74"/>
        <v>157.22219552261635</v>
      </c>
      <c r="AT62" s="161">
        <f t="shared" si="74"/>
        <v>161.86375539648662</v>
      </c>
      <c r="AU62" s="161">
        <f t="shared" si="74"/>
        <v>165.4602616745083</v>
      </c>
      <c r="AV62" s="161">
        <f t="shared" si="74"/>
        <v>168.49182781889152</v>
      </c>
      <c r="AW62" s="161">
        <f t="shared" si="74"/>
        <v>171.38101615651146</v>
      </c>
      <c r="AX62" s="161">
        <f t="shared" si="74"/>
        <v>174.34407378732428</v>
      </c>
      <c r="AY62" s="161">
        <f t="shared" si="74"/>
        <v>177.30899171366238</v>
      </c>
      <c r="AZ62" s="161">
        <f t="shared" si="74"/>
        <v>179.94266521766284</v>
      </c>
      <c r="BA62" s="161">
        <f t="shared" si="74"/>
        <v>181.78689166637068</v>
      </c>
      <c r="BB62" s="161">
        <f t="shared" si="75"/>
        <v>182.45229138561444</v>
      </c>
      <c r="BC62" s="161">
        <f t="shared" si="75"/>
        <v>181.78689166637068</v>
      </c>
      <c r="BD62" s="161">
        <f t="shared" si="75"/>
        <v>179.94266521766284</v>
      </c>
      <c r="BE62" s="161">
        <f t="shared" si="75"/>
        <v>177.30899171366229</v>
      </c>
      <c r="BF62" s="161">
        <f t="shared" si="75"/>
        <v>174.34407378732411</v>
      </c>
      <c r="BG62" s="161">
        <f t="shared" si="75"/>
        <v>171.38101615651132</v>
      </c>
      <c r="BH62" s="161">
        <f t="shared" si="75"/>
        <v>168.49182781889132</v>
      </c>
      <c r="BI62" s="161">
        <f t="shared" si="75"/>
        <v>165.46026167450808</v>
      </c>
      <c r="BJ62" s="161">
        <f t="shared" si="75"/>
        <v>161.86375539648654</v>
      </c>
      <c r="BK62" s="161">
        <f t="shared" si="75"/>
        <v>157.22219552261615</v>
      </c>
      <c r="BL62" s="161">
        <f t="shared" si="76"/>
        <v>151.15387954356669</v>
      </c>
      <c r="BM62" s="161">
        <f t="shared" si="76"/>
        <v>143.48825101361857</v>
      </c>
      <c r="BN62" s="161">
        <f t="shared" si="76"/>
        <v>134.31006075816532</v>
      </c>
      <c r="BO62" s="161">
        <f t="shared" si="76"/>
        <v>123.93650886866408</v>
      </c>
      <c r="BP62" s="161">
        <f t="shared" si="76"/>
        <v>112.84750241416064</v>
      </c>
      <c r="BQ62" s="161">
        <f t="shared" si="76"/>
        <v>101.59596906287437</v>
      </c>
      <c r="BR62" s="161">
        <f t="shared" si="76"/>
        <v>90.722198091281641</v>
      </c>
      <c r="BS62" s="161">
        <f t="shared" si="76"/>
        <v>80.687924538307968</v>
      </c>
      <c r="BT62" s="161">
        <f t="shared" si="76"/>
        <v>71.836664633376429</v>
      </c>
      <c r="BU62" s="161">
        <f t="shared" si="76"/>
        <v>64.379454391340133</v>
      </c>
      <c r="BV62" s="161">
        <f t="shared" si="77"/>
        <v>58.400716398331966</v>
      </c>
      <c r="BW62" s="161">
        <f t="shared" si="77"/>
        <v>53.877309532197792</v>
      </c>
      <c r="BX62" s="161">
        <f t="shared" si="77"/>
        <v>36.599328353588639</v>
      </c>
      <c r="BY62" s="161">
        <f t="shared" si="77"/>
        <v>33.605169700197642</v>
      </c>
      <c r="BZ62" s="161">
        <f t="shared" si="77"/>
        <v>31.015928953826087</v>
      </c>
      <c r="CA62" s="161">
        <f t="shared" si="77"/>
        <v>28.746719656646263</v>
      </c>
      <c r="CB62" s="161">
        <f t="shared" si="77"/>
        <v>26.734780031890612</v>
      </c>
      <c r="CC62" s="161">
        <f t="shared" si="77"/>
        <v>24.933273279395749</v>
      </c>
      <c r="CD62" s="161">
        <f t="shared" si="77"/>
        <v>23.30685378863949</v>
      </c>
      <c r="CE62" s="161">
        <f t="shared" si="77"/>
        <v>21.828498834668867</v>
      </c>
      <c r="CF62" s="161">
        <f t="shared" si="78"/>
        <v>20.47724449202898</v>
      </c>
      <c r="CG62" s="161">
        <f t="shared" si="78"/>
        <v>19.236566332610995</v>
      </c>
      <c r="CH62" s="161">
        <f t="shared" si="78"/>
        <v>18.09321934096609</v>
      </c>
      <c r="CI62" s="161">
        <f t="shared" si="78"/>
        <v>17.036404706236453</v>
      </c>
      <c r="CJ62" s="161">
        <f t="shared" si="78"/>
        <v>16.057169305312765</v>
      </c>
      <c r="CK62" s="161">
        <f t="shared" si="78"/>
        <v>15.147970938181984</v>
      </c>
      <c r="CL62" s="161">
        <f t="shared" si="78"/>
        <v>14.302361777170152</v>
      </c>
      <c r="CM62" s="161">
        <f t="shared" si="78"/>
        <v>13.514756278058943</v>
      </c>
      <c r="CN62" s="161">
        <f t="shared" si="78"/>
        <v>12.780259584433267</v>
      </c>
      <c r="CO62" s="161">
        <f t="shared" si="78"/>
        <v>12.094539393842108</v>
      </c>
      <c r="CP62" s="162">
        <f t="shared" si="78"/>
        <v>11.453729171768291</v>
      </c>
      <c r="CQ62" s="119"/>
      <c r="CR62" s="119"/>
      <c r="CS62" s="119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</row>
    <row r="63" spans="7:123" ht="17.100000000000001" customHeight="1" x14ac:dyDescent="0.2">
      <c r="G63" s="109">
        <f t="shared" si="58"/>
        <v>1046.0044313459771</v>
      </c>
      <c r="H63" s="77">
        <f t="shared" si="59"/>
        <v>0</v>
      </c>
      <c r="I63" s="77">
        <f t="shared" si="60"/>
        <v>0</v>
      </c>
      <c r="J63" s="75">
        <f t="shared" si="61"/>
        <v>1046.0044313459771</v>
      </c>
      <c r="K63" s="105">
        <f t="shared" si="62"/>
        <v>-0.61577324014098944</v>
      </c>
      <c r="L63" s="127">
        <f t="shared" si="32"/>
        <v>-35.281207797174424</v>
      </c>
      <c r="M63" s="129">
        <f t="shared" si="33"/>
        <v>-1.5000000000000029</v>
      </c>
      <c r="N63" s="160">
        <f t="shared" si="71"/>
        <v>10.26476961467508</v>
      </c>
      <c r="O63" s="161">
        <f t="shared" si="71"/>
        <v>10.832236611875055</v>
      </c>
      <c r="P63" s="161">
        <f t="shared" si="71"/>
        <v>11.438968856951929</v>
      </c>
      <c r="Q63" s="161">
        <f t="shared" si="71"/>
        <v>12.088333347081685</v>
      </c>
      <c r="R63" s="161">
        <f t="shared" si="71"/>
        <v>12.784113976012375</v>
      </c>
      <c r="S63" s="161">
        <f t="shared" si="71"/>
        <v>13.530602522273888</v>
      </c>
      <c r="T63" s="161">
        <f t="shared" si="71"/>
        <v>14.332719780272869</v>
      </c>
      <c r="U63" s="161">
        <f t="shared" si="71"/>
        <v>15.196178474856909</v>
      </c>
      <c r="V63" s="161">
        <f t="shared" si="71"/>
        <v>16.127704287504628</v>
      </c>
      <c r="W63" s="161">
        <f t="shared" si="71"/>
        <v>17.135337917487639</v>
      </c>
      <c r="X63" s="161">
        <f t="shared" si="72"/>
        <v>18.228850377514558</v>
      </c>
      <c r="Y63" s="161">
        <f t="shared" si="72"/>
        <v>19.420316760332732</v>
      </c>
      <c r="Z63" s="161">
        <f t="shared" si="72"/>
        <v>20.724912011156466</v>
      </c>
      <c r="AA63" s="161">
        <f t="shared" si="72"/>
        <v>22.162017872983139</v>
      </c>
      <c r="AB63" s="161">
        <f t="shared" si="72"/>
        <v>23.756765976301743</v>
      </c>
      <c r="AC63" s="161">
        <f t="shared" si="72"/>
        <v>25.542191867298971</v>
      </c>
      <c r="AD63" s="161">
        <f t="shared" si="72"/>
        <v>27.562243746764437</v>
      </c>
      <c r="AE63" s="161">
        <f t="shared" si="72"/>
        <v>29.875984559264566</v>
      </c>
      <c r="AF63" s="161">
        <f t="shared" si="72"/>
        <v>32.563455431365114</v>
      </c>
      <c r="AG63" s="161">
        <f t="shared" si="72"/>
        <v>48.963846460417855</v>
      </c>
      <c r="AH63" s="161">
        <f t="shared" si="73"/>
        <v>53.062956028552676</v>
      </c>
      <c r="AI63" s="161">
        <f t="shared" si="73"/>
        <v>58.533991413905284</v>
      </c>
      <c r="AJ63" s="161">
        <f t="shared" si="73"/>
        <v>65.392626008589303</v>
      </c>
      <c r="AK63" s="161">
        <f t="shared" si="73"/>
        <v>73.551774982049935</v>
      </c>
      <c r="AL63" s="161">
        <f t="shared" si="73"/>
        <v>82.804435353354307</v>
      </c>
      <c r="AM63" s="161">
        <f t="shared" si="73"/>
        <v>92.8193045450342</v>
      </c>
      <c r="AN63" s="161">
        <f t="shared" si="73"/>
        <v>103.15559433798798</v>
      </c>
      <c r="AO63" s="161">
        <f t="shared" si="73"/>
        <v>113.30176475961929</v>
      </c>
      <c r="AP63" s="161">
        <f t="shared" si="73"/>
        <v>122.73863872338011</v>
      </c>
      <c r="AQ63" s="161">
        <f t="shared" si="73"/>
        <v>131.02041533161028</v>
      </c>
      <c r="AR63" s="161">
        <f t="shared" si="74"/>
        <v>137.85854405958059</v>
      </c>
      <c r="AS63" s="161">
        <f t="shared" si="74"/>
        <v>143.1859076578904</v>
      </c>
      <c r="AT63" s="161">
        <f t="shared" si="74"/>
        <v>147.17631250177377</v>
      </c>
      <c r="AU63" s="161">
        <f t="shared" si="74"/>
        <v>150.20098439170698</v>
      </c>
      <c r="AV63" s="161">
        <f t="shared" si="74"/>
        <v>152.72131678601181</v>
      </c>
      <c r="AW63" s="161">
        <f t="shared" si="74"/>
        <v>155.14214559499879</v>
      </c>
      <c r="AX63" s="161">
        <f t="shared" si="74"/>
        <v>157.67284169185427</v>
      </c>
      <c r="AY63" s="161">
        <f t="shared" si="74"/>
        <v>160.25157518205367</v>
      </c>
      <c r="AZ63" s="161">
        <f t="shared" si="74"/>
        <v>162.5715590268494</v>
      </c>
      <c r="BA63" s="161">
        <f t="shared" si="74"/>
        <v>164.20842542830303</v>
      </c>
      <c r="BB63" s="161">
        <f t="shared" si="75"/>
        <v>164.80104723469492</v>
      </c>
      <c r="BC63" s="161">
        <f t="shared" si="75"/>
        <v>164.20842542830303</v>
      </c>
      <c r="BD63" s="161">
        <f t="shared" si="75"/>
        <v>162.57155902684934</v>
      </c>
      <c r="BE63" s="161">
        <f t="shared" si="75"/>
        <v>160.25157518205359</v>
      </c>
      <c r="BF63" s="161">
        <f t="shared" si="75"/>
        <v>157.67284169185413</v>
      </c>
      <c r="BG63" s="161">
        <f t="shared" si="75"/>
        <v>155.14214559499862</v>
      </c>
      <c r="BH63" s="161">
        <f t="shared" si="75"/>
        <v>152.72131678601173</v>
      </c>
      <c r="BI63" s="161">
        <f t="shared" si="75"/>
        <v>150.20098439170678</v>
      </c>
      <c r="BJ63" s="161">
        <f t="shared" si="75"/>
        <v>147.17631250177368</v>
      </c>
      <c r="BK63" s="161">
        <f t="shared" si="75"/>
        <v>143.18590765789023</v>
      </c>
      <c r="BL63" s="161">
        <f t="shared" si="76"/>
        <v>137.85854405958023</v>
      </c>
      <c r="BM63" s="161">
        <f t="shared" si="76"/>
        <v>131.02041533160994</v>
      </c>
      <c r="BN63" s="161">
        <f t="shared" si="76"/>
        <v>122.73863872337968</v>
      </c>
      <c r="BO63" s="161">
        <f t="shared" si="76"/>
        <v>113.30176475961878</v>
      </c>
      <c r="BP63" s="161">
        <f t="shared" si="76"/>
        <v>103.15559433798734</v>
      </c>
      <c r="BQ63" s="161">
        <f t="shared" si="76"/>
        <v>92.819304545033674</v>
      </c>
      <c r="BR63" s="161">
        <f t="shared" si="76"/>
        <v>82.804435353353838</v>
      </c>
      <c r="BS63" s="161">
        <f t="shared" si="76"/>
        <v>73.551774982049551</v>
      </c>
      <c r="BT63" s="161">
        <f t="shared" si="76"/>
        <v>65.392626008588977</v>
      </c>
      <c r="BU63" s="161">
        <f t="shared" si="76"/>
        <v>58.533991413904943</v>
      </c>
      <c r="BV63" s="161">
        <f t="shared" si="77"/>
        <v>53.062956028552478</v>
      </c>
      <c r="BW63" s="161">
        <f t="shared" si="77"/>
        <v>48.963846460417678</v>
      </c>
      <c r="BX63" s="161">
        <f t="shared" si="77"/>
        <v>32.563455431364972</v>
      </c>
      <c r="BY63" s="161">
        <f t="shared" si="77"/>
        <v>29.875984559264445</v>
      </c>
      <c r="BZ63" s="161">
        <f t="shared" si="77"/>
        <v>27.562243746764349</v>
      </c>
      <c r="CA63" s="161">
        <f t="shared" si="77"/>
        <v>25.542191867298879</v>
      </c>
      <c r="CB63" s="161">
        <f t="shared" si="77"/>
        <v>23.756765976301654</v>
      </c>
      <c r="CC63" s="161">
        <f t="shared" si="77"/>
        <v>22.162017872983064</v>
      </c>
      <c r="CD63" s="161">
        <f t="shared" si="77"/>
        <v>20.724912011156395</v>
      </c>
      <c r="CE63" s="161">
        <f t="shared" si="77"/>
        <v>19.420316760332664</v>
      </c>
      <c r="CF63" s="161">
        <f t="shared" si="78"/>
        <v>18.228850377514501</v>
      </c>
      <c r="CG63" s="161">
        <f t="shared" si="78"/>
        <v>17.135337917487583</v>
      </c>
      <c r="CH63" s="161">
        <f t="shared" si="78"/>
        <v>16.127704287504571</v>
      </c>
      <c r="CI63" s="161">
        <f t="shared" si="78"/>
        <v>15.196178474856856</v>
      </c>
      <c r="CJ63" s="161">
        <f t="shared" si="78"/>
        <v>14.332719780272832</v>
      </c>
      <c r="CK63" s="161">
        <f t="shared" si="78"/>
        <v>13.530602522273842</v>
      </c>
      <c r="CL63" s="161">
        <f t="shared" si="78"/>
        <v>12.784113976012334</v>
      </c>
      <c r="CM63" s="161">
        <f t="shared" si="78"/>
        <v>12.088333347081646</v>
      </c>
      <c r="CN63" s="161">
        <f t="shared" si="78"/>
        <v>11.438968856951901</v>
      </c>
      <c r="CO63" s="161">
        <f t="shared" si="78"/>
        <v>10.832236611875022</v>
      </c>
      <c r="CP63" s="162">
        <f t="shared" si="78"/>
        <v>10.264769614675055</v>
      </c>
      <c r="CQ63" s="119"/>
      <c r="CR63" s="119"/>
      <c r="CS63" s="119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</row>
    <row r="64" spans="7:123" ht="17.100000000000001" customHeight="1" x14ac:dyDescent="0.2">
      <c r="G64" s="109">
        <f t="shared" si="58"/>
        <v>948.81020831209378</v>
      </c>
      <c r="H64" s="77">
        <f t="shared" si="59"/>
        <v>0</v>
      </c>
      <c r="I64" s="77">
        <f t="shared" si="60"/>
        <v>0</v>
      </c>
      <c r="J64" s="75">
        <f t="shared" si="61"/>
        <v>948.81020831209378</v>
      </c>
      <c r="K64" s="105">
        <f t="shared" si="62"/>
        <v>-0.64651314787723613</v>
      </c>
      <c r="L64" s="127">
        <f t="shared" si="32"/>
        <v>-37.042474773082908</v>
      </c>
      <c r="M64" s="129">
        <f t="shared" si="33"/>
        <v>-1.600000000000003</v>
      </c>
      <c r="N64" s="160">
        <f t="shared" si="71"/>
        <v>9.1277174107503374</v>
      </c>
      <c r="O64" s="161">
        <f t="shared" si="71"/>
        <v>9.6261051350756439</v>
      </c>
      <c r="P64" s="161">
        <f t="shared" si="71"/>
        <v>10.15854596777792</v>
      </c>
      <c r="Q64" s="161">
        <f t="shared" si="71"/>
        <v>10.727956903356661</v>
      </c>
      <c r="R64" s="161">
        <f t="shared" si="71"/>
        <v>11.337628855791124</v>
      </c>
      <c r="S64" s="161">
        <f t="shared" si="71"/>
        <v>11.991312492864214</v>
      </c>
      <c r="T64" s="161">
        <f t="shared" si="71"/>
        <v>12.693333052899808</v>
      </c>
      <c r="U64" s="161">
        <f t="shared" si="71"/>
        <v>13.448745307147011</v>
      </c>
      <c r="V64" s="161">
        <f t="shared" si="71"/>
        <v>14.263544287858036</v>
      </c>
      <c r="W64" s="161">
        <f t="shared" si="71"/>
        <v>15.144953655797062</v>
      </c>
      <c r="X64" s="161">
        <f t="shared" si="72"/>
        <v>16.101822353493755</v>
      </c>
      <c r="Y64" s="161">
        <f t="shared" si="72"/>
        <v>17.145172487702489</v>
      </c>
      <c r="Z64" s="161">
        <f t="shared" si="72"/>
        <v>18.288958600510316</v>
      </c>
      <c r="AA64" s="161">
        <f t="shared" si="72"/>
        <v>19.551122544306093</v>
      </c>
      <c r="AB64" s="161">
        <f t="shared" si="72"/>
        <v>20.955061696340046</v>
      </c>
      <c r="AC64" s="161">
        <f t="shared" si="72"/>
        <v>22.53167478236897</v>
      </c>
      <c r="AD64" s="161">
        <f t="shared" si="72"/>
        <v>24.322213855280896</v>
      </c>
      <c r="AE64" s="161">
        <f t="shared" si="72"/>
        <v>26.382259178892546</v>
      </c>
      <c r="AF64" s="161">
        <f t="shared" si="72"/>
        <v>28.787253783870913</v>
      </c>
      <c r="AG64" s="161">
        <f t="shared" si="72"/>
        <v>44.337230105835431</v>
      </c>
      <c r="AH64" s="161">
        <f t="shared" si="73"/>
        <v>48.043469290411352</v>
      </c>
      <c r="AI64" s="161">
        <f t="shared" si="73"/>
        <v>53.042075064748424</v>
      </c>
      <c r="AJ64" s="161">
        <f t="shared" si="73"/>
        <v>59.341967806312752</v>
      </c>
      <c r="AK64" s="161">
        <f t="shared" si="73"/>
        <v>66.854113637951002</v>
      </c>
      <c r="AL64" s="161">
        <f t="shared" si="73"/>
        <v>75.376145750491801</v>
      </c>
      <c r="AM64" s="161">
        <f t="shared" si="73"/>
        <v>84.589329800175165</v>
      </c>
      <c r="AN64" s="161">
        <f t="shared" si="73"/>
        <v>94.073782737348466</v>
      </c>
      <c r="AO64" s="161">
        <f t="shared" si="73"/>
        <v>103.34615455567354</v>
      </c>
      <c r="AP64" s="161">
        <f t="shared" si="73"/>
        <v>111.91989139923393</v>
      </c>
      <c r="AQ64" s="161">
        <f t="shared" si="73"/>
        <v>119.38166483628028</v>
      </c>
      <c r="AR64" s="161">
        <f t="shared" si="74"/>
        <v>125.46962331769471</v>
      </c>
      <c r="AS64" s="161">
        <f t="shared" si="74"/>
        <v>130.13230229132924</v>
      </c>
      <c r="AT64" s="161">
        <f t="shared" si="74"/>
        <v>133.54504465997042</v>
      </c>
      <c r="AU64" s="161">
        <f t="shared" si="74"/>
        <v>136.06733993425425</v>
      </c>
      <c r="AV64" s="161">
        <f t="shared" si="74"/>
        <v>138.14102324641672</v>
      </c>
      <c r="AW64" s="161">
        <f t="shared" si="74"/>
        <v>140.1525124291334</v>
      </c>
      <c r="AX64" s="161">
        <f t="shared" si="74"/>
        <v>142.3033491565551</v>
      </c>
      <c r="AY64" s="161">
        <f t="shared" si="74"/>
        <v>144.54034744641618</v>
      </c>
      <c r="AZ64" s="161">
        <f t="shared" si="74"/>
        <v>146.58091526779083</v>
      </c>
      <c r="BA64" s="161">
        <f t="shared" si="74"/>
        <v>148.03221261524823</v>
      </c>
      <c r="BB64" s="161">
        <f t="shared" si="75"/>
        <v>148.55955033018398</v>
      </c>
      <c r="BC64" s="161">
        <f t="shared" si="75"/>
        <v>148.03221261524823</v>
      </c>
      <c r="BD64" s="161">
        <f t="shared" si="75"/>
        <v>146.58091526779083</v>
      </c>
      <c r="BE64" s="161">
        <f t="shared" si="75"/>
        <v>144.54034744641609</v>
      </c>
      <c r="BF64" s="161">
        <f t="shared" si="75"/>
        <v>142.30334915655504</v>
      </c>
      <c r="BG64" s="161">
        <f t="shared" si="75"/>
        <v>140.15251242913325</v>
      </c>
      <c r="BH64" s="161">
        <f t="shared" si="75"/>
        <v>138.14102324641667</v>
      </c>
      <c r="BI64" s="161">
        <f t="shared" si="75"/>
        <v>136.06733993425414</v>
      </c>
      <c r="BJ64" s="161">
        <f t="shared" si="75"/>
        <v>133.54504465997022</v>
      </c>
      <c r="BK64" s="161">
        <f t="shared" si="75"/>
        <v>130.13230229132907</v>
      </c>
      <c r="BL64" s="161">
        <f t="shared" si="76"/>
        <v>125.46962331769446</v>
      </c>
      <c r="BM64" s="161">
        <f t="shared" si="76"/>
        <v>119.38166483627995</v>
      </c>
      <c r="BN64" s="161">
        <f t="shared" si="76"/>
        <v>111.91989139923352</v>
      </c>
      <c r="BO64" s="161">
        <f t="shared" si="76"/>
        <v>103.34615455567302</v>
      </c>
      <c r="BP64" s="161">
        <f t="shared" si="76"/>
        <v>94.073782737347884</v>
      </c>
      <c r="BQ64" s="161">
        <f t="shared" si="76"/>
        <v>84.589329800174724</v>
      </c>
      <c r="BR64" s="161">
        <f t="shared" si="76"/>
        <v>75.376145750491361</v>
      </c>
      <c r="BS64" s="161">
        <f t="shared" si="76"/>
        <v>66.854113637950604</v>
      </c>
      <c r="BT64" s="161">
        <f t="shared" si="76"/>
        <v>59.341967806312418</v>
      </c>
      <c r="BU64" s="161">
        <f t="shared" si="76"/>
        <v>53.042075064748119</v>
      </c>
      <c r="BV64" s="161">
        <f t="shared" si="77"/>
        <v>48.043469290411188</v>
      </c>
      <c r="BW64" s="161">
        <f t="shared" si="77"/>
        <v>44.337230105835289</v>
      </c>
      <c r="BX64" s="161">
        <f t="shared" si="77"/>
        <v>28.787253783870785</v>
      </c>
      <c r="BY64" s="161">
        <f t="shared" si="77"/>
        <v>26.382259178892429</v>
      </c>
      <c r="BZ64" s="161">
        <f t="shared" si="77"/>
        <v>24.322213855280797</v>
      </c>
      <c r="CA64" s="161">
        <f t="shared" si="77"/>
        <v>22.531674782368889</v>
      </c>
      <c r="CB64" s="161">
        <f t="shared" si="77"/>
        <v>20.955061696339968</v>
      </c>
      <c r="CC64" s="161">
        <f t="shared" si="77"/>
        <v>19.551122544306029</v>
      </c>
      <c r="CD64" s="161">
        <f t="shared" si="77"/>
        <v>18.288958600510252</v>
      </c>
      <c r="CE64" s="161">
        <f t="shared" si="77"/>
        <v>17.145172487702446</v>
      </c>
      <c r="CF64" s="161">
        <f t="shared" si="78"/>
        <v>16.101822353493688</v>
      </c>
      <c r="CG64" s="161">
        <f t="shared" si="78"/>
        <v>15.144953655797018</v>
      </c>
      <c r="CH64" s="161">
        <f t="shared" si="78"/>
        <v>14.263544287857989</v>
      </c>
      <c r="CI64" s="161">
        <f t="shared" si="78"/>
        <v>13.448745307146973</v>
      </c>
      <c r="CJ64" s="161">
        <f t="shared" si="78"/>
        <v>12.693333052899771</v>
      </c>
      <c r="CK64" s="161">
        <f t="shared" si="78"/>
        <v>11.991312492864173</v>
      </c>
      <c r="CL64" s="161">
        <f t="shared" si="78"/>
        <v>11.337628855791092</v>
      </c>
      <c r="CM64" s="161">
        <f t="shared" si="78"/>
        <v>10.727956903356629</v>
      </c>
      <c r="CN64" s="161">
        <f t="shared" si="78"/>
        <v>10.158545967777892</v>
      </c>
      <c r="CO64" s="161">
        <f t="shared" si="78"/>
        <v>9.6261051350756226</v>
      </c>
      <c r="CP64" s="162">
        <f t="shared" si="78"/>
        <v>9.1277174107503196</v>
      </c>
      <c r="CQ64" s="119"/>
      <c r="CR64" s="119"/>
      <c r="CS64" s="119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</row>
    <row r="65" spans="7:123" ht="17.100000000000001" customHeight="1" x14ac:dyDescent="0.2">
      <c r="G65" s="109">
        <f t="shared" si="58"/>
        <v>859.505231257368</v>
      </c>
      <c r="H65" s="77">
        <f t="shared" si="59"/>
        <v>0</v>
      </c>
      <c r="I65" s="77">
        <f t="shared" si="60"/>
        <v>0</v>
      </c>
      <c r="J65" s="75">
        <f t="shared" si="61"/>
        <v>859.505231257368</v>
      </c>
      <c r="K65" s="105">
        <f t="shared" si="62"/>
        <v>-0.67589036700471161</v>
      </c>
      <c r="L65" s="127">
        <f t="shared" si="32"/>
        <v>-38.725665442918249</v>
      </c>
      <c r="M65" s="129">
        <f t="shared" si="33"/>
        <v>-1.7000000000000031</v>
      </c>
      <c r="N65" s="160">
        <f t="shared" si="71"/>
        <v>8.0980569402602676</v>
      </c>
      <c r="O65" s="161">
        <f t="shared" si="71"/>
        <v>8.5345727964652252</v>
      </c>
      <c r="P65" s="161">
        <f t="shared" si="71"/>
        <v>9.0005424129035561</v>
      </c>
      <c r="Q65" s="161">
        <f t="shared" si="71"/>
        <v>9.4984927119606084</v>
      </c>
      <c r="R65" s="161">
        <f t="shared" si="71"/>
        <v>10.031287661724779</v>
      </c>
      <c r="S65" s="161">
        <f t="shared" si="71"/>
        <v>10.602209501890702</v>
      </c>
      <c r="T65" s="161">
        <f t="shared" si="71"/>
        <v>11.215067811423721</v>
      </c>
      <c r="U65" s="161">
        <f t="shared" si="71"/>
        <v>11.874347098012771</v>
      </c>
      <c r="V65" s="161">
        <f t="shared" si="71"/>
        <v>12.585407815802204</v>
      </c>
      <c r="W65" s="161">
        <f t="shared" si="71"/>
        <v>13.354761632911103</v>
      </c>
      <c r="X65" s="161">
        <f t="shared" si="72"/>
        <v>14.190450046543258</v>
      </c>
      <c r="Y65" s="161">
        <f t="shared" si="72"/>
        <v>15.102567015958771</v>
      </c>
      <c r="Z65" s="161">
        <f t="shared" si="72"/>
        <v>16.103982445452075</v>
      </c>
      <c r="AA65" s="161">
        <f t="shared" si="72"/>
        <v>17.211345878608778</v>
      </c>
      <c r="AB65" s="161">
        <f t="shared" si="72"/>
        <v>18.446481085675117</v>
      </c>
      <c r="AC65" s="161">
        <f t="shared" si="72"/>
        <v>19.838325608045498</v>
      </c>
      <c r="AD65" s="161">
        <f t="shared" si="72"/>
        <v>21.42562911709939</v>
      </c>
      <c r="AE65" s="161">
        <f t="shared" si="72"/>
        <v>23.26070632585008</v>
      </c>
      <c r="AF65" s="161">
        <f t="shared" si="72"/>
        <v>25.414651383606653</v>
      </c>
      <c r="AG65" s="161">
        <f t="shared" si="72"/>
        <v>40.152466453564251</v>
      </c>
      <c r="AH65" s="161">
        <f t="shared" si="73"/>
        <v>43.505295827819289</v>
      </c>
      <c r="AI65" s="161">
        <f t="shared" si="73"/>
        <v>48.075261882636546</v>
      </c>
      <c r="AJ65" s="161">
        <f t="shared" si="73"/>
        <v>53.865218896858032</v>
      </c>
      <c r="AK65" s="161">
        <f t="shared" si="73"/>
        <v>60.784821816947556</v>
      </c>
      <c r="AL65" s="161">
        <f t="shared" si="73"/>
        <v>68.636810576786672</v>
      </c>
      <c r="AM65" s="161">
        <f t="shared" si="73"/>
        <v>77.115180698774623</v>
      </c>
      <c r="AN65" s="161">
        <f t="shared" si="73"/>
        <v>85.820666510583223</v>
      </c>
      <c r="AO65" s="161">
        <f t="shared" si="73"/>
        <v>94.297269409338369</v>
      </c>
      <c r="AP65" s="161">
        <f t="shared" si="73"/>
        <v>102.08965194199637</v>
      </c>
      <c r="AQ65" s="161">
        <f t="shared" si="73"/>
        <v>108.81508592365702</v>
      </c>
      <c r="AR65" s="161">
        <f t="shared" si="74"/>
        <v>114.2363114768806</v>
      </c>
      <c r="AS65" s="161">
        <f t="shared" si="74"/>
        <v>118.31548986033054</v>
      </c>
      <c r="AT65" s="161">
        <f t="shared" si="74"/>
        <v>121.2278581179323</v>
      </c>
      <c r="AU65" s="161">
        <f t="shared" si="74"/>
        <v>123.32007666650226</v>
      </c>
      <c r="AV65" s="161">
        <f t="shared" si="74"/>
        <v>125.01380193448009</v>
      </c>
      <c r="AW65" s="161">
        <f t="shared" si="74"/>
        <v>126.67655662597242</v>
      </c>
      <c r="AX65" s="161">
        <f t="shared" si="74"/>
        <v>128.50126499564161</v>
      </c>
      <c r="AY65" s="161">
        <f t="shared" si="74"/>
        <v>130.44194088031884</v>
      </c>
      <c r="AZ65" s="161">
        <f t="shared" si="74"/>
        <v>132.23808610975732</v>
      </c>
      <c r="BA65" s="161">
        <f t="shared" si="74"/>
        <v>133.52605922990699</v>
      </c>
      <c r="BB65" s="161">
        <f t="shared" si="75"/>
        <v>133.99576265254601</v>
      </c>
      <c r="BC65" s="161">
        <f t="shared" si="75"/>
        <v>133.52605922990699</v>
      </c>
      <c r="BD65" s="161">
        <f t="shared" si="75"/>
        <v>132.23808610975735</v>
      </c>
      <c r="BE65" s="161">
        <f t="shared" si="75"/>
        <v>130.44194088031878</v>
      </c>
      <c r="BF65" s="161">
        <f t="shared" si="75"/>
        <v>128.50126499564152</v>
      </c>
      <c r="BG65" s="161">
        <f t="shared" si="75"/>
        <v>126.67655662597228</v>
      </c>
      <c r="BH65" s="161">
        <f t="shared" si="75"/>
        <v>125.01380193448007</v>
      </c>
      <c r="BI65" s="161">
        <f t="shared" si="75"/>
        <v>123.32007666650226</v>
      </c>
      <c r="BJ65" s="161">
        <f t="shared" si="75"/>
        <v>121.22785811793219</v>
      </c>
      <c r="BK65" s="161">
        <f t="shared" si="75"/>
        <v>118.31548986033033</v>
      </c>
      <c r="BL65" s="161">
        <f t="shared" si="76"/>
        <v>114.23631147688039</v>
      </c>
      <c r="BM65" s="161">
        <f t="shared" si="76"/>
        <v>108.8150859236568</v>
      </c>
      <c r="BN65" s="161">
        <f t="shared" si="76"/>
        <v>102.08965194199597</v>
      </c>
      <c r="BO65" s="161">
        <f t="shared" si="76"/>
        <v>94.297269409337915</v>
      </c>
      <c r="BP65" s="161">
        <f t="shared" si="76"/>
        <v>85.820666510582711</v>
      </c>
      <c r="BQ65" s="161">
        <f t="shared" si="76"/>
        <v>77.115180698774225</v>
      </c>
      <c r="BR65" s="161">
        <f t="shared" si="76"/>
        <v>68.636810576786246</v>
      </c>
      <c r="BS65" s="161">
        <f t="shared" si="76"/>
        <v>60.784821816947193</v>
      </c>
      <c r="BT65" s="161">
        <f t="shared" si="76"/>
        <v>53.865218896857733</v>
      </c>
      <c r="BU65" s="161">
        <f t="shared" si="76"/>
        <v>48.075261882636255</v>
      </c>
      <c r="BV65" s="161">
        <f t="shared" si="77"/>
        <v>43.505295827819133</v>
      </c>
      <c r="BW65" s="161">
        <f t="shared" si="77"/>
        <v>40.152466453564102</v>
      </c>
      <c r="BX65" s="161">
        <f t="shared" si="77"/>
        <v>25.414651383606532</v>
      </c>
      <c r="BY65" s="161">
        <f t="shared" si="77"/>
        <v>23.260706325849995</v>
      </c>
      <c r="BZ65" s="161">
        <f t="shared" si="77"/>
        <v>21.425629117099302</v>
      </c>
      <c r="CA65" s="161">
        <f t="shared" si="77"/>
        <v>19.838325608045423</v>
      </c>
      <c r="CB65" s="161">
        <f t="shared" si="77"/>
        <v>18.446481085675046</v>
      </c>
      <c r="CC65" s="161">
        <f t="shared" si="77"/>
        <v>17.211345878608729</v>
      </c>
      <c r="CD65" s="161">
        <f t="shared" si="77"/>
        <v>16.103982445452026</v>
      </c>
      <c r="CE65" s="161">
        <f t="shared" si="77"/>
        <v>15.102567015958725</v>
      </c>
      <c r="CF65" s="161">
        <f t="shared" si="78"/>
        <v>14.190450046543221</v>
      </c>
      <c r="CG65" s="161">
        <f t="shared" si="78"/>
        <v>13.354761632911062</v>
      </c>
      <c r="CH65" s="161">
        <f t="shared" si="78"/>
        <v>12.585407815802171</v>
      </c>
      <c r="CI65" s="161">
        <f t="shared" si="78"/>
        <v>11.874347098012743</v>
      </c>
      <c r="CJ65" s="161">
        <f t="shared" si="78"/>
        <v>11.215067811423692</v>
      </c>
      <c r="CK65" s="161">
        <f t="shared" si="78"/>
        <v>10.602209501890679</v>
      </c>
      <c r="CL65" s="161">
        <f t="shared" si="78"/>
        <v>10.031287661724745</v>
      </c>
      <c r="CM65" s="161">
        <f t="shared" si="78"/>
        <v>9.4984927119605853</v>
      </c>
      <c r="CN65" s="161">
        <f t="shared" si="78"/>
        <v>9.0005424129035294</v>
      </c>
      <c r="CO65" s="161">
        <f t="shared" si="78"/>
        <v>8.5345727964652003</v>
      </c>
      <c r="CP65" s="162">
        <f t="shared" si="78"/>
        <v>8.0980569402602498</v>
      </c>
      <c r="CQ65" s="119"/>
      <c r="CR65" s="119"/>
      <c r="CS65" s="119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</row>
    <row r="66" spans="7:123" ht="17.100000000000001" customHeight="1" x14ac:dyDescent="0.2">
      <c r="G66" s="109">
        <f t="shared" si="58"/>
        <v>783.32284959108711</v>
      </c>
      <c r="H66" s="77">
        <f t="shared" si="59"/>
        <v>0</v>
      </c>
      <c r="I66" s="77">
        <f t="shared" si="60"/>
        <v>0</v>
      </c>
      <c r="J66" s="75">
        <f t="shared" si="61"/>
        <v>783.32284959108711</v>
      </c>
      <c r="K66" s="105">
        <f t="shared" si="62"/>
        <v>-0.70394611909157823</v>
      </c>
      <c r="L66" s="127">
        <f t="shared" si="32"/>
        <v>-40.333141628561059</v>
      </c>
      <c r="M66" s="129">
        <f t="shared" si="33"/>
        <v>-1.8000000000000032</v>
      </c>
      <c r="N66" s="160">
        <f t="shared" si="71"/>
        <v>7.2212096307284197</v>
      </c>
      <c r="O66" s="161">
        <f t="shared" si="71"/>
        <v>7.6052767071264595</v>
      </c>
      <c r="P66" s="161">
        <f t="shared" si="71"/>
        <v>8.0149275332460679</v>
      </c>
      <c r="Q66" s="161">
        <f t="shared" si="71"/>
        <v>8.4523632230683496</v>
      </c>
      <c r="R66" s="161">
        <f t="shared" si="71"/>
        <v>8.9200908249381392</v>
      </c>
      <c r="S66" s="161">
        <f t="shared" si="71"/>
        <v>9.4210003545699994</v>
      </c>
      <c r="T66" s="161">
        <f t="shared" si="71"/>
        <v>9.9584685285333396</v>
      </c>
      <c r="U66" s="161">
        <f t="shared" si="71"/>
        <v>10.536499389346144</v>
      </c>
      <c r="V66" s="161">
        <f t="shared" si="71"/>
        <v>11.159916011535586</v>
      </c>
      <c r="W66" s="161">
        <f t="shared" si="71"/>
        <v>11.834623059802954</v>
      </c>
      <c r="X66" s="161">
        <f t="shared" si="72"/>
        <v>12.567967761581816</v>
      </c>
      <c r="Y66" s="161">
        <f t="shared" si="72"/>
        <v>13.36923772468278</v>
      </c>
      <c r="Z66" s="161">
        <f t="shared" si="72"/>
        <v>14.250349174409235</v>
      </c>
      <c r="AA66" s="161">
        <f t="shared" si="72"/>
        <v>15.226800247142355</v>
      </c>
      <c r="AB66" s="161">
        <f t="shared" si="72"/>
        <v>16.318993195660031</v>
      </c>
      <c r="AC66" s="161">
        <f t="shared" si="72"/>
        <v>17.554069746862595</v>
      </c>
      <c r="AD66" s="161">
        <f t="shared" si="72"/>
        <v>18.968459403008577</v>
      </c>
      <c r="AE66" s="161">
        <f t="shared" si="72"/>
        <v>20.611416401704183</v>
      </c>
      <c r="AF66" s="161">
        <f t="shared" si="72"/>
        <v>22.549923963130212</v>
      </c>
      <c r="AG66" s="161">
        <f t="shared" si="72"/>
        <v>36.521171449699011</v>
      </c>
      <c r="AH66" s="161">
        <f t="shared" si="73"/>
        <v>39.564495195729556</v>
      </c>
      <c r="AI66" s="161">
        <f t="shared" si="73"/>
        <v>43.754236988874261</v>
      </c>
      <c r="AJ66" s="161">
        <f t="shared" si="73"/>
        <v>49.087829798273916</v>
      </c>
      <c r="AK66" s="161">
        <f t="shared" si="73"/>
        <v>55.474174711378787</v>
      </c>
      <c r="AL66" s="161">
        <f t="shared" si="73"/>
        <v>62.721465109586163</v>
      </c>
      <c r="AM66" s="161">
        <f t="shared" si="73"/>
        <v>70.536422530343657</v>
      </c>
      <c r="AN66" s="161">
        <f t="shared" si="73"/>
        <v>78.539914697500777</v>
      </c>
      <c r="AO66" s="161">
        <f t="shared" si="73"/>
        <v>86.3022502326818</v>
      </c>
      <c r="AP66" s="161">
        <f t="shared" si="73"/>
        <v>93.397716314605162</v>
      </c>
      <c r="AQ66" s="161">
        <f t="shared" si="73"/>
        <v>99.472182428391818</v>
      </c>
      <c r="AR66" s="161">
        <f t="shared" si="74"/>
        <v>104.310826932591</v>
      </c>
      <c r="AS66" s="161">
        <f t="shared" si="74"/>
        <v>107.8874643310609</v>
      </c>
      <c r="AT66" s="161">
        <f t="shared" si="74"/>
        <v>110.37573422839493</v>
      </c>
      <c r="AU66" s="161">
        <f t="shared" si="74"/>
        <v>112.10859739188402</v>
      </c>
      <c r="AV66" s="161">
        <f t="shared" si="74"/>
        <v>113.48716539040669</v>
      </c>
      <c r="AW66" s="161">
        <f t="shared" si="74"/>
        <v>114.8598333147787</v>
      </c>
      <c r="AX66" s="161">
        <f t="shared" si="74"/>
        <v>116.41032353583789</v>
      </c>
      <c r="AY66" s="161">
        <f t="shared" si="74"/>
        <v>118.0985549780054</v>
      </c>
      <c r="AZ66" s="161">
        <f t="shared" si="74"/>
        <v>119.68411985132245</v>
      </c>
      <c r="BA66" s="161">
        <f t="shared" si="74"/>
        <v>120.83030348492714</v>
      </c>
      <c r="BB66" s="161">
        <f t="shared" si="75"/>
        <v>121.24978274447865</v>
      </c>
      <c r="BC66" s="161">
        <f t="shared" si="75"/>
        <v>120.8303034849271</v>
      </c>
      <c r="BD66" s="161">
        <f t="shared" si="75"/>
        <v>119.68411985132246</v>
      </c>
      <c r="BE66" s="161">
        <f t="shared" si="75"/>
        <v>118.0985549780053</v>
      </c>
      <c r="BF66" s="161">
        <f t="shared" si="75"/>
        <v>116.41032353583776</v>
      </c>
      <c r="BG66" s="161">
        <f t="shared" si="75"/>
        <v>114.8598333147786</v>
      </c>
      <c r="BH66" s="161">
        <f t="shared" si="75"/>
        <v>113.48716539040666</v>
      </c>
      <c r="BI66" s="161">
        <f t="shared" si="75"/>
        <v>112.10859739188398</v>
      </c>
      <c r="BJ66" s="161">
        <f t="shared" si="75"/>
        <v>110.37573422839485</v>
      </c>
      <c r="BK66" s="161">
        <f t="shared" si="75"/>
        <v>107.88746433106071</v>
      </c>
      <c r="BL66" s="161">
        <f t="shared" si="76"/>
        <v>104.31082693259077</v>
      </c>
      <c r="BM66" s="161">
        <f t="shared" si="76"/>
        <v>99.472182428391633</v>
      </c>
      <c r="BN66" s="161">
        <f t="shared" si="76"/>
        <v>93.397716314604821</v>
      </c>
      <c r="BO66" s="161">
        <f t="shared" si="76"/>
        <v>86.30225023268143</v>
      </c>
      <c r="BP66" s="161">
        <f t="shared" si="76"/>
        <v>78.539914697500308</v>
      </c>
      <c r="BQ66" s="161">
        <f t="shared" si="76"/>
        <v>70.536422530343273</v>
      </c>
      <c r="BR66" s="161">
        <f t="shared" si="76"/>
        <v>62.721465109585772</v>
      </c>
      <c r="BS66" s="161">
        <f t="shared" si="76"/>
        <v>55.474174711378438</v>
      </c>
      <c r="BT66" s="161">
        <f t="shared" si="76"/>
        <v>49.087829798273617</v>
      </c>
      <c r="BU66" s="161">
        <f t="shared" si="76"/>
        <v>43.754236988873998</v>
      </c>
      <c r="BV66" s="161">
        <f t="shared" si="77"/>
        <v>39.564495195729428</v>
      </c>
      <c r="BW66" s="161">
        <f t="shared" si="77"/>
        <v>36.521171449698883</v>
      </c>
      <c r="BX66" s="161">
        <f t="shared" si="77"/>
        <v>22.549923963130098</v>
      </c>
      <c r="BY66" s="161">
        <f t="shared" si="77"/>
        <v>20.611416401704098</v>
      </c>
      <c r="BZ66" s="161">
        <f t="shared" si="77"/>
        <v>18.968459403008499</v>
      </c>
      <c r="CA66" s="161">
        <f t="shared" si="77"/>
        <v>17.554069746862538</v>
      </c>
      <c r="CB66" s="161">
        <f t="shared" si="77"/>
        <v>16.318993195659967</v>
      </c>
      <c r="CC66" s="161">
        <f t="shared" si="77"/>
        <v>15.226800247142311</v>
      </c>
      <c r="CD66" s="161">
        <f t="shared" si="77"/>
        <v>14.250349174409191</v>
      </c>
      <c r="CE66" s="161">
        <f t="shared" si="77"/>
        <v>13.369237724682741</v>
      </c>
      <c r="CF66" s="161">
        <f t="shared" si="78"/>
        <v>12.567967761581784</v>
      </c>
      <c r="CG66" s="161">
        <f t="shared" si="78"/>
        <v>11.834623059802922</v>
      </c>
      <c r="CH66" s="161">
        <f t="shared" si="78"/>
        <v>11.159916011535561</v>
      </c>
      <c r="CI66" s="161">
        <f t="shared" si="78"/>
        <v>10.536499389346117</v>
      </c>
      <c r="CJ66" s="161">
        <f t="shared" si="78"/>
        <v>9.958468528533313</v>
      </c>
      <c r="CK66" s="161">
        <f t="shared" si="78"/>
        <v>9.4210003545699745</v>
      </c>
      <c r="CL66" s="161">
        <f t="shared" si="78"/>
        <v>8.9200908249381143</v>
      </c>
      <c r="CM66" s="161">
        <f t="shared" si="78"/>
        <v>8.4523632230683265</v>
      </c>
      <c r="CN66" s="161">
        <f t="shared" si="78"/>
        <v>8.0149275332460501</v>
      </c>
      <c r="CO66" s="161">
        <f t="shared" si="78"/>
        <v>7.6052767071264427</v>
      </c>
      <c r="CP66" s="162">
        <f t="shared" si="78"/>
        <v>7.2212096307284011</v>
      </c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</row>
    <row r="67" spans="7:123" ht="17.100000000000001" customHeight="1" x14ac:dyDescent="0.2">
      <c r="G67" s="109">
        <f t="shared" si="58"/>
        <v>724.5896888769779</v>
      </c>
      <c r="H67" s="77">
        <f t="shared" si="59"/>
        <v>0</v>
      </c>
      <c r="I67" s="77">
        <f t="shared" si="60"/>
        <v>0</v>
      </c>
      <c r="J67" s="75">
        <f t="shared" si="61"/>
        <v>724.5896888769779</v>
      </c>
      <c r="K67" s="105">
        <f t="shared" si="62"/>
        <v>-0.73072633197829895</v>
      </c>
      <c r="L67" s="127">
        <f t="shared" si="32"/>
        <v>-41.867534801432015</v>
      </c>
      <c r="M67" s="129">
        <f t="shared" si="33"/>
        <v>-1.9000000000000032</v>
      </c>
      <c r="N67" s="160">
        <f t="shared" si="71"/>
        <v>6.5295106381089214</v>
      </c>
      <c r="O67" s="161">
        <f t="shared" si="71"/>
        <v>6.8719177420086623</v>
      </c>
      <c r="P67" s="161">
        <f t="shared" si="71"/>
        <v>7.2368180221496701</v>
      </c>
      <c r="Q67" s="161">
        <f t="shared" si="71"/>
        <v>7.6261498563783379</v>
      </c>
      <c r="R67" s="161">
        <f t="shared" si="71"/>
        <v>8.0421314681042197</v>
      </c>
      <c r="S67" s="161">
        <f t="shared" si="71"/>
        <v>8.4873340470138352</v>
      </c>
      <c r="T67" s="161">
        <f t="shared" si="71"/>
        <v>8.9647804152886472</v>
      </c>
      <c r="U67" s="161">
        <f t="shared" si="71"/>
        <v>9.4780789381065382</v>
      </c>
      <c r="V67" s="161">
        <f t="shared" si="71"/>
        <v>10.03160615123625</v>
      </c>
      <c r="W67" s="161">
        <f t="shared" si="71"/>
        <v>10.630756835199893</v>
      </c>
      <c r="X67" s="161">
        <f t="shared" si="72"/>
        <v>11.282287586317834</v>
      </c>
      <c r="Y67" s="161">
        <f t="shared" si="72"/>
        <v>11.994790124846759</v>
      </c>
      <c r="Z67" s="161">
        <f t="shared" si="72"/>
        <v>12.77934474831504</v>
      </c>
      <c r="AA67" s="161">
        <f t="shared" si="72"/>
        <v>13.650424002601973</v>
      </c>
      <c r="AB67" s="161">
        <f t="shared" si="72"/>
        <v>14.627143867055629</v>
      </c>
      <c r="AC67" s="161">
        <f t="shared" si="72"/>
        <v>15.734997305352866</v>
      </c>
      <c r="AD67" s="161">
        <f t="shared" si="72"/>
        <v>17.008256595074737</v>
      </c>
      <c r="AE67" s="161">
        <f t="shared" si="72"/>
        <v>18.493301195365422</v>
      </c>
      <c r="AF67" s="161">
        <f t="shared" si="72"/>
        <v>20.25322310445134</v>
      </c>
      <c r="AG67" s="161">
        <f t="shared" si="72"/>
        <v>33.507241018649054</v>
      </c>
      <c r="AH67" s="161">
        <f t="shared" si="73"/>
        <v>36.286014054034389</v>
      </c>
      <c r="AI67" s="161">
        <f t="shared" si="73"/>
        <v>40.144945497228612</v>
      </c>
      <c r="AJ67" s="161">
        <f t="shared" si="73"/>
        <v>45.076644559933563</v>
      </c>
      <c r="AK67" s="161">
        <f t="shared" si="73"/>
        <v>50.98973898685383</v>
      </c>
      <c r="AL67" s="161">
        <f t="shared" si="73"/>
        <v>57.698114948265349</v>
      </c>
      <c r="AM67" s="161">
        <f t="shared" si="73"/>
        <v>64.921083511773304</v>
      </c>
      <c r="AN67" s="161">
        <f t="shared" si="73"/>
        <v>72.299017099746337</v>
      </c>
      <c r="AO67" s="161">
        <f t="shared" si="73"/>
        <v>79.427351637593091</v>
      </c>
      <c r="AP67" s="161">
        <f t="shared" si="73"/>
        <v>85.908306797057023</v>
      </c>
      <c r="AQ67" s="161">
        <f t="shared" si="73"/>
        <v>91.414308619569937</v>
      </c>
      <c r="AR67" s="161">
        <f t="shared" si="74"/>
        <v>95.750862915690405</v>
      </c>
      <c r="AS67" s="161">
        <f t="shared" si="74"/>
        <v>98.901594165455023</v>
      </c>
      <c r="AT67" s="161">
        <f t="shared" si="74"/>
        <v>101.03725702304222</v>
      </c>
      <c r="AU67" s="161">
        <f t="shared" si="74"/>
        <v>102.47649405437967</v>
      </c>
      <c r="AV67" s="161">
        <f t="shared" si="74"/>
        <v>103.5997721432561</v>
      </c>
      <c r="AW67" s="161">
        <f t="shared" si="74"/>
        <v>104.73637735393525</v>
      </c>
      <c r="AX67" s="161">
        <f t="shared" si="74"/>
        <v>106.0604639656158</v>
      </c>
      <c r="AY67" s="161">
        <f t="shared" si="74"/>
        <v>107.5367420664389</v>
      </c>
      <c r="AZ67" s="161">
        <f t="shared" si="74"/>
        <v>108.94303625541026</v>
      </c>
      <c r="BA67" s="161">
        <f t="shared" si="74"/>
        <v>109.96739771801079</v>
      </c>
      <c r="BB67" s="161">
        <f t="shared" si="75"/>
        <v>110.34353214507851</v>
      </c>
      <c r="BC67" s="161">
        <f t="shared" si="75"/>
        <v>109.96739771801074</v>
      </c>
      <c r="BD67" s="161">
        <f t="shared" si="75"/>
        <v>108.94303625541022</v>
      </c>
      <c r="BE67" s="161">
        <f t="shared" si="75"/>
        <v>107.5367420664389</v>
      </c>
      <c r="BF67" s="161">
        <f t="shared" si="75"/>
        <v>106.0604639656157</v>
      </c>
      <c r="BG67" s="161">
        <f t="shared" si="75"/>
        <v>104.73637735393517</v>
      </c>
      <c r="BH67" s="161">
        <f t="shared" si="75"/>
        <v>103.59977214325608</v>
      </c>
      <c r="BI67" s="161">
        <f t="shared" si="75"/>
        <v>102.47649405437964</v>
      </c>
      <c r="BJ67" s="161">
        <f t="shared" si="75"/>
        <v>101.03725702304217</v>
      </c>
      <c r="BK67" s="161">
        <f t="shared" si="75"/>
        <v>98.901594165454881</v>
      </c>
      <c r="BL67" s="161">
        <f t="shared" si="76"/>
        <v>95.750862915690178</v>
      </c>
      <c r="BM67" s="161">
        <f t="shared" si="76"/>
        <v>91.414308619569681</v>
      </c>
      <c r="BN67" s="161">
        <f t="shared" si="76"/>
        <v>85.908306797056724</v>
      </c>
      <c r="BO67" s="161">
        <f t="shared" si="76"/>
        <v>79.427351637592693</v>
      </c>
      <c r="BP67" s="161">
        <f t="shared" si="76"/>
        <v>72.299017099745896</v>
      </c>
      <c r="BQ67" s="161">
        <f t="shared" si="76"/>
        <v>64.921083511772935</v>
      </c>
      <c r="BR67" s="161">
        <f t="shared" si="76"/>
        <v>57.698114948265008</v>
      </c>
      <c r="BS67" s="161">
        <f t="shared" si="76"/>
        <v>50.989738986853496</v>
      </c>
      <c r="BT67" s="161">
        <f t="shared" si="76"/>
        <v>45.076644559933307</v>
      </c>
      <c r="BU67" s="161">
        <f t="shared" si="76"/>
        <v>40.144945497228363</v>
      </c>
      <c r="BV67" s="161">
        <f t="shared" si="77"/>
        <v>36.286014054034268</v>
      </c>
      <c r="BW67" s="161">
        <f t="shared" si="77"/>
        <v>33.507241018648941</v>
      </c>
      <c r="BX67" s="161">
        <f t="shared" si="77"/>
        <v>20.25322310445123</v>
      </c>
      <c r="BY67" s="161">
        <f t="shared" si="77"/>
        <v>18.493301195365337</v>
      </c>
      <c r="BZ67" s="161">
        <f t="shared" si="77"/>
        <v>17.008256595074666</v>
      </c>
      <c r="CA67" s="161">
        <f t="shared" si="77"/>
        <v>15.734997305352801</v>
      </c>
      <c r="CB67" s="161">
        <f t="shared" si="77"/>
        <v>14.627143867055581</v>
      </c>
      <c r="CC67" s="161">
        <f t="shared" si="77"/>
        <v>13.65042400260193</v>
      </c>
      <c r="CD67" s="161">
        <f t="shared" si="77"/>
        <v>12.779344748314989</v>
      </c>
      <c r="CE67" s="161">
        <f t="shared" si="77"/>
        <v>11.994790124846725</v>
      </c>
      <c r="CF67" s="161">
        <f t="shared" si="78"/>
        <v>11.282287586317802</v>
      </c>
      <c r="CG67" s="161">
        <f t="shared" si="78"/>
        <v>10.630756835199863</v>
      </c>
      <c r="CH67" s="161">
        <f t="shared" si="78"/>
        <v>10.031606151236215</v>
      </c>
      <c r="CI67" s="161">
        <f t="shared" si="78"/>
        <v>9.4780789381065063</v>
      </c>
      <c r="CJ67" s="161">
        <f t="shared" si="78"/>
        <v>8.964780415288617</v>
      </c>
      <c r="CK67" s="161">
        <f t="shared" si="78"/>
        <v>8.4873340470138068</v>
      </c>
      <c r="CL67" s="161">
        <f t="shared" si="78"/>
        <v>8.0421314681042038</v>
      </c>
      <c r="CM67" s="161">
        <f t="shared" si="78"/>
        <v>7.6261498563783157</v>
      </c>
      <c r="CN67" s="161">
        <f t="shared" si="78"/>
        <v>7.2368180221496541</v>
      </c>
      <c r="CO67" s="161">
        <f t="shared" si="78"/>
        <v>6.8719177420086472</v>
      </c>
      <c r="CP67" s="162">
        <f t="shared" si="78"/>
        <v>6.5295106381089045</v>
      </c>
      <c r="CQ67" s="119"/>
      <c r="CR67" s="119"/>
      <c r="CS67" s="119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</row>
    <row r="68" spans="7:123" ht="17.100000000000001" customHeight="1" x14ac:dyDescent="0.2">
      <c r="G68" s="109">
        <f t="shared" si="58"/>
        <v>686.51267665153</v>
      </c>
      <c r="H68" s="77">
        <f t="shared" si="59"/>
        <v>0</v>
      </c>
      <c r="I68" s="77">
        <f t="shared" si="60"/>
        <v>0</v>
      </c>
      <c r="J68" s="75">
        <f t="shared" si="61"/>
        <v>686.51267665153</v>
      </c>
      <c r="K68" s="105">
        <f t="shared" si="62"/>
        <v>-0.75628018189041024</v>
      </c>
      <c r="L68" s="127">
        <f t="shared" si="32"/>
        <v>-43.331662551706742</v>
      </c>
      <c r="M68" s="129">
        <f t="shared" si="33"/>
        <v>-2.0000000000000031</v>
      </c>
      <c r="N68" s="160">
        <f t="shared" ref="N68:W77" si="79">((($J68+N$4)/2)/$E$12^2)*(($E$12)/($E$12^2+N$7^2+$M68^2)^0.5)^3</f>
        <v>6.0412467132323293</v>
      </c>
      <c r="O68" s="161">
        <f t="shared" si="79"/>
        <v>6.3533015522813843</v>
      </c>
      <c r="P68" s="161">
        <f t="shared" si="79"/>
        <v>6.6855282890419234</v>
      </c>
      <c r="Q68" s="161">
        <f t="shared" si="79"/>
        <v>7.0396600977553954</v>
      </c>
      <c r="R68" s="161">
        <f t="shared" si="79"/>
        <v>7.4176879698358933</v>
      </c>
      <c r="S68" s="161">
        <f t="shared" si="79"/>
        <v>7.8219300843925357</v>
      </c>
      <c r="T68" s="161">
        <f t="shared" si="79"/>
        <v>8.2551255510751886</v>
      </c>
      <c r="U68" s="161">
        <f t="shared" si="79"/>
        <v>8.7205617320903031</v>
      </c>
      <c r="V68" s="161">
        <f t="shared" si="79"/>
        <v>9.2222479060207725</v>
      </c>
      <c r="W68" s="161">
        <f t="shared" si="79"/>
        <v>9.7651529782837034</v>
      </c>
      <c r="X68" s="161">
        <f t="shared" ref="X68:AG77" si="80">((($J68+X$4)/2)/$E$12^2)*(($E$12)/($E$12^2+X$7^2+$M68^2)^0.5)^3</f>
        <v>10.355531811662425</v>
      </c>
      <c r="Y68" s="161">
        <f t="shared" si="80"/>
        <v>11.001374291368814</v>
      </c>
      <c r="Z68" s="161">
        <f t="shared" si="80"/>
        <v>11.71302447853456</v>
      </c>
      <c r="AA68" s="161">
        <f t="shared" si="80"/>
        <v>12.504035546458368</v>
      </c>
      <c r="AB68" s="161">
        <f t="shared" si="80"/>
        <v>13.392351537366608</v>
      </c>
      <c r="AC68" s="161">
        <f t="shared" si="80"/>
        <v>14.401941876096783</v>
      </c>
      <c r="AD68" s="161">
        <f t="shared" si="80"/>
        <v>15.565062408267417</v>
      </c>
      <c r="AE68" s="161">
        <f t="shared" si="80"/>
        <v>16.92538188090278</v>
      </c>
      <c r="AF68" s="161">
        <f t="shared" si="80"/>
        <v>18.54230080897247</v>
      </c>
      <c r="AG68" s="161">
        <f t="shared" si="80"/>
        <v>31.129093166550021</v>
      </c>
      <c r="AH68" s="161">
        <f t="shared" ref="AH68:AQ77" si="81">((($J68+AH$4)/2)/$E$12^2)*(($E$12)/($E$12^2+AH$7^2+$M68^2)^0.5)^3</f>
        <v>33.686501414908449</v>
      </c>
      <c r="AI68" s="161">
        <f t="shared" si="81"/>
        <v>37.262056530810341</v>
      </c>
      <c r="AJ68" s="161">
        <f t="shared" si="81"/>
        <v>41.844095281514555</v>
      </c>
      <c r="AK68" s="161">
        <f t="shared" si="81"/>
        <v>47.341384647587546</v>
      </c>
      <c r="AL68" s="161">
        <f t="shared" si="81"/>
        <v>53.573655262164813</v>
      </c>
      <c r="AM68" s="161">
        <f t="shared" si="81"/>
        <v>60.272571584797177</v>
      </c>
      <c r="AN68" s="161">
        <f t="shared" si="81"/>
        <v>67.097284651250561</v>
      </c>
      <c r="AO68" s="161">
        <f t="shared" si="81"/>
        <v>73.667102457657265</v>
      </c>
      <c r="AP68" s="161">
        <f t="shared" si="81"/>
        <v>79.61045398336563</v>
      </c>
      <c r="AQ68" s="161">
        <f t="shared" si="81"/>
        <v>84.624313257502635</v>
      </c>
      <c r="AR68" s="161">
        <f t="shared" ref="AR68:BA77" si="82">((($J68+AR$4)/2)/$E$12^2)*(($E$12)/($E$12^2+AR$7^2+$M68^2)^0.5)^3</f>
        <v>88.532509274569549</v>
      </c>
      <c r="AS68" s="161">
        <f t="shared" si="82"/>
        <v>91.326810496368466</v>
      </c>
      <c r="AT68" s="161">
        <f t="shared" si="82"/>
        <v>93.17402970625281</v>
      </c>
      <c r="AU68" s="161">
        <f t="shared" si="82"/>
        <v>94.378129736061268</v>
      </c>
      <c r="AV68" s="161">
        <f t="shared" si="82"/>
        <v>95.299089094690686</v>
      </c>
      <c r="AW68" s="161">
        <f t="shared" si="82"/>
        <v>96.247340071979536</v>
      </c>
      <c r="AX68" s="161">
        <f t="shared" si="82"/>
        <v>97.387314025035124</v>
      </c>
      <c r="AY68" s="161">
        <f t="shared" si="82"/>
        <v>98.687587365236055</v>
      </c>
      <c r="AZ68" s="161">
        <f t="shared" si="82"/>
        <v>99.942528019584245</v>
      </c>
      <c r="BA68" s="161">
        <f t="shared" si="82"/>
        <v>100.86293370421893</v>
      </c>
      <c r="BB68" s="161">
        <f t="shared" ref="BB68:BK77" si="83">((($J68+BB$4)/2)/$E$12^2)*(($E$12)/($E$12^2+BB$7^2+$M68^2)^0.5)^3</f>
        <v>101.20189064541353</v>
      </c>
      <c r="BC68" s="161">
        <f t="shared" si="83"/>
        <v>100.86293370421886</v>
      </c>
      <c r="BD68" s="161">
        <f t="shared" si="83"/>
        <v>99.942528019584188</v>
      </c>
      <c r="BE68" s="161">
        <f t="shared" si="83"/>
        <v>98.687587365235984</v>
      </c>
      <c r="BF68" s="161">
        <f t="shared" si="83"/>
        <v>97.38731402503501</v>
      </c>
      <c r="BG68" s="161">
        <f t="shared" si="83"/>
        <v>96.247340071979409</v>
      </c>
      <c r="BH68" s="161">
        <f t="shared" si="83"/>
        <v>95.299089094690672</v>
      </c>
      <c r="BI68" s="161">
        <f t="shared" si="83"/>
        <v>94.378129736061183</v>
      </c>
      <c r="BJ68" s="161">
        <f t="shared" si="83"/>
        <v>93.174029706252739</v>
      </c>
      <c r="BK68" s="161">
        <f t="shared" si="83"/>
        <v>91.326810496368338</v>
      </c>
      <c r="BL68" s="161">
        <f t="shared" ref="BL68:BU77" si="84">((($J68+BL$4)/2)/$E$12^2)*(($E$12)/($E$12^2+BL$7^2+$M68^2)^0.5)^3</f>
        <v>88.53250927456935</v>
      </c>
      <c r="BM68" s="161">
        <f t="shared" si="84"/>
        <v>84.624313257502408</v>
      </c>
      <c r="BN68" s="161">
        <f t="shared" si="84"/>
        <v>79.610453983365346</v>
      </c>
      <c r="BO68" s="161">
        <f t="shared" si="84"/>
        <v>73.667102457656938</v>
      </c>
      <c r="BP68" s="161">
        <f t="shared" si="84"/>
        <v>67.097284651250121</v>
      </c>
      <c r="BQ68" s="161">
        <f t="shared" si="84"/>
        <v>60.272571584796829</v>
      </c>
      <c r="BR68" s="161">
        <f t="shared" si="84"/>
        <v>53.573655262164493</v>
      </c>
      <c r="BS68" s="161">
        <f t="shared" si="84"/>
        <v>47.341384647587262</v>
      </c>
      <c r="BT68" s="161">
        <f t="shared" si="84"/>
        <v>41.844095281514335</v>
      </c>
      <c r="BU68" s="161">
        <f t="shared" si="84"/>
        <v>37.262056530810128</v>
      </c>
      <c r="BV68" s="161">
        <f t="shared" ref="BV68:CE77" si="85">((($J68+BV$4)/2)/$E$12^2)*(($E$12)/($E$12^2+BV$7^2+$M68^2)^0.5)^3</f>
        <v>33.686501414908342</v>
      </c>
      <c r="BW68" s="161">
        <f t="shared" si="85"/>
        <v>31.129093166549907</v>
      </c>
      <c r="BX68" s="161">
        <f t="shared" si="85"/>
        <v>18.542300808972378</v>
      </c>
      <c r="BY68" s="161">
        <f t="shared" si="85"/>
        <v>16.925381880902712</v>
      </c>
      <c r="BZ68" s="161">
        <f t="shared" si="85"/>
        <v>15.565062408267359</v>
      </c>
      <c r="CA68" s="161">
        <f t="shared" si="85"/>
        <v>14.401941876096728</v>
      </c>
      <c r="CB68" s="161">
        <f t="shared" si="85"/>
        <v>13.392351537366565</v>
      </c>
      <c r="CC68" s="161">
        <f t="shared" si="85"/>
        <v>12.504035546458338</v>
      </c>
      <c r="CD68" s="161">
        <f t="shared" si="85"/>
        <v>11.713024478534525</v>
      </c>
      <c r="CE68" s="161">
        <f t="shared" si="85"/>
        <v>11.001374291368778</v>
      </c>
      <c r="CF68" s="161">
        <f t="shared" ref="CF68:CP77" si="86">((($J68+CF$4)/2)/$E$12^2)*(($E$12)/($E$12^2+CF$7^2+$M68^2)^0.5)^3</f>
        <v>10.355531811662386</v>
      </c>
      <c r="CG68" s="161">
        <f t="shared" si="86"/>
        <v>9.7651529782836786</v>
      </c>
      <c r="CH68" s="161">
        <f t="shared" si="86"/>
        <v>9.2222479060207476</v>
      </c>
      <c r="CI68" s="161">
        <f t="shared" si="86"/>
        <v>8.7205617320902746</v>
      </c>
      <c r="CJ68" s="161">
        <f t="shared" si="86"/>
        <v>8.2551255510751673</v>
      </c>
      <c r="CK68" s="161">
        <f t="shared" si="86"/>
        <v>7.8219300843925179</v>
      </c>
      <c r="CL68" s="161">
        <f t="shared" si="86"/>
        <v>7.4176879698358755</v>
      </c>
      <c r="CM68" s="161">
        <f t="shared" si="86"/>
        <v>7.0396600977553776</v>
      </c>
      <c r="CN68" s="161">
        <f t="shared" si="86"/>
        <v>6.6855282890419074</v>
      </c>
      <c r="CO68" s="161">
        <f t="shared" si="86"/>
        <v>6.3533015522813683</v>
      </c>
      <c r="CP68" s="162">
        <f t="shared" si="86"/>
        <v>6.0412467132323151</v>
      </c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</row>
    <row r="69" spans="7:123" ht="17.100000000000001" customHeight="1" x14ac:dyDescent="0.2">
      <c r="G69" s="109">
        <f t="shared" si="58"/>
        <v>671.11368578883366</v>
      </c>
      <c r="H69" s="77">
        <f t="shared" si="59"/>
        <v>0</v>
      </c>
      <c r="I69" s="77">
        <f t="shared" si="60"/>
        <v>0</v>
      </c>
      <c r="J69" s="75">
        <f t="shared" si="61"/>
        <v>671.11368578883366</v>
      </c>
      <c r="K69" s="105">
        <f t="shared" si="62"/>
        <v>-0.78065886238798254</v>
      </c>
      <c r="L69" s="127">
        <f t="shared" si="32"/>
        <v>-44.728458054315517</v>
      </c>
      <c r="M69" s="129">
        <f t="shared" si="33"/>
        <v>-2.1000000000000032</v>
      </c>
      <c r="N69" s="160">
        <f t="shared" si="79"/>
        <v>5.7613411968366188</v>
      </c>
      <c r="O69" s="161">
        <f t="shared" si="79"/>
        <v>6.0541186429864231</v>
      </c>
      <c r="P69" s="161">
        <f t="shared" si="79"/>
        <v>6.365457516438334</v>
      </c>
      <c r="Q69" s="161">
        <f t="shared" si="79"/>
        <v>6.696934889439432</v>
      </c>
      <c r="R69" s="161">
        <f t="shared" si="79"/>
        <v>7.0503666643220626</v>
      </c>
      <c r="S69" s="161">
        <f t="shared" si="79"/>
        <v>7.4278732674544816</v>
      </c>
      <c r="T69" s="161">
        <f t="shared" si="79"/>
        <v>7.8319685275687467</v>
      </c>
      <c r="U69" s="161">
        <f t="shared" si="79"/>
        <v>8.2656804586218691</v>
      </c>
      <c r="V69" s="161">
        <f t="shared" si="79"/>
        <v>8.7327160125681687</v>
      </c>
      <c r="W69" s="161">
        <f t="shared" si="79"/>
        <v>9.2376865079361732</v>
      </c>
      <c r="X69" s="161">
        <f t="shared" si="80"/>
        <v>9.7864168771155207</v>
      </c>
      <c r="Y69" s="161">
        <f t="shared" si="80"/>
        <v>10.386370800024261</v>
      </c>
      <c r="Z69" s="161">
        <f t="shared" si="80"/>
        <v>11.047236153475529</v>
      </c>
      <c r="AA69" s="161">
        <f t="shared" si="80"/>
        <v>11.781732299503274</v>
      </c>
      <c r="AB69" s="161">
        <f t="shared" si="80"/>
        <v>12.606724316147975</v>
      </c>
      <c r="AC69" s="161">
        <f t="shared" si="80"/>
        <v>13.544761690921451</v>
      </c>
      <c r="AD69" s="161">
        <f t="shared" si="80"/>
        <v>14.626203355991017</v>
      </c>
      <c r="AE69" s="161">
        <f t="shared" si="80"/>
        <v>15.892151273808176</v>
      </c>
      <c r="AF69" s="161">
        <f t="shared" si="80"/>
        <v>17.398496179101365</v>
      </c>
      <c r="AG69" s="161">
        <f t="shared" si="80"/>
        <v>29.366367018149056</v>
      </c>
      <c r="AH69" s="161">
        <f t="shared" si="81"/>
        <v>31.741764433442544</v>
      </c>
      <c r="AI69" s="161">
        <f t="shared" si="81"/>
        <v>35.077245781698174</v>
      </c>
      <c r="AJ69" s="161">
        <f t="shared" si="81"/>
        <v>39.3573846285679</v>
      </c>
      <c r="AK69" s="161">
        <f t="shared" si="81"/>
        <v>44.491442518632155</v>
      </c>
      <c r="AL69" s="161">
        <f t="shared" si="81"/>
        <v>50.305077902991066</v>
      </c>
      <c r="AM69" s="161">
        <f t="shared" si="81"/>
        <v>56.542002352372073</v>
      </c>
      <c r="AN69" s="161">
        <f t="shared" si="81"/>
        <v>62.879361855418132</v>
      </c>
      <c r="AO69" s="161">
        <f t="shared" si="81"/>
        <v>68.959054140989878</v>
      </c>
      <c r="AP69" s="161">
        <f t="shared" si="81"/>
        <v>74.434015549785357</v>
      </c>
      <c r="AQ69" s="161">
        <f t="shared" si="81"/>
        <v>79.023841980777362</v>
      </c>
      <c r="AR69" s="161">
        <f t="shared" si="82"/>
        <v>82.568827906525073</v>
      </c>
      <c r="AS69" s="161">
        <f t="shared" si="82"/>
        <v>85.0674206465618</v>
      </c>
      <c r="AT69" s="161">
        <f t="shared" si="82"/>
        <v>86.681668447475005</v>
      </c>
      <c r="AU69" s="161">
        <f t="shared" si="82"/>
        <v>87.700734945316199</v>
      </c>
      <c r="AV69" s="161">
        <f t="shared" si="82"/>
        <v>88.464495531092496</v>
      </c>
      <c r="AW69" s="161">
        <f t="shared" si="82"/>
        <v>89.264990938525997</v>
      </c>
      <c r="AX69" s="161">
        <f t="shared" si="82"/>
        <v>90.256963743571546</v>
      </c>
      <c r="AY69" s="161">
        <f t="shared" si="82"/>
        <v>91.412112045270874</v>
      </c>
      <c r="AZ69" s="161">
        <f t="shared" si="82"/>
        <v>92.539831927126201</v>
      </c>
      <c r="BA69" s="161">
        <f t="shared" si="82"/>
        <v>93.3718032335847</v>
      </c>
      <c r="BB69" s="161">
        <f t="shared" si="83"/>
        <v>93.678954903667645</v>
      </c>
      <c r="BC69" s="161">
        <f t="shared" si="83"/>
        <v>93.371803233584671</v>
      </c>
      <c r="BD69" s="161">
        <f t="shared" si="83"/>
        <v>92.539831927126158</v>
      </c>
      <c r="BE69" s="161">
        <f t="shared" si="83"/>
        <v>91.412112045270774</v>
      </c>
      <c r="BF69" s="161">
        <f t="shared" si="83"/>
        <v>90.256963743571461</v>
      </c>
      <c r="BG69" s="161">
        <f t="shared" si="83"/>
        <v>89.264990938525955</v>
      </c>
      <c r="BH69" s="161">
        <f t="shared" si="83"/>
        <v>88.46449553109251</v>
      </c>
      <c r="BI69" s="161">
        <f t="shared" si="83"/>
        <v>87.700734945316128</v>
      </c>
      <c r="BJ69" s="161">
        <f t="shared" si="83"/>
        <v>86.681668447474991</v>
      </c>
      <c r="BK69" s="161">
        <f t="shared" si="83"/>
        <v>85.067420646561715</v>
      </c>
      <c r="BL69" s="161">
        <f t="shared" si="84"/>
        <v>82.56882790652493</v>
      </c>
      <c r="BM69" s="161">
        <f t="shared" si="84"/>
        <v>79.023841980777149</v>
      </c>
      <c r="BN69" s="161">
        <f t="shared" si="84"/>
        <v>74.434015549785101</v>
      </c>
      <c r="BO69" s="161">
        <f t="shared" si="84"/>
        <v>68.959054140989537</v>
      </c>
      <c r="BP69" s="161">
        <f t="shared" si="84"/>
        <v>62.87936185541772</v>
      </c>
      <c r="BQ69" s="161">
        <f t="shared" si="84"/>
        <v>56.542002352371782</v>
      </c>
      <c r="BR69" s="161">
        <f t="shared" si="84"/>
        <v>50.305077902990796</v>
      </c>
      <c r="BS69" s="161">
        <f t="shared" si="84"/>
        <v>44.491442518631871</v>
      </c>
      <c r="BT69" s="161">
        <f t="shared" si="84"/>
        <v>39.357384628567715</v>
      </c>
      <c r="BU69" s="161">
        <f t="shared" si="84"/>
        <v>35.077245781697975</v>
      </c>
      <c r="BV69" s="161">
        <f t="shared" si="85"/>
        <v>31.741764433442427</v>
      </c>
      <c r="BW69" s="161">
        <f t="shared" si="85"/>
        <v>29.366367018148946</v>
      </c>
      <c r="BX69" s="161">
        <f t="shared" si="85"/>
        <v>17.398496179101279</v>
      </c>
      <c r="BY69" s="161">
        <f t="shared" si="85"/>
        <v>15.892151273808105</v>
      </c>
      <c r="BZ69" s="161">
        <f t="shared" si="85"/>
        <v>14.62620335599096</v>
      </c>
      <c r="CA69" s="161">
        <f t="shared" si="85"/>
        <v>13.544761690921399</v>
      </c>
      <c r="CB69" s="161">
        <f t="shared" si="85"/>
        <v>12.60672431614794</v>
      </c>
      <c r="CC69" s="161">
        <f t="shared" si="85"/>
        <v>11.781732299503243</v>
      </c>
      <c r="CD69" s="161">
        <f t="shared" si="85"/>
        <v>11.047236153475492</v>
      </c>
      <c r="CE69" s="161">
        <f t="shared" si="85"/>
        <v>10.386370800024231</v>
      </c>
      <c r="CF69" s="161">
        <f t="shared" si="86"/>
        <v>9.7864168771155065</v>
      </c>
      <c r="CG69" s="161">
        <f t="shared" si="86"/>
        <v>9.2376865079361501</v>
      </c>
      <c r="CH69" s="161">
        <f t="shared" si="86"/>
        <v>8.7327160125681456</v>
      </c>
      <c r="CI69" s="161">
        <f t="shared" si="86"/>
        <v>8.2656804586218477</v>
      </c>
      <c r="CJ69" s="161">
        <f t="shared" si="86"/>
        <v>7.8319685275687263</v>
      </c>
      <c r="CK69" s="161">
        <f t="shared" si="86"/>
        <v>7.427873267454463</v>
      </c>
      <c r="CL69" s="161">
        <f t="shared" si="86"/>
        <v>7.0503666643220457</v>
      </c>
      <c r="CM69" s="161">
        <f t="shared" si="86"/>
        <v>6.6969348894394107</v>
      </c>
      <c r="CN69" s="161">
        <f t="shared" si="86"/>
        <v>6.3654575164383198</v>
      </c>
      <c r="CO69" s="161">
        <f t="shared" si="86"/>
        <v>6.0541186429864107</v>
      </c>
      <c r="CP69" s="162">
        <f t="shared" si="86"/>
        <v>5.7613411968366046</v>
      </c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</row>
    <row r="70" spans="7:123" ht="17.100000000000001" customHeight="1" x14ac:dyDescent="0.2">
      <c r="G70" s="109">
        <f t="shared" si="58"/>
        <v>679.27933309940192</v>
      </c>
      <c r="H70" s="77">
        <f t="shared" si="59"/>
        <v>165.24876316945009</v>
      </c>
      <c r="I70" s="77">
        <f t="shared" si="60"/>
        <v>0</v>
      </c>
      <c r="J70" s="75">
        <f t="shared" si="61"/>
        <v>165.24876316945009</v>
      </c>
      <c r="K70" s="105">
        <f t="shared" si="62"/>
        <v>-0.80391456546545814</v>
      </c>
      <c r="L70" s="127">
        <f t="shared" si="32"/>
        <v>-46.060911690264277</v>
      </c>
      <c r="M70" s="129">
        <f t="shared" si="33"/>
        <v>-2.2000000000000033</v>
      </c>
      <c r="N70" s="160">
        <f t="shared" si="79"/>
        <v>1.4102025037612615</v>
      </c>
      <c r="O70" s="161">
        <f t="shared" si="79"/>
        <v>1.4859938927800131</v>
      </c>
      <c r="P70" s="161">
        <f t="shared" si="79"/>
        <v>1.5678604516633365</v>
      </c>
      <c r="Q70" s="161">
        <f t="shared" si="79"/>
        <v>1.656674665009642</v>
      </c>
      <c r="R70" s="161">
        <f t="shared" si="79"/>
        <v>1.7535220085493479</v>
      </c>
      <c r="S70" s="161">
        <f t="shared" si="79"/>
        <v>1.859767951365342</v>
      </c>
      <c r="T70" s="161">
        <f t="shared" si="79"/>
        <v>1.9771481688783574</v>
      </c>
      <c r="U70" s="161">
        <f t="shared" si="79"/>
        <v>2.1078903952829156</v>
      </c>
      <c r="V70" s="161">
        <f t="shared" si="79"/>
        <v>2.254879500566878</v>
      </c>
      <c r="W70" s="161">
        <f t="shared" si="79"/>
        <v>2.4218817393449337</v>
      </c>
      <c r="X70" s="161">
        <f t="shared" si="80"/>
        <v>2.6138501495799873</v>
      </c>
      <c r="Y70" s="161">
        <f t="shared" si="80"/>
        <v>2.8373414167976518</v>
      </c>
      <c r="Z70" s="161">
        <f t="shared" si="80"/>
        <v>3.1010860385909069</v>
      </c>
      <c r="AA70" s="161">
        <f t="shared" si="80"/>
        <v>3.4167695180599886</v>
      </c>
      <c r="AB70" s="161">
        <f t="shared" si="80"/>
        <v>3.800104197172093</v>
      </c>
      <c r="AC70" s="161">
        <f t="shared" si="80"/>
        <v>4.272301372352568</v>
      </c>
      <c r="AD70" s="161">
        <f t="shared" si="80"/>
        <v>4.8620943676733113</v>
      </c>
      <c r="AE70" s="161">
        <f t="shared" si="80"/>
        <v>5.6085189739428474</v>
      </c>
      <c r="AF70" s="161">
        <f t="shared" si="80"/>
        <v>6.5647327706611245</v>
      </c>
      <c r="AG70" s="161">
        <f t="shared" si="80"/>
        <v>17.475796580229932</v>
      </c>
      <c r="AH70" s="161">
        <f t="shared" si="81"/>
        <v>19.206469555286137</v>
      </c>
      <c r="AI70" s="161">
        <f t="shared" si="81"/>
        <v>21.830226298157676</v>
      </c>
      <c r="AJ70" s="161">
        <f t="shared" si="81"/>
        <v>25.330241748327488</v>
      </c>
      <c r="AK70" s="161">
        <f t="shared" si="81"/>
        <v>29.618871027712938</v>
      </c>
      <c r="AL70" s="161">
        <f t="shared" si="81"/>
        <v>34.530443482241928</v>
      </c>
      <c r="AM70" s="161">
        <f t="shared" si="81"/>
        <v>39.82351109462455</v>
      </c>
      <c r="AN70" s="161">
        <f t="shared" si="81"/>
        <v>45.195987462293552</v>
      </c>
      <c r="AO70" s="161">
        <f t="shared" si="81"/>
        <v>50.315096004347104</v>
      </c>
      <c r="AP70" s="161">
        <f t="shared" si="81"/>
        <v>54.861046237718256</v>
      </c>
      <c r="AQ70" s="161">
        <f t="shared" si="81"/>
        <v>58.579010127843084</v>
      </c>
      <c r="AR70" s="161">
        <f t="shared" si="82"/>
        <v>61.32911613796788</v>
      </c>
      <c r="AS70" s="161">
        <f t="shared" si="82"/>
        <v>63.120499363794217</v>
      </c>
      <c r="AT70" s="161">
        <f t="shared" si="82"/>
        <v>64.115217045096557</v>
      </c>
      <c r="AU70" s="161">
        <f t="shared" si="82"/>
        <v>64.593088724522673</v>
      </c>
      <c r="AV70" s="161">
        <f t="shared" si="82"/>
        <v>64.879675460822384</v>
      </c>
      <c r="AW70" s="161">
        <f t="shared" si="82"/>
        <v>65.254176818752384</v>
      </c>
      <c r="AX70" s="161">
        <f t="shared" si="82"/>
        <v>65.86631861246407</v>
      </c>
      <c r="AY70" s="161">
        <f t="shared" si="82"/>
        <v>66.694235027587609</v>
      </c>
      <c r="AZ70" s="161">
        <f t="shared" si="82"/>
        <v>67.56418739466875</v>
      </c>
      <c r="BA70" s="161">
        <f t="shared" si="82"/>
        <v>68.229391139866195</v>
      </c>
      <c r="BB70" s="161">
        <f t="shared" si="83"/>
        <v>68.478647326054073</v>
      </c>
      <c r="BC70" s="161">
        <f t="shared" si="83"/>
        <v>68.229391139866195</v>
      </c>
      <c r="BD70" s="161">
        <f t="shared" si="83"/>
        <v>67.564187394668764</v>
      </c>
      <c r="BE70" s="161">
        <f t="shared" si="83"/>
        <v>66.694235027587567</v>
      </c>
      <c r="BF70" s="161">
        <f t="shared" si="83"/>
        <v>65.866318612463999</v>
      </c>
      <c r="BG70" s="161">
        <f t="shared" si="83"/>
        <v>65.254176818752356</v>
      </c>
      <c r="BH70" s="161">
        <f t="shared" si="83"/>
        <v>64.879675460822412</v>
      </c>
      <c r="BI70" s="161">
        <f t="shared" si="83"/>
        <v>64.593088724522644</v>
      </c>
      <c r="BJ70" s="161">
        <f t="shared" si="83"/>
        <v>64.115217045096557</v>
      </c>
      <c r="BK70" s="161">
        <f t="shared" si="83"/>
        <v>63.120499363794195</v>
      </c>
      <c r="BL70" s="161">
        <f t="shared" si="84"/>
        <v>61.329116137967766</v>
      </c>
      <c r="BM70" s="161">
        <f t="shared" si="84"/>
        <v>58.579010127842935</v>
      </c>
      <c r="BN70" s="161">
        <f t="shared" si="84"/>
        <v>54.861046237718057</v>
      </c>
      <c r="BO70" s="161">
        <f t="shared" si="84"/>
        <v>50.315096004346856</v>
      </c>
      <c r="BP70" s="161">
        <f t="shared" si="84"/>
        <v>45.195987462293225</v>
      </c>
      <c r="BQ70" s="161">
        <f t="shared" si="84"/>
        <v>39.823511094624301</v>
      </c>
      <c r="BR70" s="161">
        <f t="shared" si="84"/>
        <v>34.530443482241665</v>
      </c>
      <c r="BS70" s="161">
        <f t="shared" si="84"/>
        <v>29.618871027712693</v>
      </c>
      <c r="BT70" s="161">
        <f t="shared" si="84"/>
        <v>25.330241748327332</v>
      </c>
      <c r="BU70" s="161">
        <f t="shared" si="84"/>
        <v>21.830226298157505</v>
      </c>
      <c r="BV70" s="161">
        <f t="shared" si="85"/>
        <v>19.206469555286059</v>
      </c>
      <c r="BW70" s="161">
        <f t="shared" si="85"/>
        <v>17.475796580229854</v>
      </c>
      <c r="BX70" s="161">
        <f t="shared" si="85"/>
        <v>6.564732770661073</v>
      </c>
      <c r="BY70" s="161">
        <f t="shared" si="85"/>
        <v>5.6085189739428056</v>
      </c>
      <c r="BZ70" s="161">
        <f t="shared" si="85"/>
        <v>4.8620943676732793</v>
      </c>
      <c r="CA70" s="161">
        <f t="shared" si="85"/>
        <v>4.2723013723525423</v>
      </c>
      <c r="CB70" s="161">
        <f t="shared" si="85"/>
        <v>3.8001041971720686</v>
      </c>
      <c r="CC70" s="161">
        <f t="shared" si="85"/>
        <v>3.4167695180599749</v>
      </c>
      <c r="CD70" s="161">
        <f t="shared" si="85"/>
        <v>3.1010860385908949</v>
      </c>
      <c r="CE70" s="161">
        <f t="shared" si="85"/>
        <v>2.8373414167976416</v>
      </c>
      <c r="CF70" s="161">
        <f t="shared" si="86"/>
        <v>2.6138501495799775</v>
      </c>
      <c r="CG70" s="161">
        <f t="shared" si="86"/>
        <v>2.4218817393449248</v>
      </c>
      <c r="CH70" s="161">
        <f t="shared" si="86"/>
        <v>2.2548795005668709</v>
      </c>
      <c r="CI70" s="161">
        <f t="shared" si="86"/>
        <v>2.107890395282908</v>
      </c>
      <c r="CJ70" s="161">
        <f t="shared" si="86"/>
        <v>1.9771481688783514</v>
      </c>
      <c r="CK70" s="161">
        <f t="shared" si="86"/>
        <v>1.8597679513653369</v>
      </c>
      <c r="CL70" s="161">
        <f t="shared" si="86"/>
        <v>1.7535220085493426</v>
      </c>
      <c r="CM70" s="161">
        <f t="shared" si="86"/>
        <v>1.6566746650096378</v>
      </c>
      <c r="CN70" s="161">
        <f t="shared" si="86"/>
        <v>1.567860451663333</v>
      </c>
      <c r="CO70" s="161">
        <f t="shared" si="86"/>
        <v>1.4859938927800094</v>
      </c>
      <c r="CP70" s="162">
        <f t="shared" si="86"/>
        <v>1.4102025037612589</v>
      </c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</row>
    <row r="71" spans="7:123" ht="17.100000000000001" customHeight="1" x14ac:dyDescent="0.2">
      <c r="G71" s="109">
        <f t="shared" si="58"/>
        <v>710.88932778381832</v>
      </c>
      <c r="H71" s="77">
        <f t="shared" si="59"/>
        <v>130.66108146579177</v>
      </c>
      <c r="I71" s="77">
        <f t="shared" si="60"/>
        <v>0</v>
      </c>
      <c r="J71" s="75">
        <f t="shared" si="61"/>
        <v>130.66108146579177</v>
      </c>
      <c r="K71" s="105">
        <f t="shared" si="62"/>
        <v>-0.82609965487625137</v>
      </c>
      <c r="L71" s="127">
        <f t="shared" si="32"/>
        <v>-47.332023681623106</v>
      </c>
      <c r="M71" s="129">
        <f t="shared" si="33"/>
        <v>-2.3000000000000034</v>
      </c>
      <c r="N71" s="160">
        <f t="shared" si="79"/>
        <v>1.0934251381587288</v>
      </c>
      <c r="O71" s="161">
        <f t="shared" si="79"/>
        <v>1.1526421248047007</v>
      </c>
      <c r="P71" s="161">
        <f t="shared" si="79"/>
        <v>1.216874496622198</v>
      </c>
      <c r="Q71" s="161">
        <f t="shared" si="79"/>
        <v>1.2869106097926506</v>
      </c>
      <c r="R71" s="161">
        <f t="shared" si="79"/>
        <v>1.3637407460953679</v>
      </c>
      <c r="S71" s="161">
        <f t="shared" si="79"/>
        <v>1.4486211224819985</v>
      </c>
      <c r="T71" s="161">
        <f t="shared" si="79"/>
        <v>1.5431599652431278</v>
      </c>
      <c r="U71" s="161">
        <f t="shared" si="79"/>
        <v>1.6494336059319892</v>
      </c>
      <c r="V71" s="161">
        <f t="shared" si="79"/>
        <v>1.7701435168797475</v>
      </c>
      <c r="W71" s="161">
        <f t="shared" si="79"/>
        <v>1.9088292892040628</v>
      </c>
      <c r="X71" s="161">
        <f t="shared" si="80"/>
        <v>2.0701581953236801</v>
      </c>
      <c r="Y71" s="161">
        <f t="shared" si="80"/>
        <v>2.2603197622161924</v>
      </c>
      <c r="Z71" s="161">
        <f t="shared" si="80"/>
        <v>2.4875645206212584</v>
      </c>
      <c r="AA71" s="161">
        <f t="shared" si="80"/>
        <v>2.7629408915999614</v>
      </c>
      <c r="AB71" s="161">
        <f t="shared" si="80"/>
        <v>3.1013045149204146</v>
      </c>
      <c r="AC71" s="161">
        <f t="shared" si="80"/>
        <v>3.5227022055386734</v>
      </c>
      <c r="AD71" s="161">
        <f t="shared" si="80"/>
        <v>4.05427077226775</v>
      </c>
      <c r="AE71" s="161">
        <f t="shared" si="80"/>
        <v>4.7328425491751274</v>
      </c>
      <c r="AF71" s="161">
        <f t="shared" si="80"/>
        <v>5.6085189739428571</v>
      </c>
      <c r="AG71" s="161">
        <f t="shared" si="80"/>
        <v>15.965805024427958</v>
      </c>
      <c r="AH71" s="161">
        <f t="shared" si="81"/>
        <v>17.557294244689199</v>
      </c>
      <c r="AI71" s="161">
        <f t="shared" si="81"/>
        <v>19.991503854921767</v>
      </c>
      <c r="AJ71" s="161">
        <f t="shared" si="81"/>
        <v>23.248893859892785</v>
      </c>
      <c r="AK71" s="161">
        <f t="shared" si="81"/>
        <v>27.24302134417572</v>
      </c>
      <c r="AL71" s="161">
        <f t="shared" si="81"/>
        <v>31.814287075435558</v>
      </c>
      <c r="AM71" s="161">
        <f t="shared" si="81"/>
        <v>36.7326601805715</v>
      </c>
      <c r="AN71" s="161">
        <f t="shared" si="81"/>
        <v>41.712506234247506</v>
      </c>
      <c r="AO71" s="161">
        <f t="shared" si="81"/>
        <v>46.441180048110574</v>
      </c>
      <c r="AP71" s="161">
        <f t="shared" si="81"/>
        <v>50.620216693118941</v>
      </c>
      <c r="AQ71" s="161">
        <f t="shared" si="81"/>
        <v>54.013910103821843</v>
      </c>
      <c r="AR71" s="161">
        <f t="shared" si="82"/>
        <v>56.495606424296675</v>
      </c>
      <c r="AS71" s="161">
        <f t="shared" si="82"/>
        <v>58.078726138529817</v>
      </c>
      <c r="AT71" s="161">
        <f t="shared" si="82"/>
        <v>58.919456581270708</v>
      </c>
      <c r="AU71" s="161">
        <f t="shared" si="82"/>
        <v>59.283059807293718</v>
      </c>
      <c r="AV71" s="161">
        <f t="shared" si="82"/>
        <v>59.476153234138962</v>
      </c>
      <c r="AW71" s="161">
        <f t="shared" si="82"/>
        <v>59.760780098951656</v>
      </c>
      <c r="AX71" s="161">
        <f t="shared" si="82"/>
        <v>60.277329501409291</v>
      </c>
      <c r="AY71" s="161">
        <f t="shared" si="82"/>
        <v>61.00588066618824</v>
      </c>
      <c r="AZ71" s="161">
        <f t="shared" si="82"/>
        <v>61.785052942173046</v>
      </c>
      <c r="BA71" s="161">
        <f t="shared" si="82"/>
        <v>62.385580511049746</v>
      </c>
      <c r="BB71" s="161">
        <f t="shared" si="83"/>
        <v>62.611312283050964</v>
      </c>
      <c r="BC71" s="161">
        <f t="shared" si="83"/>
        <v>62.385580511049739</v>
      </c>
      <c r="BD71" s="161">
        <f t="shared" si="83"/>
        <v>61.785052942173024</v>
      </c>
      <c r="BE71" s="161">
        <f t="shared" si="83"/>
        <v>61.005880666188197</v>
      </c>
      <c r="BF71" s="161">
        <f t="shared" si="83"/>
        <v>60.27732950140922</v>
      </c>
      <c r="BG71" s="161">
        <f t="shared" si="83"/>
        <v>59.760780098951571</v>
      </c>
      <c r="BH71" s="161">
        <f t="shared" si="83"/>
        <v>59.476153234138962</v>
      </c>
      <c r="BI71" s="161">
        <f t="shared" si="83"/>
        <v>59.283059807293732</v>
      </c>
      <c r="BJ71" s="161">
        <f t="shared" si="83"/>
        <v>58.919456581270715</v>
      </c>
      <c r="BK71" s="161">
        <f t="shared" si="83"/>
        <v>58.078726138529781</v>
      </c>
      <c r="BL71" s="161">
        <f t="shared" si="84"/>
        <v>56.495606424296597</v>
      </c>
      <c r="BM71" s="161">
        <f t="shared" si="84"/>
        <v>54.013910103821701</v>
      </c>
      <c r="BN71" s="161">
        <f t="shared" si="84"/>
        <v>50.620216693118763</v>
      </c>
      <c r="BO71" s="161">
        <f t="shared" si="84"/>
        <v>46.441180048110304</v>
      </c>
      <c r="BP71" s="161">
        <f t="shared" si="84"/>
        <v>41.712506234247172</v>
      </c>
      <c r="BQ71" s="161">
        <f t="shared" si="84"/>
        <v>36.732660180571266</v>
      </c>
      <c r="BR71" s="161">
        <f t="shared" si="84"/>
        <v>31.814287075435313</v>
      </c>
      <c r="BS71" s="161">
        <f t="shared" si="84"/>
        <v>27.243021344175503</v>
      </c>
      <c r="BT71" s="161">
        <f t="shared" si="84"/>
        <v>23.248893859892636</v>
      </c>
      <c r="BU71" s="161">
        <f t="shared" si="84"/>
        <v>19.991503854921611</v>
      </c>
      <c r="BV71" s="161">
        <f t="shared" si="85"/>
        <v>17.557294244689135</v>
      </c>
      <c r="BW71" s="161">
        <f t="shared" si="85"/>
        <v>15.965805024427882</v>
      </c>
      <c r="BX71" s="161">
        <f t="shared" si="85"/>
        <v>5.6085189739428056</v>
      </c>
      <c r="BY71" s="161">
        <f t="shared" si="85"/>
        <v>4.7328425491750901</v>
      </c>
      <c r="BZ71" s="161">
        <f t="shared" si="85"/>
        <v>4.0542707722677207</v>
      </c>
      <c r="CA71" s="161">
        <f t="shared" si="85"/>
        <v>3.5227022055386481</v>
      </c>
      <c r="CB71" s="161">
        <f t="shared" si="85"/>
        <v>3.1013045149203955</v>
      </c>
      <c r="CC71" s="161">
        <f t="shared" si="85"/>
        <v>2.7629408915999472</v>
      </c>
      <c r="CD71" s="161">
        <f t="shared" si="85"/>
        <v>2.4875645206212464</v>
      </c>
      <c r="CE71" s="161">
        <f t="shared" si="85"/>
        <v>2.2603197622161821</v>
      </c>
      <c r="CF71" s="161">
        <f t="shared" si="86"/>
        <v>2.0701581953236716</v>
      </c>
      <c r="CG71" s="161">
        <f t="shared" si="86"/>
        <v>1.9088292892040573</v>
      </c>
      <c r="CH71" s="161">
        <f t="shared" si="86"/>
        <v>1.7701435168797413</v>
      </c>
      <c r="CI71" s="161">
        <f t="shared" si="86"/>
        <v>1.6494336059319836</v>
      </c>
      <c r="CJ71" s="161">
        <f t="shared" si="86"/>
        <v>1.543159965243124</v>
      </c>
      <c r="CK71" s="161">
        <f t="shared" si="86"/>
        <v>1.4486211224819943</v>
      </c>
      <c r="CL71" s="161">
        <f t="shared" si="86"/>
        <v>1.3637407460953637</v>
      </c>
      <c r="CM71" s="161">
        <f t="shared" si="86"/>
        <v>1.2869106097926466</v>
      </c>
      <c r="CN71" s="161">
        <f t="shared" si="86"/>
        <v>1.2168744966221954</v>
      </c>
      <c r="CO71" s="161">
        <f t="shared" si="86"/>
        <v>1.1526421248046974</v>
      </c>
      <c r="CP71" s="162">
        <f t="shared" si="86"/>
        <v>1.0934251381587263</v>
      </c>
      <c r="CQ71" s="119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  <c r="DL71" s="119"/>
      <c r="DM71" s="119"/>
      <c r="DN71" s="119"/>
      <c r="DO71" s="119"/>
      <c r="DP71" s="119"/>
      <c r="DQ71" s="119"/>
      <c r="DR71" s="119"/>
      <c r="DS71" s="119"/>
    </row>
    <row r="72" spans="7:123" ht="17.100000000000001" customHeight="1" x14ac:dyDescent="0.2">
      <c r="G72" s="109">
        <f t="shared" ref="G72:G88" si="87">$B$21*($E$22*COS($K72)+$E$23*COS(3*$K72)+$E$24*COS(5*$K72)+$E$25*COS(7*$K72)+$E$26*COS(9*$K72))</f>
        <v>764.98937639767496</v>
      </c>
      <c r="H72" s="77">
        <f t="shared" ref="H72:H88" si="88">IF($L72&lt;-90,0,IF($L72&lt;-$B$23,($B$24*((90+$L72)/$B$23)^$E$21),0))</f>
        <v>103.74443615827718</v>
      </c>
      <c r="I72" s="77">
        <f t="shared" ref="I72:I88" si="89">IF($L72&lt;$B$23,0,IF($L72&lt;90,($B$24*(1-($L72-$B$23)/$B$23)^$E$21),0))</f>
        <v>0</v>
      </c>
      <c r="J72" s="75">
        <f t="shared" ref="J72:J88" si="90">IF($L72&lt;-$B$23,$H72,IF($L72&gt;$B$23,$I72,$G72))</f>
        <v>103.74443615827718</v>
      </c>
      <c r="K72" s="105">
        <f t="shared" ref="K72:K88" si="91">ATAN($M72/$E$12)</f>
        <v>-0.84726600926182905</v>
      </c>
      <c r="L72" s="127">
        <f t="shared" si="32"/>
        <v>-48.544766455594925</v>
      </c>
      <c r="M72" s="129">
        <f t="shared" si="33"/>
        <v>-2.4000000000000035</v>
      </c>
      <c r="N72" s="160">
        <f t="shared" si="79"/>
        <v>0.85210389535299069</v>
      </c>
      <c r="O72" s="161">
        <f t="shared" si="79"/>
        <v>0.89884046314834787</v>
      </c>
      <c r="P72" s="161">
        <f t="shared" si="79"/>
        <v>0.9497965194920599</v>
      </c>
      <c r="Q72" s="161">
        <f t="shared" si="79"/>
        <v>1.0056941055896709</v>
      </c>
      <c r="R72" s="161">
        <f t="shared" si="79"/>
        <v>1.0674471940839285</v>
      </c>
      <c r="S72" s="161">
        <f t="shared" si="79"/>
        <v>1.1362227674833774</v>
      </c>
      <c r="T72" s="161">
        <f t="shared" si="79"/>
        <v>1.2135228398374363</v>
      </c>
      <c r="U72" s="161">
        <f t="shared" si="79"/>
        <v>1.3012949256931055</v>
      </c>
      <c r="V72" s="161">
        <f t="shared" si="79"/>
        <v>1.4020812358571477</v>
      </c>
      <c r="W72" s="161">
        <f t="shared" si="79"/>
        <v>1.519220703465074</v>
      </c>
      <c r="X72" s="161">
        <f t="shared" si="80"/>
        <v>1.6571232150338355</v>
      </c>
      <c r="Y72" s="161">
        <f t="shared" si="80"/>
        <v>1.8216426873794713</v>
      </c>
      <c r="Z72" s="161">
        <f t="shared" si="80"/>
        <v>2.0205856420119042</v>
      </c>
      <c r="AA72" s="161">
        <f t="shared" si="80"/>
        <v>2.264405703313384</v>
      </c>
      <c r="AB72" s="161">
        <f t="shared" si="80"/>
        <v>2.5671533613130224</v>
      </c>
      <c r="AC72" s="161">
        <f t="shared" si="80"/>
        <v>2.9477762320352117</v>
      </c>
      <c r="AD72" s="161">
        <f t="shared" si="80"/>
        <v>3.4319003400005297</v>
      </c>
      <c r="AE72" s="161">
        <f t="shared" si="80"/>
        <v>4.0542707722677562</v>
      </c>
      <c r="AF72" s="161">
        <f t="shared" si="80"/>
        <v>4.8620943676733264</v>
      </c>
      <c r="AG72" s="161">
        <f t="shared" si="80"/>
        <v>14.696344683120742</v>
      </c>
      <c r="AH72" s="161">
        <f t="shared" si="81"/>
        <v>16.165980446809048</v>
      </c>
      <c r="AI72" s="161">
        <f t="shared" si="81"/>
        <v>18.430925504033301</v>
      </c>
      <c r="AJ72" s="161">
        <f t="shared" si="81"/>
        <v>21.469351625575229</v>
      </c>
      <c r="AK72" s="161">
        <f t="shared" si="81"/>
        <v>25.196273501497622</v>
      </c>
      <c r="AL72" s="161">
        <f t="shared" si="81"/>
        <v>29.458149296075433</v>
      </c>
      <c r="AM72" s="161">
        <f t="shared" si="81"/>
        <v>34.035994599756819</v>
      </c>
      <c r="AN72" s="161">
        <f t="shared" si="81"/>
        <v>38.659850922809703</v>
      </c>
      <c r="AO72" s="161">
        <f t="shared" si="81"/>
        <v>43.036042077792011</v>
      </c>
      <c r="AP72" s="161">
        <f t="shared" si="81"/>
        <v>46.885989706160053</v>
      </c>
      <c r="AQ72" s="161">
        <f t="shared" si="81"/>
        <v>49.991598480113822</v>
      </c>
      <c r="AR72" s="161">
        <f t="shared" si="82"/>
        <v>52.238119723655039</v>
      </c>
      <c r="AS72" s="161">
        <f t="shared" si="82"/>
        <v>53.642417902408233</v>
      </c>
      <c r="AT72" s="161">
        <f t="shared" si="82"/>
        <v>54.354621028429335</v>
      </c>
      <c r="AU72" s="161">
        <f t="shared" si="82"/>
        <v>54.625894772636507</v>
      </c>
      <c r="AV72" s="161">
        <f t="shared" si="82"/>
        <v>54.744796253660304</v>
      </c>
      <c r="AW72" s="161">
        <f t="shared" si="82"/>
        <v>54.957105913514191</v>
      </c>
      <c r="AX72" s="161">
        <f t="shared" si="82"/>
        <v>55.394324877536</v>
      </c>
      <c r="AY72" s="161">
        <f t="shared" si="82"/>
        <v>56.038180123402284</v>
      </c>
      <c r="AZ72" s="161">
        <f t="shared" si="82"/>
        <v>56.738621194143086</v>
      </c>
      <c r="BA72" s="161">
        <f t="shared" si="82"/>
        <v>57.282507295222651</v>
      </c>
      <c r="BB72" s="161">
        <f t="shared" si="83"/>
        <v>57.487547802840325</v>
      </c>
      <c r="BC72" s="161">
        <f t="shared" si="83"/>
        <v>57.282507295222644</v>
      </c>
      <c r="BD72" s="161">
        <f t="shared" si="83"/>
        <v>56.738621194143086</v>
      </c>
      <c r="BE72" s="161">
        <f t="shared" si="83"/>
        <v>56.038180123402249</v>
      </c>
      <c r="BF72" s="161">
        <f t="shared" si="83"/>
        <v>55.394324877535965</v>
      </c>
      <c r="BG72" s="161">
        <f t="shared" si="83"/>
        <v>54.957105913514177</v>
      </c>
      <c r="BH72" s="161">
        <f t="shared" si="83"/>
        <v>54.744796253660304</v>
      </c>
      <c r="BI72" s="161">
        <f t="shared" si="83"/>
        <v>54.625894772636492</v>
      </c>
      <c r="BJ72" s="161">
        <f t="shared" si="83"/>
        <v>54.354621028429307</v>
      </c>
      <c r="BK72" s="161">
        <f t="shared" si="83"/>
        <v>53.642417902408198</v>
      </c>
      <c r="BL72" s="161">
        <f t="shared" si="84"/>
        <v>52.238119723654961</v>
      </c>
      <c r="BM72" s="161">
        <f t="shared" si="84"/>
        <v>49.991598480113716</v>
      </c>
      <c r="BN72" s="161">
        <f t="shared" si="84"/>
        <v>46.885989706159876</v>
      </c>
      <c r="BO72" s="161">
        <f t="shared" si="84"/>
        <v>43.036042077791791</v>
      </c>
      <c r="BP72" s="161">
        <f t="shared" si="84"/>
        <v>38.65985092280939</v>
      </c>
      <c r="BQ72" s="161">
        <f t="shared" si="84"/>
        <v>34.03599459975662</v>
      </c>
      <c r="BR72" s="161">
        <f t="shared" si="84"/>
        <v>29.458149296075195</v>
      </c>
      <c r="BS72" s="161">
        <f t="shared" si="84"/>
        <v>25.196273501497434</v>
      </c>
      <c r="BT72" s="161">
        <f t="shared" si="84"/>
        <v>21.46935162557509</v>
      </c>
      <c r="BU72" s="161">
        <f t="shared" si="84"/>
        <v>18.430925504033155</v>
      </c>
      <c r="BV72" s="161">
        <f t="shared" si="85"/>
        <v>16.165980446808994</v>
      </c>
      <c r="BW72" s="161">
        <f t="shared" si="85"/>
        <v>14.69634468312068</v>
      </c>
      <c r="BX72" s="161">
        <f t="shared" si="85"/>
        <v>4.8620943676732793</v>
      </c>
      <c r="BY72" s="161">
        <f t="shared" si="85"/>
        <v>4.0542707722677207</v>
      </c>
      <c r="BZ72" s="161">
        <f t="shared" si="85"/>
        <v>3.4319003400005048</v>
      </c>
      <c r="CA72" s="161">
        <f t="shared" si="85"/>
        <v>2.947776232035193</v>
      </c>
      <c r="CB72" s="161">
        <f t="shared" si="85"/>
        <v>2.5671533613130055</v>
      </c>
      <c r="CC72" s="161">
        <f t="shared" si="85"/>
        <v>2.2644057033133724</v>
      </c>
      <c r="CD72" s="161">
        <f t="shared" si="85"/>
        <v>2.0205856420118935</v>
      </c>
      <c r="CE72" s="161">
        <f t="shared" si="85"/>
        <v>1.8216426873794629</v>
      </c>
      <c r="CF72" s="161">
        <f t="shared" si="86"/>
        <v>1.6571232150338284</v>
      </c>
      <c r="CG72" s="161">
        <f t="shared" si="86"/>
        <v>1.5192207034650689</v>
      </c>
      <c r="CH72" s="161">
        <f t="shared" si="86"/>
        <v>1.4020812358571433</v>
      </c>
      <c r="CI72" s="161">
        <f t="shared" si="86"/>
        <v>1.3012949256931008</v>
      </c>
      <c r="CJ72" s="161">
        <f t="shared" si="86"/>
        <v>1.213522839837432</v>
      </c>
      <c r="CK72" s="161">
        <f t="shared" si="86"/>
        <v>1.1362227674833738</v>
      </c>
      <c r="CL72" s="161">
        <f t="shared" si="86"/>
        <v>1.0674471940839252</v>
      </c>
      <c r="CM72" s="161">
        <f t="shared" si="86"/>
        <v>1.0056941055896675</v>
      </c>
      <c r="CN72" s="161">
        <f t="shared" si="86"/>
        <v>0.94979651949205746</v>
      </c>
      <c r="CO72" s="161">
        <f t="shared" si="86"/>
        <v>0.89884046314834498</v>
      </c>
      <c r="CP72" s="162">
        <f t="shared" si="86"/>
        <v>0.8521038953529888</v>
      </c>
      <c r="CQ72" s="119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</row>
    <row r="73" spans="7:123" ht="17.100000000000001" customHeight="1" x14ac:dyDescent="0.2">
      <c r="G73" s="109">
        <f t="shared" si="87"/>
        <v>839.98086117926891</v>
      </c>
      <c r="H73" s="77">
        <f t="shared" si="88"/>
        <v>82.716670947748995</v>
      </c>
      <c r="I73" s="77">
        <f t="shared" si="89"/>
        <v>0</v>
      </c>
      <c r="J73" s="75">
        <f t="shared" si="90"/>
        <v>82.716670947748995</v>
      </c>
      <c r="K73" s="105">
        <f t="shared" si="91"/>
        <v>-0.86746451214557274</v>
      </c>
      <c r="L73" s="127">
        <f t="shared" ref="L73:L88" si="92">K73*180/PI()</f>
        <v>-49.702055423316253</v>
      </c>
      <c r="M73" s="129">
        <f t="shared" si="33"/>
        <v>-2.5000000000000036</v>
      </c>
      <c r="N73" s="160">
        <f t="shared" si="79"/>
        <v>0.66763644413016066</v>
      </c>
      <c r="O73" s="161">
        <f t="shared" si="79"/>
        <v>0.70493595494333727</v>
      </c>
      <c r="P73" s="161">
        <f t="shared" si="79"/>
        <v>0.74585163145668099</v>
      </c>
      <c r="Q73" s="161">
        <f t="shared" si="79"/>
        <v>0.79105192954628012</v>
      </c>
      <c r="R73" s="161">
        <f t="shared" si="79"/>
        <v>0.84138802706735727</v>
      </c>
      <c r="S73" s="161">
        <f t="shared" si="79"/>
        <v>0.89795204256052608</v>
      </c>
      <c r="T73" s="161">
        <f t="shared" si="79"/>
        <v>0.96215510914451963</v>
      </c>
      <c r="U73" s="161">
        <f t="shared" si="79"/>
        <v>1.0358323748589569</v>
      </c>
      <c r="V73" s="161">
        <f t="shared" si="79"/>
        <v>1.1213846017604285</v>
      </c>
      <c r="W73" s="161">
        <f t="shared" si="79"/>
        <v>1.2219696148705042</v>
      </c>
      <c r="X73" s="161">
        <f t="shared" si="80"/>
        <v>1.3417617787690375</v>
      </c>
      <c r="Y73" s="161">
        <f t="shared" si="80"/>
        <v>1.486304462220388</v>
      </c>
      <c r="Z73" s="161">
        <f t="shared" si="80"/>
        <v>1.6629897839488479</v>
      </c>
      <c r="AA73" s="161">
        <f t="shared" si="80"/>
        <v>1.8817127588080196</v>
      </c>
      <c r="AB73" s="161">
        <f t="shared" si="80"/>
        <v>2.1557645548754247</v>
      </c>
      <c r="AC73" s="161">
        <f t="shared" si="80"/>
        <v>2.5030536256481621</v>
      </c>
      <c r="AD73" s="161">
        <f t="shared" si="80"/>
        <v>2.9477762320352161</v>
      </c>
      <c r="AE73" s="161">
        <f t="shared" si="80"/>
        <v>3.522702205538685</v>
      </c>
      <c r="AF73" s="161">
        <f t="shared" si="80"/>
        <v>4.2723013723525858</v>
      </c>
      <c r="AG73" s="161">
        <f t="shared" si="80"/>
        <v>13.611528759205083</v>
      </c>
      <c r="AH73" s="161">
        <f t="shared" si="81"/>
        <v>14.973154763101615</v>
      </c>
      <c r="AI73" s="161">
        <f t="shared" si="81"/>
        <v>17.085445391865424</v>
      </c>
      <c r="AJ73" s="161">
        <f t="shared" si="81"/>
        <v>19.924676888278228</v>
      </c>
      <c r="AK73" s="161">
        <f t="shared" si="81"/>
        <v>23.407540356984011</v>
      </c>
      <c r="AL73" s="161">
        <f t="shared" si="81"/>
        <v>27.386504817286472</v>
      </c>
      <c r="AM73" s="161">
        <f t="shared" si="81"/>
        <v>31.653243047300219</v>
      </c>
      <c r="AN73" s="161">
        <f t="shared" si="81"/>
        <v>35.952702333307172</v>
      </c>
      <c r="AO73" s="161">
        <f t="shared" si="81"/>
        <v>40.009052381114778</v>
      </c>
      <c r="AP73" s="161">
        <f t="shared" si="81"/>
        <v>43.562239131193138</v>
      </c>
      <c r="AQ73" s="161">
        <f t="shared" si="81"/>
        <v>46.410377077680671</v>
      </c>
      <c r="AR73" s="161">
        <f t="shared" si="82"/>
        <v>48.449441307611295</v>
      </c>
      <c r="AS73" s="161">
        <f t="shared" si="82"/>
        <v>49.699030934699856</v>
      </c>
      <c r="AT73" s="161">
        <f t="shared" si="82"/>
        <v>50.303137369936593</v>
      </c>
      <c r="AU73" s="161">
        <f t="shared" si="82"/>
        <v>50.499369338037511</v>
      </c>
      <c r="AV73" s="161">
        <f t="shared" si="82"/>
        <v>50.559151876142209</v>
      </c>
      <c r="AW73" s="161">
        <f t="shared" si="82"/>
        <v>50.712923898227793</v>
      </c>
      <c r="AX73" s="161">
        <f t="shared" si="82"/>
        <v>51.083783656007661</v>
      </c>
      <c r="AY73" s="161">
        <f t="shared" si="82"/>
        <v>51.654875367442742</v>
      </c>
      <c r="AZ73" s="161">
        <f t="shared" si="82"/>
        <v>52.286551964520555</v>
      </c>
      <c r="BA73" s="161">
        <f t="shared" si="82"/>
        <v>52.780519152632266</v>
      </c>
      <c r="BB73" s="161">
        <f t="shared" si="83"/>
        <v>52.967252258360517</v>
      </c>
      <c r="BC73" s="161">
        <f t="shared" si="83"/>
        <v>52.780519152632259</v>
      </c>
      <c r="BD73" s="161">
        <f t="shared" si="83"/>
        <v>52.286551964520534</v>
      </c>
      <c r="BE73" s="161">
        <f t="shared" si="83"/>
        <v>51.654875367442678</v>
      </c>
      <c r="BF73" s="161">
        <f t="shared" si="83"/>
        <v>51.083783656007661</v>
      </c>
      <c r="BG73" s="161">
        <f t="shared" si="83"/>
        <v>50.712923898227764</v>
      </c>
      <c r="BH73" s="161">
        <f t="shared" si="83"/>
        <v>50.559151876142202</v>
      </c>
      <c r="BI73" s="161">
        <f t="shared" si="83"/>
        <v>50.499369338037489</v>
      </c>
      <c r="BJ73" s="161">
        <f t="shared" si="83"/>
        <v>50.303137369936593</v>
      </c>
      <c r="BK73" s="161">
        <f t="shared" si="83"/>
        <v>49.699030934699806</v>
      </c>
      <c r="BL73" s="161">
        <f t="shared" si="84"/>
        <v>48.449441307611195</v>
      </c>
      <c r="BM73" s="161">
        <f t="shared" si="84"/>
        <v>46.410377077680572</v>
      </c>
      <c r="BN73" s="161">
        <f t="shared" si="84"/>
        <v>43.562239131192996</v>
      </c>
      <c r="BO73" s="161">
        <f t="shared" si="84"/>
        <v>40.009052381114557</v>
      </c>
      <c r="BP73" s="161">
        <f t="shared" si="84"/>
        <v>35.952702333306895</v>
      </c>
      <c r="BQ73" s="161">
        <f t="shared" si="84"/>
        <v>31.653243047300027</v>
      </c>
      <c r="BR73" s="161">
        <f t="shared" si="84"/>
        <v>27.386504817286269</v>
      </c>
      <c r="BS73" s="161">
        <f t="shared" si="84"/>
        <v>23.40754035698383</v>
      </c>
      <c r="BT73" s="161">
        <f t="shared" si="84"/>
        <v>19.924676888278093</v>
      </c>
      <c r="BU73" s="161">
        <f t="shared" si="84"/>
        <v>17.085445391865282</v>
      </c>
      <c r="BV73" s="161">
        <f t="shared" si="85"/>
        <v>14.973154763101562</v>
      </c>
      <c r="BW73" s="161">
        <f t="shared" si="85"/>
        <v>13.611528759205022</v>
      </c>
      <c r="BX73" s="161">
        <f t="shared" si="85"/>
        <v>4.2723013723525423</v>
      </c>
      <c r="BY73" s="161">
        <f t="shared" si="85"/>
        <v>3.5227022055386481</v>
      </c>
      <c r="BZ73" s="161">
        <f t="shared" si="85"/>
        <v>2.947776232035193</v>
      </c>
      <c r="CA73" s="161">
        <f t="shared" si="85"/>
        <v>2.5030536256481453</v>
      </c>
      <c r="CB73" s="161">
        <f t="shared" si="85"/>
        <v>2.1557645548754119</v>
      </c>
      <c r="CC73" s="161">
        <f t="shared" si="85"/>
        <v>1.8817127588080089</v>
      </c>
      <c r="CD73" s="161">
        <f t="shared" si="85"/>
        <v>1.6629897839488397</v>
      </c>
      <c r="CE73" s="161">
        <f t="shared" si="85"/>
        <v>1.48630446222038</v>
      </c>
      <c r="CF73" s="161">
        <f t="shared" si="86"/>
        <v>1.3417617787690312</v>
      </c>
      <c r="CG73" s="161">
        <f t="shared" si="86"/>
        <v>1.221969614870499</v>
      </c>
      <c r="CH73" s="161">
        <f t="shared" si="86"/>
        <v>1.1213846017604245</v>
      </c>
      <c r="CI73" s="161">
        <f t="shared" si="86"/>
        <v>1.0358323748589531</v>
      </c>
      <c r="CJ73" s="161">
        <f t="shared" si="86"/>
        <v>0.96215510914451674</v>
      </c>
      <c r="CK73" s="161">
        <f t="shared" si="86"/>
        <v>0.89795204256052286</v>
      </c>
      <c r="CL73" s="161">
        <f t="shared" si="86"/>
        <v>0.84138802706735416</v>
      </c>
      <c r="CM73" s="161">
        <f t="shared" si="86"/>
        <v>0.7910519295462779</v>
      </c>
      <c r="CN73" s="161">
        <f t="shared" si="86"/>
        <v>0.74585163145667932</v>
      </c>
      <c r="CO73" s="161">
        <f t="shared" si="86"/>
        <v>0.70493595494333539</v>
      </c>
      <c r="CP73" s="162">
        <f t="shared" si="86"/>
        <v>0.66763644413015877</v>
      </c>
      <c r="CQ73" s="119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  <c r="DL73" s="119"/>
      <c r="DM73" s="119"/>
      <c r="DN73" s="119"/>
      <c r="DO73" s="119"/>
      <c r="DP73" s="119"/>
      <c r="DQ73" s="119"/>
      <c r="DR73" s="119"/>
      <c r="DS73" s="119"/>
    </row>
    <row r="74" spans="7:123" ht="17.100000000000001" customHeight="1" x14ac:dyDescent="0.2">
      <c r="G74" s="109">
        <f t="shared" si="87"/>
        <v>933.80692018231844</v>
      </c>
      <c r="H74" s="77">
        <f t="shared" si="88"/>
        <v>66.225028604495577</v>
      </c>
      <c r="I74" s="77">
        <f t="shared" si="89"/>
        <v>0</v>
      </c>
      <c r="J74" s="75">
        <f t="shared" si="90"/>
        <v>66.225028604495577</v>
      </c>
      <c r="K74" s="105">
        <f t="shared" si="91"/>
        <v>-0.8867446666631168</v>
      </c>
      <c r="L74" s="127">
        <f t="shared" si="92"/>
        <v>-50.806726905531619</v>
      </c>
      <c r="M74" s="129">
        <f t="shared" ref="M74:M88" si="93">M73-0.1</f>
        <v>-2.6000000000000036</v>
      </c>
      <c r="N74" s="160">
        <f t="shared" si="79"/>
        <v>0.52612336841595875</v>
      </c>
      <c r="O74" s="161">
        <f t="shared" si="79"/>
        <v>0.55625358325013052</v>
      </c>
      <c r="P74" s="161">
        <f t="shared" si="79"/>
        <v>0.58953753282391563</v>
      </c>
      <c r="Q74" s="161">
        <f t="shared" si="79"/>
        <v>0.62659925017393203</v>
      </c>
      <c r="R74" s="161">
        <f t="shared" si="79"/>
        <v>0.66823688136639936</v>
      </c>
      <c r="S74" s="161">
        <f t="shared" si="79"/>
        <v>0.71547812596994853</v>
      </c>
      <c r="T74" s="161">
        <f t="shared" si="79"/>
        <v>0.76965448389159585</v>
      </c>
      <c r="U74" s="161">
        <f t="shared" si="79"/>
        <v>0.83250096851303179</v>
      </c>
      <c r="V74" s="161">
        <f t="shared" si="79"/>
        <v>0.90629038328604505</v>
      </c>
      <c r="W74" s="161">
        <f t="shared" si="79"/>
        <v>0.99401460814587184</v>
      </c>
      <c r="X74" s="161">
        <f t="shared" si="80"/>
        <v>1.0996299470797779</v>
      </c>
      <c r="Y74" s="161">
        <f t="shared" si="80"/>
        <v>1.2283899202920512</v>
      </c>
      <c r="Z74" s="161">
        <f t="shared" si="80"/>
        <v>1.3872975871240123</v>
      </c>
      <c r="AA74" s="161">
        <f t="shared" si="80"/>
        <v>1.5857214326810141</v>
      </c>
      <c r="AB74" s="161">
        <f t="shared" si="80"/>
        <v>1.8362352185497643</v>
      </c>
      <c r="AC74" s="161">
        <f t="shared" si="80"/>
        <v>2.1557645548754265</v>
      </c>
      <c r="AD74" s="161">
        <f t="shared" si="80"/>
        <v>2.5671533613130286</v>
      </c>
      <c r="AE74" s="161">
        <f t="shared" si="80"/>
        <v>3.101304514920427</v>
      </c>
      <c r="AF74" s="161">
        <f t="shared" si="80"/>
        <v>3.8001041971721135</v>
      </c>
      <c r="AG74" s="161">
        <f t="shared" si="80"/>
        <v>12.670257377071781</v>
      </c>
      <c r="AH74" s="161">
        <f t="shared" si="81"/>
        <v>13.9351591852389</v>
      </c>
      <c r="AI74" s="161">
        <f t="shared" si="81"/>
        <v>15.908690413348454</v>
      </c>
      <c r="AJ74" s="161">
        <f t="shared" si="81"/>
        <v>18.565589196629261</v>
      </c>
      <c r="AK74" s="161">
        <f t="shared" si="81"/>
        <v>21.824405528317378</v>
      </c>
      <c r="AL74" s="161">
        <f t="shared" si="81"/>
        <v>25.543542614668183</v>
      </c>
      <c r="AM74" s="161">
        <f t="shared" si="81"/>
        <v>29.524926367515089</v>
      </c>
      <c r="AN74" s="161">
        <f t="shared" si="81"/>
        <v>33.527649656581765</v>
      </c>
      <c r="AO74" s="161">
        <f t="shared" si="81"/>
        <v>37.292646789158418</v>
      </c>
      <c r="AP74" s="161">
        <f t="shared" si="81"/>
        <v>40.577101209384608</v>
      </c>
      <c r="AQ74" s="161">
        <f t="shared" si="81"/>
        <v>43.194039527689526</v>
      </c>
      <c r="AR74" s="161">
        <f t="shared" si="82"/>
        <v>45.049095940519891</v>
      </c>
      <c r="AS74" s="161">
        <f t="shared" si="82"/>
        <v>46.164005390734566</v>
      </c>
      <c r="AT74" s="161">
        <f t="shared" si="82"/>
        <v>46.676630274266422</v>
      </c>
      <c r="AU74" s="161">
        <f t="shared" si="82"/>
        <v>46.811609905342856</v>
      </c>
      <c r="AV74" s="161">
        <f t="shared" si="82"/>
        <v>46.824180323940119</v>
      </c>
      <c r="AW74" s="161">
        <f t="shared" si="82"/>
        <v>46.930360781970883</v>
      </c>
      <c r="AX74" s="161">
        <f t="shared" si="82"/>
        <v>47.245345285918226</v>
      </c>
      <c r="AY74" s="161">
        <f t="shared" si="82"/>
        <v>47.753513222220576</v>
      </c>
      <c r="AZ74" s="161">
        <f t="shared" si="82"/>
        <v>48.324780852397737</v>
      </c>
      <c r="BA74" s="161">
        <f t="shared" si="82"/>
        <v>48.774526527045509</v>
      </c>
      <c r="BB74" s="161">
        <f t="shared" si="83"/>
        <v>48.94498323555387</v>
      </c>
      <c r="BC74" s="161">
        <f t="shared" si="83"/>
        <v>48.774526527045502</v>
      </c>
      <c r="BD74" s="161">
        <f t="shared" si="83"/>
        <v>48.324780852397744</v>
      </c>
      <c r="BE74" s="161">
        <f t="shared" si="83"/>
        <v>47.753513222220512</v>
      </c>
      <c r="BF74" s="161">
        <f t="shared" si="83"/>
        <v>47.245345285918219</v>
      </c>
      <c r="BG74" s="161">
        <f t="shared" si="83"/>
        <v>46.930360781970869</v>
      </c>
      <c r="BH74" s="161">
        <f t="shared" si="83"/>
        <v>46.824180323940134</v>
      </c>
      <c r="BI74" s="161">
        <f t="shared" si="83"/>
        <v>46.811609905342841</v>
      </c>
      <c r="BJ74" s="161">
        <f t="shared" si="83"/>
        <v>46.676630274266415</v>
      </c>
      <c r="BK74" s="161">
        <f t="shared" si="83"/>
        <v>46.164005390734545</v>
      </c>
      <c r="BL74" s="161">
        <f t="shared" si="84"/>
        <v>45.049095940519827</v>
      </c>
      <c r="BM74" s="161">
        <f t="shared" si="84"/>
        <v>43.194039527689405</v>
      </c>
      <c r="BN74" s="161">
        <f t="shared" si="84"/>
        <v>40.577101209384445</v>
      </c>
      <c r="BO74" s="161">
        <f t="shared" si="84"/>
        <v>37.292646789158219</v>
      </c>
      <c r="BP74" s="161">
        <f t="shared" si="84"/>
        <v>33.527649656581495</v>
      </c>
      <c r="BQ74" s="161">
        <f t="shared" si="84"/>
        <v>29.524926367514905</v>
      </c>
      <c r="BR74" s="161">
        <f t="shared" si="84"/>
        <v>25.543542614668002</v>
      </c>
      <c r="BS74" s="161">
        <f t="shared" si="84"/>
        <v>21.824405528317204</v>
      </c>
      <c r="BT74" s="161">
        <f t="shared" si="84"/>
        <v>18.565589196629123</v>
      </c>
      <c r="BU74" s="161">
        <f t="shared" si="84"/>
        <v>15.908690413348328</v>
      </c>
      <c r="BV74" s="161">
        <f t="shared" si="85"/>
        <v>13.935159185238851</v>
      </c>
      <c r="BW74" s="161">
        <f t="shared" si="85"/>
        <v>12.670257377071735</v>
      </c>
      <c r="BX74" s="161">
        <f t="shared" si="85"/>
        <v>3.8001041971720686</v>
      </c>
      <c r="BY74" s="161">
        <f t="shared" si="85"/>
        <v>3.1013045149203955</v>
      </c>
      <c r="BZ74" s="161">
        <f t="shared" si="85"/>
        <v>2.5671533613130055</v>
      </c>
      <c r="CA74" s="161">
        <f t="shared" si="85"/>
        <v>2.1557645548754119</v>
      </c>
      <c r="CB74" s="161">
        <f t="shared" si="85"/>
        <v>1.8362352185497504</v>
      </c>
      <c r="CC74" s="161">
        <f t="shared" si="85"/>
        <v>1.585721432681005</v>
      </c>
      <c r="CD74" s="161">
        <f t="shared" si="85"/>
        <v>1.3872975871240039</v>
      </c>
      <c r="CE74" s="161">
        <f t="shared" si="85"/>
        <v>1.2283899202920443</v>
      </c>
      <c r="CF74" s="161">
        <f t="shared" si="86"/>
        <v>1.0996299470797719</v>
      </c>
      <c r="CG74" s="161">
        <f t="shared" si="86"/>
        <v>0.9940146081458674</v>
      </c>
      <c r="CH74" s="161">
        <f t="shared" si="86"/>
        <v>0.90629038328604117</v>
      </c>
      <c r="CI74" s="161">
        <f t="shared" si="86"/>
        <v>0.83250096851302857</v>
      </c>
      <c r="CJ74" s="161">
        <f t="shared" si="86"/>
        <v>0.76965448389159319</v>
      </c>
      <c r="CK74" s="161">
        <f t="shared" si="86"/>
        <v>0.71547812596994587</v>
      </c>
      <c r="CL74" s="161">
        <f t="shared" si="86"/>
        <v>0.66823688136639725</v>
      </c>
      <c r="CM74" s="161">
        <f t="shared" si="86"/>
        <v>0.62659925017393003</v>
      </c>
      <c r="CN74" s="161">
        <f t="shared" si="86"/>
        <v>0.58953753282391408</v>
      </c>
      <c r="CO74" s="161">
        <f t="shared" si="86"/>
        <v>0.55625358325012897</v>
      </c>
      <c r="CP74" s="162">
        <f t="shared" si="86"/>
        <v>0.52612336841595775</v>
      </c>
      <c r="CQ74" s="119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  <c r="DL74" s="119"/>
      <c r="DM74" s="119"/>
      <c r="DN74" s="119"/>
      <c r="DO74" s="119"/>
      <c r="DP74" s="119"/>
      <c r="DQ74" s="119"/>
      <c r="DR74" s="119"/>
      <c r="DS74" s="119"/>
    </row>
    <row r="75" spans="7:123" ht="17.100000000000001" customHeight="1" x14ac:dyDescent="0.2">
      <c r="G75" s="109">
        <f t="shared" si="87"/>
        <v>1044.1216329617196</v>
      </c>
      <c r="H75" s="77">
        <f t="shared" si="88"/>
        <v>53.239840200126764</v>
      </c>
      <c r="I75" s="77">
        <f t="shared" si="89"/>
        <v>0</v>
      </c>
      <c r="J75" s="75">
        <f t="shared" si="90"/>
        <v>53.239840200126764</v>
      </c>
      <c r="K75" s="105">
        <f t="shared" si="91"/>
        <v>-0.90515431453499806</v>
      </c>
      <c r="L75" s="127">
        <f t="shared" si="92"/>
        <v>-51.861522030912411</v>
      </c>
      <c r="M75" s="129">
        <f t="shared" si="93"/>
        <v>-2.7000000000000037</v>
      </c>
      <c r="N75" s="160">
        <f t="shared" si="79"/>
        <v>0.41715761677795216</v>
      </c>
      <c r="O75" s="161">
        <f t="shared" si="79"/>
        <v>0.44181283654123865</v>
      </c>
      <c r="P75" s="161">
        <f t="shared" si="79"/>
        <v>0.46926277209803841</v>
      </c>
      <c r="Q75" s="161">
        <f t="shared" si="79"/>
        <v>0.50009369591034514</v>
      </c>
      <c r="R75" s="161">
        <f t="shared" si="79"/>
        <v>0.53505786788851917</v>
      </c>
      <c r="S75" s="161">
        <f t="shared" si="79"/>
        <v>0.57512628798834287</v>
      </c>
      <c r="T75" s="161">
        <f t="shared" si="79"/>
        <v>0.62155924952278052</v>
      </c>
      <c r="U75" s="161">
        <f t="shared" si="79"/>
        <v>0.67600096367703377</v>
      </c>
      <c r="V75" s="161">
        <f t="shared" si="79"/>
        <v>0.74060680948472823</v>
      </c>
      <c r="W75" s="161">
        <f t="shared" si="79"/>
        <v>0.81821489819673743</v>
      </c>
      <c r="X75" s="161">
        <f t="shared" si="80"/>
        <v>0.91257794607925757</v>
      </c>
      <c r="Y75" s="161">
        <f t="shared" si="80"/>
        <v>1.0286773628558772</v>
      </c>
      <c r="Z75" s="161">
        <f t="shared" si="80"/>
        <v>1.173149581173067</v>
      </c>
      <c r="AA75" s="161">
        <f t="shared" si="80"/>
        <v>1.3548657851392574</v>
      </c>
      <c r="AB75" s="161">
        <f t="shared" si="80"/>
        <v>1.5857214326810183</v>
      </c>
      <c r="AC75" s="161">
        <f t="shared" si="80"/>
        <v>1.8817127588080258</v>
      </c>
      <c r="AD75" s="161">
        <f t="shared" si="80"/>
        <v>2.2644057033133929</v>
      </c>
      <c r="AE75" s="161">
        <f t="shared" si="80"/>
        <v>2.7629408915999778</v>
      </c>
      <c r="AF75" s="161">
        <f t="shared" si="80"/>
        <v>3.4167695180600135</v>
      </c>
      <c r="AG75" s="161">
        <f t="shared" si="80"/>
        <v>11.842172115455464</v>
      </c>
      <c r="AH75" s="161">
        <f t="shared" si="81"/>
        <v>13.019734839815417</v>
      </c>
      <c r="AI75" s="161">
        <f t="shared" si="81"/>
        <v>14.866361662929533</v>
      </c>
      <c r="AJ75" s="161">
        <f t="shared" si="81"/>
        <v>17.35557464663577</v>
      </c>
      <c r="AK75" s="161">
        <f t="shared" si="81"/>
        <v>20.407930427018755</v>
      </c>
      <c r="AL75" s="161">
        <f t="shared" si="81"/>
        <v>23.887662873514788</v>
      </c>
      <c r="AM75" s="161">
        <f t="shared" si="81"/>
        <v>27.606536554840286</v>
      </c>
      <c r="AN75" s="161">
        <f t="shared" si="81"/>
        <v>31.337043993176323</v>
      </c>
      <c r="AO75" s="161">
        <f t="shared" si="81"/>
        <v>34.835847228613254</v>
      </c>
      <c r="AP75" s="161">
        <f t="shared" si="81"/>
        <v>37.876154991295678</v>
      </c>
      <c r="AQ75" s="161">
        <f t="shared" si="81"/>
        <v>40.284705564254196</v>
      </c>
      <c r="AR75" s="161">
        <f t="shared" si="82"/>
        <v>41.97583261998242</v>
      </c>
      <c r="AS75" s="161">
        <f t="shared" si="82"/>
        <v>42.972901523991268</v>
      </c>
      <c r="AT75" s="161">
        <f t="shared" si="82"/>
        <v>43.407717288538024</v>
      </c>
      <c r="AU75" s="161">
        <f t="shared" si="82"/>
        <v>43.492563325252561</v>
      </c>
      <c r="AV75" s="161">
        <f t="shared" si="82"/>
        <v>43.467423584260388</v>
      </c>
      <c r="AW75" s="161">
        <f t="shared" si="82"/>
        <v>43.534801735157153</v>
      </c>
      <c r="AX75" s="161">
        <f t="shared" si="82"/>
        <v>43.802484369278183</v>
      </c>
      <c r="AY75" s="161">
        <f t="shared" si="82"/>
        <v>44.255939661806508</v>
      </c>
      <c r="AZ75" s="161">
        <f t="shared" si="82"/>
        <v>44.773883129876495</v>
      </c>
      <c r="BA75" s="161">
        <f t="shared" si="82"/>
        <v>45.184287839931166</v>
      </c>
      <c r="BB75" s="161">
        <f t="shared" si="83"/>
        <v>45.340216443603865</v>
      </c>
      <c r="BC75" s="161">
        <f t="shared" si="83"/>
        <v>45.184287839931159</v>
      </c>
      <c r="BD75" s="161">
        <f t="shared" si="83"/>
        <v>44.773883129876481</v>
      </c>
      <c r="BE75" s="161">
        <f t="shared" si="83"/>
        <v>44.255939661806501</v>
      </c>
      <c r="BF75" s="161">
        <f t="shared" si="83"/>
        <v>43.802484369278154</v>
      </c>
      <c r="BG75" s="161">
        <f t="shared" si="83"/>
        <v>43.534801735157117</v>
      </c>
      <c r="BH75" s="161">
        <f t="shared" si="83"/>
        <v>43.467423584260409</v>
      </c>
      <c r="BI75" s="161">
        <f t="shared" si="83"/>
        <v>43.492563325252561</v>
      </c>
      <c r="BJ75" s="161">
        <f t="shared" si="83"/>
        <v>43.407717288538016</v>
      </c>
      <c r="BK75" s="161">
        <f t="shared" si="83"/>
        <v>42.97290152399124</v>
      </c>
      <c r="BL75" s="161">
        <f t="shared" si="84"/>
        <v>41.975832619982341</v>
      </c>
      <c r="BM75" s="161">
        <f t="shared" si="84"/>
        <v>40.284705564254097</v>
      </c>
      <c r="BN75" s="161">
        <f t="shared" si="84"/>
        <v>37.876154991295529</v>
      </c>
      <c r="BO75" s="161">
        <f t="shared" si="84"/>
        <v>34.835847228613062</v>
      </c>
      <c r="BP75" s="161">
        <f t="shared" si="84"/>
        <v>31.337043993176099</v>
      </c>
      <c r="BQ75" s="161">
        <f t="shared" si="84"/>
        <v>27.606536554840112</v>
      </c>
      <c r="BR75" s="161">
        <f t="shared" si="84"/>
        <v>23.887662873514607</v>
      </c>
      <c r="BS75" s="161">
        <f t="shared" si="84"/>
        <v>20.407930427018592</v>
      </c>
      <c r="BT75" s="161">
        <f t="shared" si="84"/>
        <v>17.355574646635652</v>
      </c>
      <c r="BU75" s="161">
        <f t="shared" si="84"/>
        <v>14.866361662929412</v>
      </c>
      <c r="BV75" s="161">
        <f t="shared" si="85"/>
        <v>13.01973483981538</v>
      </c>
      <c r="BW75" s="161">
        <f t="shared" si="85"/>
        <v>11.842172115455417</v>
      </c>
      <c r="BX75" s="161">
        <f t="shared" si="85"/>
        <v>3.4167695180599749</v>
      </c>
      <c r="BY75" s="161">
        <f t="shared" si="85"/>
        <v>2.7629408915999472</v>
      </c>
      <c r="BZ75" s="161">
        <f t="shared" si="85"/>
        <v>2.2644057033133724</v>
      </c>
      <c r="CA75" s="161">
        <f t="shared" si="85"/>
        <v>1.8817127588080089</v>
      </c>
      <c r="CB75" s="161">
        <f t="shared" si="85"/>
        <v>1.585721432681005</v>
      </c>
      <c r="CC75" s="161">
        <f t="shared" si="85"/>
        <v>1.3548657851392494</v>
      </c>
      <c r="CD75" s="161">
        <f t="shared" si="85"/>
        <v>1.173149581173059</v>
      </c>
      <c r="CE75" s="161">
        <f t="shared" si="85"/>
        <v>1.0286773628558716</v>
      </c>
      <c r="CF75" s="161">
        <f t="shared" si="86"/>
        <v>0.91257794607925247</v>
      </c>
      <c r="CG75" s="161">
        <f t="shared" si="86"/>
        <v>0.81821489819673354</v>
      </c>
      <c r="CH75" s="161">
        <f t="shared" si="86"/>
        <v>0.74060680948472468</v>
      </c>
      <c r="CI75" s="161">
        <f t="shared" si="86"/>
        <v>0.67600096367703089</v>
      </c>
      <c r="CJ75" s="161">
        <f t="shared" si="86"/>
        <v>0.62155924952277797</v>
      </c>
      <c r="CK75" s="161">
        <f t="shared" si="86"/>
        <v>0.57512628798834053</v>
      </c>
      <c r="CL75" s="161">
        <f t="shared" si="86"/>
        <v>0.53505786788851695</v>
      </c>
      <c r="CM75" s="161">
        <f t="shared" si="86"/>
        <v>0.50009369591034314</v>
      </c>
      <c r="CN75" s="161">
        <f t="shared" si="86"/>
        <v>0.46926277209803713</v>
      </c>
      <c r="CO75" s="161">
        <f t="shared" si="86"/>
        <v>0.44181283654123743</v>
      </c>
      <c r="CP75" s="162">
        <f t="shared" si="86"/>
        <v>0.41715761677795132</v>
      </c>
      <c r="CQ75" s="119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  <c r="DL75" s="119"/>
      <c r="DM75" s="119"/>
      <c r="DN75" s="119"/>
      <c r="DO75" s="119"/>
      <c r="DP75" s="119"/>
      <c r="DQ75" s="119"/>
      <c r="DR75" s="119"/>
      <c r="DS75" s="119"/>
    </row>
    <row r="76" spans="7:123" ht="17.100000000000001" customHeight="1" x14ac:dyDescent="0.2">
      <c r="G76" s="109">
        <f t="shared" si="87"/>
        <v>1168.4349483867825</v>
      </c>
      <c r="H76" s="77">
        <f t="shared" si="88"/>
        <v>42.975009498258743</v>
      </c>
      <c r="I76" s="77">
        <f t="shared" si="89"/>
        <v>0</v>
      </c>
      <c r="J76" s="75">
        <f t="shared" si="90"/>
        <v>42.975009498258743</v>
      </c>
      <c r="K76" s="105">
        <f t="shared" si="91"/>
        <v>-0.92273944086438286</v>
      </c>
      <c r="L76" s="127">
        <f t="shared" si="92"/>
        <v>-52.869075551790544</v>
      </c>
      <c r="M76" s="129">
        <f t="shared" si="93"/>
        <v>-2.8000000000000038</v>
      </c>
      <c r="N76" s="160">
        <f t="shared" si="79"/>
        <v>0.33292881836108051</v>
      </c>
      <c r="O76" s="161">
        <f t="shared" si="79"/>
        <v>0.35337856375729115</v>
      </c>
      <c r="P76" s="161">
        <f t="shared" si="79"/>
        <v>0.3763402095041114</v>
      </c>
      <c r="Q76" s="161">
        <f t="shared" si="79"/>
        <v>0.40236717824431506</v>
      </c>
      <c r="R76" s="161">
        <f t="shared" si="79"/>
        <v>0.43217116394457328</v>
      </c>
      <c r="S76" s="161">
        <f t="shared" si="79"/>
        <v>0.46667229404173199</v>
      </c>
      <c r="T76" s="161">
        <f t="shared" si="79"/>
        <v>0.50706613217984742</v>
      </c>
      <c r="U76" s="161">
        <f t="shared" si="79"/>
        <v>0.5549134244094962</v>
      </c>
      <c r="V76" s="161">
        <f t="shared" si="79"/>
        <v>0.61226063202649617</v>
      </c>
      <c r="W76" s="161">
        <f t="shared" si="79"/>
        <v>0.68180222879653196</v>
      </c>
      <c r="X76" s="161">
        <f t="shared" si="80"/>
        <v>0.76709976631975962</v>
      </c>
      <c r="Y76" s="161">
        <f t="shared" si="80"/>
        <v>0.87287823539583043</v>
      </c>
      <c r="Z76" s="161">
        <f t="shared" si="80"/>
        <v>1.0054278276346404</v>
      </c>
      <c r="AA76" s="161">
        <f t="shared" si="80"/>
        <v>1.1731495811730668</v>
      </c>
      <c r="AB76" s="161">
        <f t="shared" si="80"/>
        <v>1.3872975871240163</v>
      </c>
      <c r="AC76" s="161">
        <f t="shared" si="80"/>
        <v>1.6629897839488537</v>
      </c>
      <c r="AD76" s="161">
        <f t="shared" si="80"/>
        <v>2.0205856420119144</v>
      </c>
      <c r="AE76" s="161">
        <f t="shared" si="80"/>
        <v>2.487564520621274</v>
      </c>
      <c r="AF76" s="161">
        <f t="shared" si="80"/>
        <v>3.10108603859093</v>
      </c>
      <c r="AG76" s="161">
        <f t="shared" si="80"/>
        <v>11.104722676402151</v>
      </c>
      <c r="AH76" s="161">
        <f t="shared" si="81"/>
        <v>12.202897896193946</v>
      </c>
      <c r="AI76" s="161">
        <f t="shared" si="81"/>
        <v>13.932912717077205</v>
      </c>
      <c r="AJ76" s="161">
        <f t="shared" si="81"/>
        <v>16.267360598989107</v>
      </c>
      <c r="AK76" s="161">
        <f t="shared" si="81"/>
        <v>19.128920228795049</v>
      </c>
      <c r="AL76" s="161">
        <f t="shared" si="81"/>
        <v>22.387529489065187</v>
      </c>
      <c r="AM76" s="161">
        <f t="shared" si="81"/>
        <v>25.864371147803222</v>
      </c>
      <c r="AN76" s="161">
        <f t="shared" si="81"/>
        <v>29.344609761712679</v>
      </c>
      <c r="AO76" s="161">
        <f t="shared" si="81"/>
        <v>32.599644888067473</v>
      </c>
      <c r="AP76" s="161">
        <f t="shared" si="81"/>
        <v>35.417571849804148</v>
      </c>
      <c r="AQ76" s="161">
        <f t="shared" si="81"/>
        <v>37.637732009478093</v>
      </c>
      <c r="AR76" s="161">
        <f t="shared" si="82"/>
        <v>39.182293861182117</v>
      </c>
      <c r="AS76" s="161">
        <f t="shared" si="82"/>
        <v>40.075827291547597</v>
      </c>
      <c r="AT76" s="161">
        <f t="shared" si="82"/>
        <v>40.444199512818116</v>
      </c>
      <c r="AU76" s="161">
        <f t="shared" si="82"/>
        <v>40.487961317080192</v>
      </c>
      <c r="AV76" s="161">
        <f t="shared" si="82"/>
        <v>40.432760729009736</v>
      </c>
      <c r="AW76" s="161">
        <f t="shared" si="82"/>
        <v>40.468459958288712</v>
      </c>
      <c r="AX76" s="161">
        <f t="shared" si="82"/>
        <v>40.695923102873564</v>
      </c>
      <c r="AY76" s="161">
        <f t="shared" si="82"/>
        <v>41.101587469680574</v>
      </c>
      <c r="AZ76" s="161">
        <f t="shared" si="82"/>
        <v>41.572271283869952</v>
      </c>
      <c r="BA76" s="161">
        <f t="shared" si="82"/>
        <v>41.94755270241928</v>
      </c>
      <c r="BB76" s="161">
        <f t="shared" si="83"/>
        <v>42.090470789173182</v>
      </c>
      <c r="BC76" s="161">
        <f t="shared" si="83"/>
        <v>41.947552702419273</v>
      </c>
      <c r="BD76" s="161">
        <f t="shared" si="83"/>
        <v>41.572271283869959</v>
      </c>
      <c r="BE76" s="161">
        <f t="shared" si="83"/>
        <v>41.101587469680545</v>
      </c>
      <c r="BF76" s="161">
        <f t="shared" si="83"/>
        <v>40.695923102873529</v>
      </c>
      <c r="BG76" s="161">
        <f t="shared" si="83"/>
        <v>40.468459958288697</v>
      </c>
      <c r="BH76" s="161">
        <f t="shared" si="83"/>
        <v>40.432760729009779</v>
      </c>
      <c r="BI76" s="161">
        <f t="shared" si="83"/>
        <v>40.487961317080206</v>
      </c>
      <c r="BJ76" s="161">
        <f t="shared" si="83"/>
        <v>40.444199512818116</v>
      </c>
      <c r="BK76" s="161">
        <f t="shared" si="83"/>
        <v>40.075827291547576</v>
      </c>
      <c r="BL76" s="161">
        <f t="shared" si="84"/>
        <v>39.18229386118206</v>
      </c>
      <c r="BM76" s="161">
        <f t="shared" si="84"/>
        <v>37.637732009477986</v>
      </c>
      <c r="BN76" s="161">
        <f t="shared" si="84"/>
        <v>35.417571849804006</v>
      </c>
      <c r="BO76" s="161">
        <f t="shared" si="84"/>
        <v>32.599644888067289</v>
      </c>
      <c r="BP76" s="161">
        <f t="shared" si="84"/>
        <v>29.344609761712441</v>
      </c>
      <c r="BQ76" s="161">
        <f t="shared" si="84"/>
        <v>25.864371147803059</v>
      </c>
      <c r="BR76" s="161">
        <f t="shared" si="84"/>
        <v>22.38752948906501</v>
      </c>
      <c r="BS76" s="161">
        <f t="shared" si="84"/>
        <v>19.128920228794893</v>
      </c>
      <c r="BT76" s="161">
        <f t="shared" si="84"/>
        <v>16.267360598988994</v>
      </c>
      <c r="BU76" s="161">
        <f t="shared" si="84"/>
        <v>13.932912717077087</v>
      </c>
      <c r="BV76" s="161">
        <f t="shared" si="85"/>
        <v>12.202897896193905</v>
      </c>
      <c r="BW76" s="161">
        <f t="shared" si="85"/>
        <v>11.104722676402094</v>
      </c>
      <c r="BX76" s="161">
        <f t="shared" si="85"/>
        <v>3.1010860385908949</v>
      </c>
      <c r="BY76" s="161">
        <f t="shared" si="85"/>
        <v>2.4875645206212464</v>
      </c>
      <c r="BZ76" s="161">
        <f t="shared" si="85"/>
        <v>2.0205856420118935</v>
      </c>
      <c r="CA76" s="161">
        <f t="shared" si="85"/>
        <v>1.6629897839488397</v>
      </c>
      <c r="CB76" s="161">
        <f t="shared" si="85"/>
        <v>1.3872975871240039</v>
      </c>
      <c r="CC76" s="161">
        <f t="shared" si="85"/>
        <v>1.173149581173059</v>
      </c>
      <c r="CD76" s="161">
        <f t="shared" si="85"/>
        <v>1.0054278276346338</v>
      </c>
      <c r="CE76" s="161">
        <f t="shared" si="85"/>
        <v>0.87287823539582532</v>
      </c>
      <c r="CF76" s="161">
        <f t="shared" si="86"/>
        <v>0.76709976631975541</v>
      </c>
      <c r="CG76" s="161">
        <f t="shared" si="86"/>
        <v>0.68180222879652852</v>
      </c>
      <c r="CH76" s="161">
        <f t="shared" si="86"/>
        <v>0.61226063202649361</v>
      </c>
      <c r="CI76" s="161">
        <f t="shared" si="86"/>
        <v>0.55491342440949387</v>
      </c>
      <c r="CJ76" s="161">
        <f t="shared" si="86"/>
        <v>0.50706613217984553</v>
      </c>
      <c r="CK76" s="161">
        <f t="shared" si="86"/>
        <v>0.46667229404173027</v>
      </c>
      <c r="CL76" s="161">
        <f t="shared" si="86"/>
        <v>0.43217116394457128</v>
      </c>
      <c r="CM76" s="161">
        <f t="shared" si="86"/>
        <v>0.40236717824431362</v>
      </c>
      <c r="CN76" s="161">
        <f t="shared" si="86"/>
        <v>0.3763402095041104</v>
      </c>
      <c r="CO76" s="161">
        <f t="shared" si="86"/>
        <v>0.3533785637572901</v>
      </c>
      <c r="CP76" s="162">
        <f t="shared" si="86"/>
        <v>0.33292881836107979</v>
      </c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</row>
    <row r="77" spans="7:123" ht="17.100000000000001" customHeight="1" x14ac:dyDescent="0.2">
      <c r="G77" s="109">
        <f t="shared" si="87"/>
        <v>1304.2304998394668</v>
      </c>
      <c r="H77" s="77">
        <f t="shared" si="88"/>
        <v>34.828487345495063</v>
      </c>
      <c r="I77" s="77">
        <f t="shared" si="89"/>
        <v>0</v>
      </c>
      <c r="J77" s="75">
        <f t="shared" si="90"/>
        <v>34.828487345495063</v>
      </c>
      <c r="K77" s="105">
        <f t="shared" si="91"/>
        <v>-0.93954404859223395</v>
      </c>
      <c r="L77" s="127">
        <f t="shared" si="92"/>
        <v>-53.831908650969339</v>
      </c>
      <c r="M77" s="129">
        <f t="shared" si="93"/>
        <v>-2.9000000000000039</v>
      </c>
      <c r="N77" s="160">
        <f t="shared" si="79"/>
        <v>0.26756045862360456</v>
      </c>
      <c r="O77" s="161">
        <f t="shared" si="79"/>
        <v>0.28475894893389997</v>
      </c>
      <c r="P77" s="161">
        <f t="shared" si="79"/>
        <v>0.30424294901916676</v>
      </c>
      <c r="Q77" s="161">
        <f t="shared" si="79"/>
        <v>0.32653671519878141</v>
      </c>
      <c r="R77" s="161">
        <f t="shared" si="79"/>
        <v>0.35231542190767273</v>
      </c>
      <c r="S77" s="161">
        <f t="shared" si="79"/>
        <v>0.38245283591402346</v>
      </c>
      <c r="T77" s="161">
        <f t="shared" si="79"/>
        <v>0.41808491764460565</v>
      </c>
      <c r="U77" s="161">
        <f t="shared" si="79"/>
        <v>0.46069490631274368</v>
      </c>
      <c r="V77" s="161">
        <f t="shared" si="79"/>
        <v>0.51222745192583374</v>
      </c>
      <c r="W77" s="161">
        <f t="shared" si="79"/>
        <v>0.57524210541013288</v>
      </c>
      <c r="X77" s="161">
        <f t="shared" si="80"/>
        <v>0.65312024462773133</v>
      </c>
      <c r="Y77" s="161">
        <f t="shared" si="80"/>
        <v>0.75034467716305198</v>
      </c>
      <c r="Z77" s="161">
        <f t="shared" si="80"/>
        <v>0.87287823539583154</v>
      </c>
      <c r="AA77" s="161">
        <f t="shared" si="80"/>
        <v>1.0286773628558783</v>
      </c>
      <c r="AB77" s="161">
        <f t="shared" si="80"/>
        <v>1.2283899202920561</v>
      </c>
      <c r="AC77" s="161">
        <f t="shared" si="80"/>
        <v>1.4863044622203947</v>
      </c>
      <c r="AD77" s="161">
        <f t="shared" si="80"/>
        <v>1.8216426873794818</v>
      </c>
      <c r="AE77" s="161">
        <f t="shared" si="80"/>
        <v>2.2603197622162088</v>
      </c>
      <c r="AF77" s="161">
        <f t="shared" si="80"/>
        <v>2.8373414167976754</v>
      </c>
      <c r="AG77" s="161">
        <f t="shared" si="80"/>
        <v>10.441042081872077</v>
      </c>
      <c r="AH77" s="161">
        <f t="shared" si="81"/>
        <v>11.466680676777642</v>
      </c>
      <c r="AI77" s="161">
        <f t="shared" si="81"/>
        <v>13.0891527705377</v>
      </c>
      <c r="AJ77" s="161">
        <f t="shared" si="81"/>
        <v>15.280377630982182</v>
      </c>
      <c r="AK77" s="161">
        <f t="shared" si="81"/>
        <v>17.965241893107976</v>
      </c>
      <c r="AL77" s="161">
        <f t="shared" si="81"/>
        <v>21.01924155056432</v>
      </c>
      <c r="AM77" s="161">
        <f t="shared" si="81"/>
        <v>24.272555362057886</v>
      </c>
      <c r="AN77" s="161">
        <f t="shared" si="81"/>
        <v>27.522314159236227</v>
      </c>
      <c r="AO77" s="161">
        <f t="shared" si="81"/>
        <v>30.553713076493178</v>
      </c>
      <c r="AP77" s="161">
        <f t="shared" si="81"/>
        <v>33.168667414193976</v>
      </c>
      <c r="AQ77" s="161">
        <f t="shared" si="81"/>
        <v>35.218099668855757</v>
      </c>
      <c r="AR77" s="161">
        <f t="shared" si="82"/>
        <v>36.631234613149289</v>
      </c>
      <c r="AS77" s="161">
        <f t="shared" si="82"/>
        <v>37.433488711466083</v>
      </c>
      <c r="AT77" s="161">
        <f t="shared" si="82"/>
        <v>37.744946342895325</v>
      </c>
      <c r="AU77" s="161">
        <f t="shared" si="82"/>
        <v>37.755046922532671</v>
      </c>
      <c r="AV77" s="161">
        <f t="shared" si="82"/>
        <v>37.67598811339051</v>
      </c>
      <c r="AW77" s="161">
        <f t="shared" si="82"/>
        <v>37.685827084503892</v>
      </c>
      <c r="AX77" s="161">
        <f t="shared" si="82"/>
        <v>37.878971978170654</v>
      </c>
      <c r="AY77" s="161">
        <f t="shared" si="82"/>
        <v>38.242729907053125</v>
      </c>
      <c r="AZ77" s="161">
        <f t="shared" si="82"/>
        <v>38.671385864826675</v>
      </c>
      <c r="BA77" s="161">
        <f t="shared" si="82"/>
        <v>39.015214899800284</v>
      </c>
      <c r="BB77" s="161">
        <f t="shared" si="83"/>
        <v>39.146448720706047</v>
      </c>
      <c r="BC77" s="161">
        <f t="shared" si="83"/>
        <v>39.015214899800284</v>
      </c>
      <c r="BD77" s="161">
        <f t="shared" si="83"/>
        <v>38.671385864826682</v>
      </c>
      <c r="BE77" s="161">
        <f t="shared" si="83"/>
        <v>38.242729907053118</v>
      </c>
      <c r="BF77" s="161">
        <f t="shared" si="83"/>
        <v>37.878971978170618</v>
      </c>
      <c r="BG77" s="161">
        <f t="shared" si="83"/>
        <v>37.685827084503856</v>
      </c>
      <c r="BH77" s="161">
        <f t="shared" si="83"/>
        <v>37.675988113390503</v>
      </c>
      <c r="BI77" s="161">
        <f t="shared" si="83"/>
        <v>37.755046922532671</v>
      </c>
      <c r="BJ77" s="161">
        <f t="shared" si="83"/>
        <v>37.744946342895318</v>
      </c>
      <c r="BK77" s="161">
        <f t="shared" si="83"/>
        <v>37.433488711466062</v>
      </c>
      <c r="BL77" s="161">
        <f t="shared" si="84"/>
        <v>36.631234613149239</v>
      </c>
      <c r="BM77" s="161">
        <f t="shared" si="84"/>
        <v>35.218099668855679</v>
      </c>
      <c r="BN77" s="161">
        <f t="shared" si="84"/>
        <v>33.168667414193848</v>
      </c>
      <c r="BO77" s="161">
        <f t="shared" si="84"/>
        <v>30.553713076493008</v>
      </c>
      <c r="BP77" s="161">
        <f t="shared" si="84"/>
        <v>27.522314159236021</v>
      </c>
      <c r="BQ77" s="161">
        <f t="shared" si="84"/>
        <v>24.27255536205773</v>
      </c>
      <c r="BR77" s="161">
        <f t="shared" si="84"/>
        <v>21.019241550564168</v>
      </c>
      <c r="BS77" s="161">
        <f t="shared" si="84"/>
        <v>17.965241893107841</v>
      </c>
      <c r="BT77" s="161">
        <f t="shared" si="84"/>
        <v>15.28037763098208</v>
      </c>
      <c r="BU77" s="161">
        <f t="shared" si="84"/>
        <v>13.08915277053759</v>
      </c>
      <c r="BV77" s="161">
        <f t="shared" si="85"/>
        <v>11.4666806767776</v>
      </c>
      <c r="BW77" s="161">
        <f t="shared" si="85"/>
        <v>10.44104208187203</v>
      </c>
      <c r="BX77" s="161">
        <f t="shared" si="85"/>
        <v>2.8373414167976416</v>
      </c>
      <c r="BY77" s="161">
        <f t="shared" si="85"/>
        <v>2.2603197622161821</v>
      </c>
      <c r="BZ77" s="161">
        <f t="shared" si="85"/>
        <v>1.8216426873794629</v>
      </c>
      <c r="CA77" s="161">
        <f t="shared" si="85"/>
        <v>1.48630446222038</v>
      </c>
      <c r="CB77" s="161">
        <f t="shared" si="85"/>
        <v>1.2283899202920443</v>
      </c>
      <c r="CC77" s="161">
        <f t="shared" si="85"/>
        <v>1.0286773628558716</v>
      </c>
      <c r="CD77" s="161">
        <f t="shared" si="85"/>
        <v>0.87287823539582532</v>
      </c>
      <c r="CE77" s="161">
        <f t="shared" si="85"/>
        <v>0.75034467716304765</v>
      </c>
      <c r="CF77" s="161">
        <f t="shared" si="86"/>
        <v>0.65312024462772722</v>
      </c>
      <c r="CG77" s="161">
        <f t="shared" si="86"/>
        <v>0.57524210541012943</v>
      </c>
      <c r="CH77" s="161">
        <f t="shared" si="86"/>
        <v>0.5122274519258313</v>
      </c>
      <c r="CI77" s="161">
        <f t="shared" si="86"/>
        <v>0.46069490631274157</v>
      </c>
      <c r="CJ77" s="161">
        <f t="shared" si="86"/>
        <v>0.41808491764460376</v>
      </c>
      <c r="CK77" s="161">
        <f t="shared" si="86"/>
        <v>0.38245283591402185</v>
      </c>
      <c r="CL77" s="161">
        <f t="shared" si="86"/>
        <v>0.35231542190767118</v>
      </c>
      <c r="CM77" s="161">
        <f t="shared" si="86"/>
        <v>0.32653671519878019</v>
      </c>
      <c r="CN77" s="161">
        <f t="shared" si="86"/>
        <v>0.30424294901916593</v>
      </c>
      <c r="CO77" s="161">
        <f t="shared" si="86"/>
        <v>0.28475894893389914</v>
      </c>
      <c r="CP77" s="162">
        <f t="shared" si="86"/>
        <v>0.267560458623604</v>
      </c>
      <c r="CQ77" s="119"/>
      <c r="CR77" s="119"/>
      <c r="CS77" s="119"/>
      <c r="CT77" s="119"/>
      <c r="CU77" s="119"/>
      <c r="CV77" s="119"/>
      <c r="CW77" s="119"/>
      <c r="CX77" s="119"/>
      <c r="CY77" s="119"/>
      <c r="CZ77" s="119"/>
      <c r="DA77" s="119"/>
      <c r="DB77" s="119"/>
      <c r="DC77" s="119"/>
      <c r="DD77" s="119"/>
      <c r="DE77" s="119"/>
      <c r="DF77" s="119"/>
      <c r="DG77" s="119"/>
      <c r="DH77" s="119"/>
      <c r="DI77" s="119"/>
      <c r="DJ77" s="119"/>
      <c r="DK77" s="119"/>
      <c r="DL77" s="119"/>
      <c r="DM77" s="119"/>
      <c r="DN77" s="119"/>
      <c r="DO77" s="119"/>
      <c r="DP77" s="119"/>
      <c r="DQ77" s="119"/>
      <c r="DR77" s="119"/>
      <c r="DS77" s="119"/>
    </row>
    <row r="78" spans="7:123" ht="17.100000000000001" customHeight="1" x14ac:dyDescent="0.2">
      <c r="G78" s="109">
        <f t="shared" si="87"/>
        <v>1449.0565793214041</v>
      </c>
      <c r="H78" s="77">
        <f t="shared" si="88"/>
        <v>28.337650368219741</v>
      </c>
      <c r="I78" s="77">
        <f t="shared" si="89"/>
        <v>0</v>
      </c>
      <c r="J78" s="75">
        <f t="shared" si="90"/>
        <v>28.337650368219741</v>
      </c>
      <c r="K78" s="105">
        <f t="shared" si="91"/>
        <v>-0.9556100886829233</v>
      </c>
      <c r="L78" s="127">
        <f t="shared" si="92"/>
        <v>-54.752424941653814</v>
      </c>
      <c r="M78" s="129">
        <f t="shared" si="93"/>
        <v>-3.000000000000004</v>
      </c>
      <c r="N78" s="160">
        <f t="shared" ref="N78:W88" si="94">((($J78+N$4)/2)/$E$12^2)*(($E$12)/($E$12^2+N$7^2+$M78^2)^0.5)^3</f>
        <v>0.21661903748213507</v>
      </c>
      <c r="O78" s="161">
        <f t="shared" si="94"/>
        <v>0.23128591957748212</v>
      </c>
      <c r="P78" s="161">
        <f t="shared" si="94"/>
        <v>0.24805394430045336</v>
      </c>
      <c r="Q78" s="161">
        <f t="shared" si="94"/>
        <v>0.26742102421853609</v>
      </c>
      <c r="R78" s="161">
        <f t="shared" si="94"/>
        <v>0.29002897011970385</v>
      </c>
      <c r="S78" s="161">
        <f t="shared" si="94"/>
        <v>0.31670878302698952</v>
      </c>
      <c r="T78" s="161">
        <f t="shared" si="94"/>
        <v>0.3485410066526754</v>
      </c>
      <c r="U78" s="161">
        <f t="shared" si="94"/>
        <v>0.38693637161837136</v>
      </c>
      <c r="V78" s="161">
        <f t="shared" si="94"/>
        <v>0.43374384427371215</v>
      </c>
      <c r="W78" s="161">
        <f t="shared" si="94"/>
        <v>0.49139576762588044</v>
      </c>
      <c r="X78" s="161">
        <f t="shared" ref="X78:AG88" si="95">((($J78+X$4)/2)/$E$12^2)*(($E$12)/($E$12^2+X$7^2+$M78^2)^0.5)^3</f>
        <v>0.5631033074018289</v>
      </c>
      <c r="Y78" s="161">
        <f t="shared" si="95"/>
        <v>0.65312024462773155</v>
      </c>
      <c r="Z78" s="161">
        <f t="shared" si="95"/>
        <v>0.76709976631976118</v>
      </c>
      <c r="AA78" s="161">
        <f t="shared" si="95"/>
        <v>0.91257794607925902</v>
      </c>
      <c r="AB78" s="161">
        <f t="shared" si="95"/>
        <v>1.0996299470797823</v>
      </c>
      <c r="AC78" s="161">
        <f t="shared" si="95"/>
        <v>1.3417617787690443</v>
      </c>
      <c r="AD78" s="161">
        <f t="shared" si="95"/>
        <v>1.6571232150338444</v>
      </c>
      <c r="AE78" s="161">
        <f t="shared" si="95"/>
        <v>2.0701581953236965</v>
      </c>
      <c r="AF78" s="161">
        <f t="shared" si="95"/>
        <v>2.6138501495800104</v>
      </c>
      <c r="AG78" s="161">
        <f t="shared" si="95"/>
        <v>9.8384081881132115</v>
      </c>
      <c r="AH78" s="161">
        <f t="shared" ref="AH78:AQ88" si="96">((($J78+AH$4)/2)/$E$12^2)*(($E$12)/($E$12^2+AH$7^2+$M78^2)^0.5)^3</f>
        <v>10.79749904738035</v>
      </c>
      <c r="AI78" s="161">
        <f t="shared" si="96"/>
        <v>12.320517872610608</v>
      </c>
      <c r="AJ78" s="161">
        <f t="shared" si="96"/>
        <v>14.378933051669382</v>
      </c>
      <c r="AK78" s="161">
        <f t="shared" si="96"/>
        <v>16.899898620053644</v>
      </c>
      <c r="AL78" s="161">
        <f t="shared" si="96"/>
        <v>19.764307326089082</v>
      </c>
      <c r="AM78" s="161">
        <f t="shared" si="96"/>
        <v>22.810913794234182</v>
      </c>
      <c r="AN78" s="161">
        <f t="shared" si="96"/>
        <v>25.848134140339738</v>
      </c>
      <c r="AO78" s="161">
        <f t="shared" si="96"/>
        <v>28.674066343303288</v>
      </c>
      <c r="AP78" s="161">
        <f t="shared" si="96"/>
        <v>31.103449224849744</v>
      </c>
      <c r="AQ78" s="161">
        <f t="shared" si="96"/>
        <v>32.99784597506352</v>
      </c>
      <c r="AR78" s="161">
        <f t="shared" ref="AR78:BA88" si="97">((($J78+AR$4)/2)/$E$12^2)*(($E$12)/($E$12^2+AR$7^2+$M78^2)^0.5)^3</f>
        <v>34.292837210950907</v>
      </c>
      <c r="AS78" s="161">
        <f t="shared" si="97"/>
        <v>35.014386247699377</v>
      </c>
      <c r="AT78" s="161">
        <f t="shared" si="97"/>
        <v>35.276975089907232</v>
      </c>
      <c r="AU78" s="161">
        <f t="shared" si="97"/>
        <v>35.259542432399044</v>
      </c>
      <c r="AV78" s="161">
        <f t="shared" si="97"/>
        <v>35.161684118799421</v>
      </c>
      <c r="AW78" s="161">
        <f t="shared" si="97"/>
        <v>35.150446403008132</v>
      </c>
      <c r="AX78" s="161">
        <f t="shared" si="97"/>
        <v>35.314225685818336</v>
      </c>
      <c r="AY78" s="161">
        <f t="shared" si="97"/>
        <v>35.641115273465928</v>
      </c>
      <c r="AZ78" s="161">
        <f t="shared" si="97"/>
        <v>36.032285744714883</v>
      </c>
      <c r="BA78" s="161">
        <f t="shared" si="97"/>
        <v>36.347875926175554</v>
      </c>
      <c r="BB78" s="161">
        <f t="shared" ref="BB78:BK88" si="98">((($J78+BB$4)/2)/$E$12^2)*(($E$12)/($E$12^2+BB$7^2+$M78^2)^0.5)^3</f>
        <v>36.468590837306998</v>
      </c>
      <c r="BC78" s="161">
        <f t="shared" si="98"/>
        <v>36.347875926175547</v>
      </c>
      <c r="BD78" s="161">
        <f t="shared" si="98"/>
        <v>36.032285744714891</v>
      </c>
      <c r="BE78" s="161">
        <f t="shared" si="98"/>
        <v>35.641115273465921</v>
      </c>
      <c r="BF78" s="161">
        <f t="shared" si="98"/>
        <v>35.314225685818307</v>
      </c>
      <c r="BG78" s="161">
        <f t="shared" si="98"/>
        <v>35.150446403008125</v>
      </c>
      <c r="BH78" s="161">
        <f t="shared" si="98"/>
        <v>35.161684118799442</v>
      </c>
      <c r="BI78" s="161">
        <f t="shared" si="98"/>
        <v>35.259542432399051</v>
      </c>
      <c r="BJ78" s="161">
        <f t="shared" si="98"/>
        <v>35.276975089907225</v>
      </c>
      <c r="BK78" s="161">
        <f t="shared" si="98"/>
        <v>35.014386247699356</v>
      </c>
      <c r="BL78" s="161">
        <f t="shared" ref="BL78:BU88" si="99">((($J78+BL$4)/2)/$E$12^2)*(($E$12)/($E$12^2+BL$7^2+$M78^2)^0.5)^3</f>
        <v>34.292837210950829</v>
      </c>
      <c r="BM78" s="161">
        <f t="shared" si="99"/>
        <v>32.997845975063449</v>
      </c>
      <c r="BN78" s="161">
        <f t="shared" si="99"/>
        <v>31.10344922484963</v>
      </c>
      <c r="BO78" s="161">
        <f t="shared" si="99"/>
        <v>28.674066343303146</v>
      </c>
      <c r="BP78" s="161">
        <f t="shared" si="99"/>
        <v>25.848134140339543</v>
      </c>
      <c r="BQ78" s="161">
        <f t="shared" si="99"/>
        <v>22.810913794234047</v>
      </c>
      <c r="BR78" s="161">
        <f t="shared" si="99"/>
        <v>19.764307326088922</v>
      </c>
      <c r="BS78" s="161">
        <f t="shared" si="99"/>
        <v>16.89989862005352</v>
      </c>
      <c r="BT78" s="161">
        <f t="shared" si="99"/>
        <v>14.378933051669279</v>
      </c>
      <c r="BU78" s="161">
        <f t="shared" si="99"/>
        <v>12.320517872610512</v>
      </c>
      <c r="BV78" s="161">
        <f t="shared" ref="BV78:CE88" si="100">((($J78+BV$4)/2)/$E$12^2)*(($E$12)/($E$12^2+BV$7^2+$M78^2)^0.5)^3</f>
        <v>10.797499047380306</v>
      </c>
      <c r="BW78" s="161">
        <f t="shared" si="100"/>
        <v>9.8384081881131742</v>
      </c>
      <c r="BX78" s="161">
        <f t="shared" si="100"/>
        <v>2.6138501495799775</v>
      </c>
      <c r="BY78" s="161">
        <f t="shared" si="100"/>
        <v>2.0701581953236716</v>
      </c>
      <c r="BZ78" s="161">
        <f t="shared" si="100"/>
        <v>1.6571232150338284</v>
      </c>
      <c r="CA78" s="161">
        <f t="shared" si="100"/>
        <v>1.3417617787690312</v>
      </c>
      <c r="CB78" s="161">
        <f t="shared" si="100"/>
        <v>1.0996299470797719</v>
      </c>
      <c r="CC78" s="161">
        <f t="shared" si="100"/>
        <v>0.91257794607925247</v>
      </c>
      <c r="CD78" s="161">
        <f t="shared" si="100"/>
        <v>0.76709976631975541</v>
      </c>
      <c r="CE78" s="161">
        <f t="shared" si="100"/>
        <v>0.65312024462772722</v>
      </c>
      <c r="CF78" s="161">
        <f t="shared" ref="CF78:CP88" si="101">((($J78+CF$4)/2)/$E$12^2)*(($E$12)/($E$12^2+CF$7^2+$M78^2)^0.5)^3</f>
        <v>0.56310330740182546</v>
      </c>
      <c r="CG78" s="161">
        <f t="shared" si="101"/>
        <v>0.49139576762587789</v>
      </c>
      <c r="CH78" s="161">
        <f t="shared" si="101"/>
        <v>0.43374384427370982</v>
      </c>
      <c r="CI78" s="161">
        <f t="shared" si="101"/>
        <v>0.38693637161836963</v>
      </c>
      <c r="CJ78" s="161">
        <f t="shared" si="101"/>
        <v>0.34854100665267385</v>
      </c>
      <c r="CK78" s="161">
        <f t="shared" si="101"/>
        <v>0.31670878302698791</v>
      </c>
      <c r="CL78" s="161">
        <f t="shared" si="101"/>
        <v>0.29002897011970241</v>
      </c>
      <c r="CM78" s="161">
        <f t="shared" si="101"/>
        <v>0.26742102421853498</v>
      </c>
      <c r="CN78" s="161">
        <f t="shared" si="101"/>
        <v>0.24805394430045266</v>
      </c>
      <c r="CO78" s="161">
        <f t="shared" si="101"/>
        <v>0.23128591957748132</v>
      </c>
      <c r="CP78" s="162">
        <f t="shared" si="101"/>
        <v>0.21661903748213457</v>
      </c>
      <c r="CQ78" s="119"/>
      <c r="CR78" s="119"/>
      <c r="CS78" s="119"/>
      <c r="CT78" s="119"/>
      <c r="CU78" s="119"/>
      <c r="CV78" s="119"/>
      <c r="CW78" s="119"/>
      <c r="CX78" s="119"/>
      <c r="CY78" s="119"/>
      <c r="CZ78" s="119"/>
      <c r="DA78" s="119"/>
      <c r="DB78" s="119"/>
      <c r="DC78" s="119"/>
      <c r="DD78" s="119"/>
      <c r="DE78" s="119"/>
      <c r="DF78" s="119"/>
      <c r="DG78" s="119"/>
      <c r="DH78" s="119"/>
      <c r="DI78" s="119"/>
      <c r="DJ78" s="119"/>
      <c r="DK78" s="119"/>
      <c r="DL78" s="119"/>
      <c r="DM78" s="119"/>
      <c r="DN78" s="119"/>
      <c r="DO78" s="119"/>
      <c r="DP78" s="119"/>
      <c r="DQ78" s="119"/>
      <c r="DR78" s="119"/>
      <c r="DS78" s="119"/>
    </row>
    <row r="79" spans="7:123" ht="17.100000000000001" customHeight="1" x14ac:dyDescent="0.2">
      <c r="G79" s="109">
        <f t="shared" si="87"/>
        <v>1600.5924928303234</v>
      </c>
      <c r="H79" s="77">
        <f t="shared" si="88"/>
        <v>23.145793279978292</v>
      </c>
      <c r="I79" s="77">
        <f t="shared" si="89"/>
        <v>0</v>
      </c>
      <c r="J79" s="75">
        <f t="shared" si="90"/>
        <v>23.145793279978292</v>
      </c>
      <c r="K79" s="105">
        <f t="shared" si="91"/>
        <v>-0.97097743423102556</v>
      </c>
      <c r="L79" s="127">
        <f t="shared" si="92"/>
        <v>-55.632908983879233</v>
      </c>
      <c r="M79" s="129">
        <f t="shared" si="93"/>
        <v>-3.1000000000000041</v>
      </c>
      <c r="N79" s="160">
        <f t="shared" si="94"/>
        <v>0.17675017386827852</v>
      </c>
      <c r="O79" s="161">
        <f t="shared" si="94"/>
        <v>0.18943015299646745</v>
      </c>
      <c r="P79" s="161">
        <f t="shared" si="94"/>
        <v>0.20405842428344392</v>
      </c>
      <c r="Q79" s="161">
        <f t="shared" si="94"/>
        <v>0.22110877368878226</v>
      </c>
      <c r="R79" s="161">
        <f t="shared" si="94"/>
        <v>0.24119217937396595</v>
      </c>
      <c r="S79" s="161">
        <f t="shared" si="94"/>
        <v>0.26509982874859866</v>
      </c>
      <c r="T79" s="161">
        <f t="shared" si="94"/>
        <v>0.29386037557106054</v>
      </c>
      <c r="U79" s="161">
        <f t="shared" si="94"/>
        <v>0.32881636307234113</v>
      </c>
      <c r="V79" s="161">
        <f t="shared" si="94"/>
        <v>0.37172650423800252</v>
      </c>
      <c r="W79" s="161">
        <f t="shared" si="94"/>
        <v>0.42490292372463584</v>
      </c>
      <c r="X79" s="161">
        <f t="shared" si="95"/>
        <v>0.49139576762588122</v>
      </c>
      <c r="Y79" s="161">
        <f t="shared" si="95"/>
        <v>0.57524210541013354</v>
      </c>
      <c r="Z79" s="161">
        <f t="shared" si="95"/>
        <v>0.68180222879653407</v>
      </c>
      <c r="AA79" s="161">
        <f t="shared" si="95"/>
        <v>0.81821489819673965</v>
      </c>
      <c r="AB79" s="161">
        <f t="shared" si="95"/>
        <v>0.99401460814587772</v>
      </c>
      <c r="AC79" s="161">
        <f t="shared" si="95"/>
        <v>1.2219696148705108</v>
      </c>
      <c r="AD79" s="161">
        <f t="shared" si="95"/>
        <v>1.5192207034650849</v>
      </c>
      <c r="AE79" s="161">
        <f t="shared" si="95"/>
        <v>1.9088292892040792</v>
      </c>
      <c r="AF79" s="161">
        <f t="shared" si="95"/>
        <v>2.4218817393449545</v>
      </c>
      <c r="AG79" s="161">
        <f t="shared" si="95"/>
        <v>9.2871296387140774</v>
      </c>
      <c r="AH79" s="161">
        <f t="shared" si="96"/>
        <v>10.184972325300068</v>
      </c>
      <c r="AI79" s="161">
        <f t="shared" si="96"/>
        <v>11.615823878586365</v>
      </c>
      <c r="AJ79" s="161">
        <f t="shared" si="96"/>
        <v>13.55089627121709</v>
      </c>
      <c r="AK79" s="161">
        <f t="shared" si="96"/>
        <v>15.919647067312953</v>
      </c>
      <c r="AL79" s="161">
        <f t="shared" si="96"/>
        <v>18.608192533338791</v>
      </c>
      <c r="AM79" s="161">
        <f t="shared" si="96"/>
        <v>21.463448460765765</v>
      </c>
      <c r="AN79" s="161">
        <f t="shared" si="96"/>
        <v>24.30446226576785</v>
      </c>
      <c r="AO79" s="161">
        <f t="shared" si="96"/>
        <v>26.941391496998765</v>
      </c>
      <c r="AP79" s="161">
        <f t="shared" si="96"/>
        <v>29.200869826347873</v>
      </c>
      <c r="AQ79" s="161">
        <f t="shared" si="96"/>
        <v>30.95423707899343</v>
      </c>
      <c r="AR79" s="161">
        <f t="shared" si="97"/>
        <v>32.142800076839677</v>
      </c>
      <c r="AS79" s="161">
        <f t="shared" si="97"/>
        <v>32.792819161672647</v>
      </c>
      <c r="AT79" s="161">
        <f t="shared" si="97"/>
        <v>33.01337209367972</v>
      </c>
      <c r="AU79" s="161">
        <f t="shared" si="97"/>
        <v>32.973490834800934</v>
      </c>
      <c r="AV79" s="161">
        <f t="shared" si="97"/>
        <v>32.860977023506976</v>
      </c>
      <c r="AW79" s="161">
        <f t="shared" si="97"/>
        <v>32.832615485967246</v>
      </c>
      <c r="AX79" s="161">
        <f t="shared" si="97"/>
        <v>32.97121060154339</v>
      </c>
      <c r="AY79" s="161">
        <f t="shared" si="97"/>
        <v>33.265570589319026</v>
      </c>
      <c r="AZ79" s="161">
        <f t="shared" si="97"/>
        <v>33.623220103749588</v>
      </c>
      <c r="BA79" s="161">
        <f t="shared" si="97"/>
        <v>33.913397814735028</v>
      </c>
      <c r="BB79" s="161">
        <f t="shared" si="98"/>
        <v>34.024622312709162</v>
      </c>
      <c r="BC79" s="161">
        <f t="shared" si="98"/>
        <v>33.913397814735006</v>
      </c>
      <c r="BD79" s="161">
        <f t="shared" si="98"/>
        <v>33.623220103749567</v>
      </c>
      <c r="BE79" s="161">
        <f t="shared" si="98"/>
        <v>33.265570589318997</v>
      </c>
      <c r="BF79" s="161">
        <f t="shared" si="98"/>
        <v>32.971210601543383</v>
      </c>
      <c r="BG79" s="161">
        <f t="shared" si="98"/>
        <v>32.832615485967224</v>
      </c>
      <c r="BH79" s="161">
        <f t="shared" si="98"/>
        <v>32.860977023506997</v>
      </c>
      <c r="BI79" s="161">
        <f t="shared" si="98"/>
        <v>32.97349083480092</v>
      </c>
      <c r="BJ79" s="161">
        <f t="shared" si="98"/>
        <v>33.013372093679727</v>
      </c>
      <c r="BK79" s="161">
        <f t="shared" si="98"/>
        <v>32.792819161672654</v>
      </c>
      <c r="BL79" s="161">
        <f t="shared" si="99"/>
        <v>32.14280007683962</v>
      </c>
      <c r="BM79" s="161">
        <f t="shared" si="99"/>
        <v>30.954237078993355</v>
      </c>
      <c r="BN79" s="161">
        <f t="shared" si="99"/>
        <v>29.20086982634777</v>
      </c>
      <c r="BO79" s="161">
        <f t="shared" si="99"/>
        <v>26.941391496998627</v>
      </c>
      <c r="BP79" s="161">
        <f t="shared" si="99"/>
        <v>24.304462265767668</v>
      </c>
      <c r="BQ79" s="161">
        <f t="shared" si="99"/>
        <v>21.463448460765626</v>
      </c>
      <c r="BR79" s="161">
        <f t="shared" si="99"/>
        <v>18.608192533338649</v>
      </c>
      <c r="BS79" s="161">
        <f t="shared" si="99"/>
        <v>15.919647067312834</v>
      </c>
      <c r="BT79" s="161">
        <f t="shared" si="99"/>
        <v>13.550896271217008</v>
      </c>
      <c r="BU79" s="161">
        <f t="shared" si="99"/>
        <v>11.615823878586266</v>
      </c>
      <c r="BV79" s="161">
        <f t="shared" si="100"/>
        <v>10.184972325300032</v>
      </c>
      <c r="BW79" s="161">
        <f t="shared" si="100"/>
        <v>9.2871296387140401</v>
      </c>
      <c r="BX79" s="161">
        <f t="shared" si="100"/>
        <v>2.4218817393449248</v>
      </c>
      <c r="BY79" s="161">
        <f t="shared" si="100"/>
        <v>1.9088292892040573</v>
      </c>
      <c r="BZ79" s="161">
        <f t="shared" si="100"/>
        <v>1.5192207034650678</v>
      </c>
      <c r="CA79" s="161">
        <f t="shared" si="100"/>
        <v>1.221969614870499</v>
      </c>
      <c r="CB79" s="161">
        <f t="shared" si="100"/>
        <v>0.9940146081458674</v>
      </c>
      <c r="CC79" s="161">
        <f t="shared" si="100"/>
        <v>0.81821489819673354</v>
      </c>
      <c r="CD79" s="161">
        <f t="shared" si="100"/>
        <v>0.68180222879652852</v>
      </c>
      <c r="CE79" s="161">
        <f t="shared" si="100"/>
        <v>0.57524210541012943</v>
      </c>
      <c r="CF79" s="161">
        <f t="shared" si="101"/>
        <v>0.49139576762587789</v>
      </c>
      <c r="CG79" s="161">
        <f t="shared" si="101"/>
        <v>0.42490292372463329</v>
      </c>
      <c r="CH79" s="161">
        <f t="shared" si="101"/>
        <v>0.37172650423800047</v>
      </c>
      <c r="CI79" s="161">
        <f t="shared" si="101"/>
        <v>0.32881636307233952</v>
      </c>
      <c r="CJ79" s="161">
        <f t="shared" si="101"/>
        <v>0.2938603755710591</v>
      </c>
      <c r="CK79" s="161">
        <f t="shared" si="101"/>
        <v>0.26509982874859733</v>
      </c>
      <c r="CL79" s="161">
        <f t="shared" si="101"/>
        <v>0.24119217937396459</v>
      </c>
      <c r="CM79" s="161">
        <f t="shared" si="101"/>
        <v>0.22110877368878148</v>
      </c>
      <c r="CN79" s="161">
        <f t="shared" si="101"/>
        <v>0.20405842428344328</v>
      </c>
      <c r="CO79" s="161">
        <f t="shared" si="101"/>
        <v>0.18943015299646682</v>
      </c>
      <c r="CP79" s="162">
        <f t="shared" si="101"/>
        <v>0.17675017386827802</v>
      </c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</row>
    <row r="80" spans="7:123" ht="17.100000000000001" customHeight="1" x14ac:dyDescent="0.2">
      <c r="G80" s="109">
        <f t="shared" si="87"/>
        <v>1756.6935595512896</v>
      </c>
      <c r="H80" s="77">
        <f t="shared" si="88"/>
        <v>18.976913912697551</v>
      </c>
      <c r="I80" s="77">
        <f t="shared" si="89"/>
        <v>0</v>
      </c>
      <c r="J80" s="75">
        <f t="shared" si="90"/>
        <v>18.976913912697551</v>
      </c>
      <c r="K80" s="105">
        <f t="shared" si="91"/>
        <v>-0.98568388861046985</v>
      </c>
      <c r="L80" s="127">
        <f t="shared" si="92"/>
        <v>-56.475526751423075</v>
      </c>
      <c r="M80" s="129">
        <f t="shared" si="93"/>
        <v>-3.2000000000000042</v>
      </c>
      <c r="N80" s="160">
        <f t="shared" si="94"/>
        <v>0.1454084184900814</v>
      </c>
      <c r="O80" s="161">
        <f t="shared" si="94"/>
        <v>0.15651539009450019</v>
      </c>
      <c r="P80" s="161">
        <f t="shared" si="94"/>
        <v>0.1694416371148677</v>
      </c>
      <c r="Q80" s="161">
        <f t="shared" si="94"/>
        <v>0.18463860848094937</v>
      </c>
      <c r="R80" s="161">
        <f t="shared" si="94"/>
        <v>0.20268853958869865</v>
      </c>
      <c r="S80" s="161">
        <f t="shared" si="94"/>
        <v>0.22434530167909222</v>
      </c>
      <c r="T80" s="161">
        <f t="shared" si="94"/>
        <v>0.25058871611817907</v>
      </c>
      <c r="U80" s="161">
        <f t="shared" si="94"/>
        <v>0.28269697329925531</v>
      </c>
      <c r="V80" s="161">
        <f t="shared" si="94"/>
        <v>0.32234345273050197</v>
      </c>
      <c r="W80" s="161">
        <f t="shared" si="94"/>
        <v>0.3717265042380028</v>
      </c>
      <c r="X80" s="161">
        <f t="shared" si="95"/>
        <v>0.4337438442737131</v>
      </c>
      <c r="Y80" s="161">
        <f t="shared" si="95"/>
        <v>0.5122274519258353</v>
      </c>
      <c r="Z80" s="161">
        <f t="shared" si="95"/>
        <v>0.61226063202649861</v>
      </c>
      <c r="AA80" s="161">
        <f t="shared" si="95"/>
        <v>0.74060680948473012</v>
      </c>
      <c r="AB80" s="161">
        <f t="shared" si="95"/>
        <v>0.90629038328605016</v>
      </c>
      <c r="AC80" s="161">
        <f t="shared" si="95"/>
        <v>1.121384601760435</v>
      </c>
      <c r="AD80" s="161">
        <f t="shared" si="95"/>
        <v>1.4020812358571582</v>
      </c>
      <c r="AE80" s="161">
        <f t="shared" si="95"/>
        <v>1.7701435168797623</v>
      </c>
      <c r="AF80" s="161">
        <f t="shared" si="95"/>
        <v>2.2548795005669007</v>
      </c>
      <c r="AG80" s="161">
        <f t="shared" si="95"/>
        <v>8.7797387368617201</v>
      </c>
      <c r="AH80" s="161">
        <f t="shared" si="96"/>
        <v>9.6210697805281971</v>
      </c>
      <c r="AI80" s="161">
        <f t="shared" si="96"/>
        <v>10.966366307671525</v>
      </c>
      <c r="AJ80" s="161">
        <f t="shared" si="96"/>
        <v>12.786751889380584</v>
      </c>
      <c r="AK80" s="161">
        <f t="shared" si="96"/>
        <v>15.014003472798715</v>
      </c>
      <c r="AL80" s="161">
        <f t="shared" si="96"/>
        <v>17.539278987614214</v>
      </c>
      <c r="AM80" s="161">
        <f t="shared" si="96"/>
        <v>20.217248934163614</v>
      </c>
      <c r="AN80" s="161">
        <f t="shared" si="96"/>
        <v>22.876966638211023</v>
      </c>
      <c r="AO80" s="161">
        <f t="shared" si="96"/>
        <v>25.339855032650657</v>
      </c>
      <c r="AP80" s="161">
        <f t="shared" si="96"/>
        <v>27.443578989629792</v>
      </c>
      <c r="AQ80" s="161">
        <f t="shared" si="96"/>
        <v>29.068462203794052</v>
      </c>
      <c r="AR80" s="161">
        <f t="shared" si="97"/>
        <v>30.160972133103122</v>
      </c>
      <c r="AS80" s="161">
        <f t="shared" si="97"/>
        <v>30.747459076155753</v>
      </c>
      <c r="AT80" s="161">
        <f t="shared" si="97"/>
        <v>30.931806156662219</v>
      </c>
      <c r="AU80" s="161">
        <f t="shared" si="97"/>
        <v>30.873711703241177</v>
      </c>
      <c r="AV80" s="161">
        <f t="shared" si="97"/>
        <v>30.749947767289072</v>
      </c>
      <c r="AW80" s="161">
        <f t="shared" si="97"/>
        <v>30.707741843145623</v>
      </c>
      <c r="AX80" s="161">
        <f t="shared" si="97"/>
        <v>30.824700573520445</v>
      </c>
      <c r="AY80" s="161">
        <f t="shared" si="97"/>
        <v>31.09028562827789</v>
      </c>
      <c r="AZ80" s="161">
        <f t="shared" si="97"/>
        <v>31.417889403997137</v>
      </c>
      <c r="BA80" s="161">
        <f t="shared" si="97"/>
        <v>31.68515012827703</v>
      </c>
      <c r="BB80" s="161">
        <f t="shared" si="98"/>
        <v>31.787795200023087</v>
      </c>
      <c r="BC80" s="161">
        <f t="shared" si="98"/>
        <v>31.685150128277023</v>
      </c>
      <c r="BD80" s="161">
        <f t="shared" si="98"/>
        <v>31.417889403997126</v>
      </c>
      <c r="BE80" s="161">
        <f t="shared" si="98"/>
        <v>31.090285628277869</v>
      </c>
      <c r="BF80" s="161">
        <f t="shared" si="98"/>
        <v>30.824700573520442</v>
      </c>
      <c r="BG80" s="161">
        <f t="shared" si="98"/>
        <v>30.707741843145612</v>
      </c>
      <c r="BH80" s="161">
        <f t="shared" si="98"/>
        <v>30.74994776728909</v>
      </c>
      <c r="BI80" s="161">
        <f t="shared" si="98"/>
        <v>30.873711703241185</v>
      </c>
      <c r="BJ80" s="161">
        <f t="shared" si="98"/>
        <v>30.931806156662212</v>
      </c>
      <c r="BK80" s="161">
        <f t="shared" si="98"/>
        <v>30.747459076155746</v>
      </c>
      <c r="BL80" s="161">
        <f t="shared" si="99"/>
        <v>30.160972133103069</v>
      </c>
      <c r="BM80" s="161">
        <f t="shared" si="99"/>
        <v>29.068462203793981</v>
      </c>
      <c r="BN80" s="161">
        <f t="shared" si="99"/>
        <v>27.443578989629692</v>
      </c>
      <c r="BO80" s="161">
        <f t="shared" si="99"/>
        <v>25.339855032650529</v>
      </c>
      <c r="BP80" s="161">
        <f t="shared" si="99"/>
        <v>22.876966638210849</v>
      </c>
      <c r="BQ80" s="161">
        <f t="shared" si="99"/>
        <v>20.217248934163496</v>
      </c>
      <c r="BR80" s="161">
        <f t="shared" si="99"/>
        <v>17.539278987614086</v>
      </c>
      <c r="BS80" s="161">
        <f t="shared" si="99"/>
        <v>15.014003472798601</v>
      </c>
      <c r="BT80" s="161">
        <f t="shared" si="99"/>
        <v>12.786751889380508</v>
      </c>
      <c r="BU80" s="161">
        <f t="shared" si="99"/>
        <v>10.966366307671429</v>
      </c>
      <c r="BV80" s="161">
        <f t="shared" si="100"/>
        <v>9.6210697805281651</v>
      </c>
      <c r="BW80" s="161">
        <f t="shared" si="100"/>
        <v>8.7797387368616793</v>
      </c>
      <c r="BX80" s="161">
        <f t="shared" si="100"/>
        <v>2.2548795005668709</v>
      </c>
      <c r="BY80" s="161">
        <f t="shared" si="100"/>
        <v>1.7701435168797413</v>
      </c>
      <c r="BZ80" s="161">
        <f t="shared" si="100"/>
        <v>1.4020812358571433</v>
      </c>
      <c r="CA80" s="161">
        <f t="shared" si="100"/>
        <v>1.1213846017604245</v>
      </c>
      <c r="CB80" s="161">
        <f t="shared" si="100"/>
        <v>0.90629038328604117</v>
      </c>
      <c r="CC80" s="161">
        <f t="shared" si="100"/>
        <v>0.74060680948472468</v>
      </c>
      <c r="CD80" s="161">
        <f t="shared" si="100"/>
        <v>0.61226063202649361</v>
      </c>
      <c r="CE80" s="161">
        <f t="shared" si="100"/>
        <v>0.5122274519258313</v>
      </c>
      <c r="CF80" s="161">
        <f t="shared" si="101"/>
        <v>0.43374384427370982</v>
      </c>
      <c r="CG80" s="161">
        <f t="shared" si="101"/>
        <v>0.37172650423800047</v>
      </c>
      <c r="CH80" s="161">
        <f t="shared" si="101"/>
        <v>0.32234345273049991</v>
      </c>
      <c r="CI80" s="161">
        <f t="shared" si="101"/>
        <v>0.28269697329925375</v>
      </c>
      <c r="CJ80" s="161">
        <f t="shared" si="101"/>
        <v>0.25058871611817773</v>
      </c>
      <c r="CK80" s="161">
        <f t="shared" si="101"/>
        <v>0.22434530167909097</v>
      </c>
      <c r="CL80" s="161">
        <f t="shared" si="101"/>
        <v>0.20268853958869743</v>
      </c>
      <c r="CM80" s="161">
        <f t="shared" si="101"/>
        <v>0.18463860848094854</v>
      </c>
      <c r="CN80" s="161">
        <f t="shared" si="101"/>
        <v>0.16944163711486718</v>
      </c>
      <c r="CO80" s="161">
        <f t="shared" si="101"/>
        <v>0.15651539009449966</v>
      </c>
      <c r="CP80" s="162">
        <f t="shared" si="101"/>
        <v>0.14540841849008088</v>
      </c>
      <c r="CQ80" s="119"/>
      <c r="CR80" s="119"/>
      <c r="CS80" s="119"/>
      <c r="CT80" s="119"/>
      <c r="CU80" s="119"/>
      <c r="CV80" s="119"/>
      <c r="CW80" s="119"/>
      <c r="CX80" s="119"/>
      <c r="CY80" s="119"/>
      <c r="CZ80" s="119"/>
      <c r="DA80" s="119"/>
      <c r="DB80" s="119"/>
      <c r="DC80" s="119"/>
      <c r="DD80" s="119"/>
      <c r="DE80" s="119"/>
      <c r="DF80" s="119"/>
      <c r="DG80" s="119"/>
      <c r="DH80" s="119"/>
      <c r="DI80" s="119"/>
      <c r="DJ80" s="119"/>
      <c r="DK80" s="119"/>
      <c r="DL80" s="119"/>
      <c r="DM80" s="119"/>
      <c r="DN80" s="119"/>
      <c r="DO80" s="119"/>
      <c r="DP80" s="119"/>
      <c r="DQ80" s="119"/>
      <c r="DR80" s="119"/>
      <c r="DS80" s="119"/>
    </row>
    <row r="81" spans="5:123" ht="17.100000000000001" customHeight="1" x14ac:dyDescent="0.2">
      <c r="G81" s="109">
        <f t="shared" si="87"/>
        <v>1915.4184058368758</v>
      </c>
      <c r="H81" s="77">
        <f t="shared" si="88"/>
        <v>15.616693390020265</v>
      </c>
      <c r="I81" s="77">
        <f t="shared" si="89"/>
        <v>0</v>
      </c>
      <c r="J81" s="75">
        <f t="shared" si="90"/>
        <v>15.616693390020265</v>
      </c>
      <c r="K81" s="105">
        <f t="shared" si="91"/>
        <v>-0.99976521950070418</v>
      </c>
      <c r="L81" s="127">
        <f t="shared" si="92"/>
        <v>-57.282327581360697</v>
      </c>
      <c r="M81" s="129">
        <f t="shared" si="93"/>
        <v>-3.3000000000000043</v>
      </c>
      <c r="N81" s="160">
        <f t="shared" si="94"/>
        <v>0.12065627930475244</v>
      </c>
      <c r="O81" s="161">
        <f t="shared" si="94"/>
        <v>0.13050605973411092</v>
      </c>
      <c r="P81" s="161">
        <f t="shared" si="94"/>
        <v>0.14206429946479465</v>
      </c>
      <c r="Q81" s="161">
        <f t="shared" si="94"/>
        <v>0.15576159599792572</v>
      </c>
      <c r="R81" s="161">
        <f t="shared" si="94"/>
        <v>0.17215321739651476</v>
      </c>
      <c r="S81" s="161">
        <f t="shared" si="94"/>
        <v>0.19195789017994586</v>
      </c>
      <c r="T81" s="161">
        <f t="shared" si="94"/>
        <v>0.21610932077736719</v>
      </c>
      <c r="U81" s="161">
        <f t="shared" si="94"/>
        <v>0.24582482216063298</v>
      </c>
      <c r="V81" s="161">
        <f t="shared" si="94"/>
        <v>0.28269697329925558</v>
      </c>
      <c r="W81" s="161">
        <f t="shared" si="94"/>
        <v>0.32881636307234152</v>
      </c>
      <c r="X81" s="161">
        <f t="shared" si="95"/>
        <v>0.38693637161837252</v>
      </c>
      <c r="Y81" s="161">
        <f t="shared" si="95"/>
        <v>0.46069490631274496</v>
      </c>
      <c r="Z81" s="161">
        <f t="shared" si="95"/>
        <v>0.55491342440949842</v>
      </c>
      <c r="AA81" s="161">
        <f t="shared" si="95"/>
        <v>0.67600096367703577</v>
      </c>
      <c r="AB81" s="161">
        <f t="shared" si="95"/>
        <v>0.83250096851303723</v>
      </c>
      <c r="AC81" s="161">
        <f t="shared" si="95"/>
        <v>1.0358323748589637</v>
      </c>
      <c r="AD81" s="161">
        <f t="shared" si="95"/>
        <v>1.3012949256931152</v>
      </c>
      <c r="AE81" s="161">
        <f t="shared" si="95"/>
        <v>1.6494336059320045</v>
      </c>
      <c r="AF81" s="161">
        <f t="shared" si="95"/>
        <v>2.1078903952829364</v>
      </c>
      <c r="AG81" s="161">
        <f t="shared" si="95"/>
        <v>8.3104061345983524</v>
      </c>
      <c r="AH81" s="161">
        <f t="shared" si="96"/>
        <v>9.099492708519664</v>
      </c>
      <c r="AI81" s="161">
        <f t="shared" si="96"/>
        <v>10.365269863039847</v>
      </c>
      <c r="AJ81" s="161">
        <f t="shared" si="96"/>
        <v>12.078916765720884</v>
      </c>
      <c r="AK81" s="161">
        <f t="shared" si="96"/>
        <v>14.174528222636047</v>
      </c>
      <c r="AL81" s="161">
        <f t="shared" si="96"/>
        <v>16.548116256807987</v>
      </c>
      <c r="AM81" s="161">
        <f t="shared" si="96"/>
        <v>19.061710150847606</v>
      </c>
      <c r="AN81" s="161">
        <f t="shared" si="96"/>
        <v>21.55377333234717</v>
      </c>
      <c r="AO81" s="161">
        <f t="shared" si="96"/>
        <v>23.856248123604836</v>
      </c>
      <c r="AP81" s="161">
        <f t="shared" si="96"/>
        <v>25.817028904412609</v>
      </c>
      <c r="AQ81" s="161">
        <f t="shared" si="96"/>
        <v>27.324696752182376</v>
      </c>
      <c r="AR81" s="161">
        <f t="shared" si="97"/>
        <v>28.33037207179558</v>
      </c>
      <c r="AS81" s="161">
        <f t="shared" si="97"/>
        <v>28.860324629834004</v>
      </c>
      <c r="AT81" s="161">
        <f t="shared" si="97"/>
        <v>29.013459099927122</v>
      </c>
      <c r="AU81" s="161">
        <f t="shared" si="97"/>
        <v>28.940689588877465</v>
      </c>
      <c r="AV81" s="161">
        <f t="shared" si="97"/>
        <v>28.80847945339011</v>
      </c>
      <c r="AW81" s="161">
        <f t="shared" si="97"/>
        <v>28.755157922282702</v>
      </c>
      <c r="AX81" s="161">
        <f t="shared" si="97"/>
        <v>28.85350265708103</v>
      </c>
      <c r="AY81" s="161">
        <f t="shared" si="97"/>
        <v>29.093575242343789</v>
      </c>
      <c r="AZ81" s="161">
        <f t="shared" si="97"/>
        <v>29.394190626062137</v>
      </c>
      <c r="BA81" s="161">
        <f t="shared" si="97"/>
        <v>29.640744783456139</v>
      </c>
      <c r="BB81" s="161">
        <f t="shared" si="98"/>
        <v>29.735619756744118</v>
      </c>
      <c r="BC81" s="161">
        <f t="shared" si="98"/>
        <v>29.640744783456139</v>
      </c>
      <c r="BD81" s="161">
        <f t="shared" si="98"/>
        <v>29.394190626062123</v>
      </c>
      <c r="BE81" s="161">
        <f t="shared" si="98"/>
        <v>29.093575242343789</v>
      </c>
      <c r="BF81" s="161">
        <f t="shared" si="98"/>
        <v>28.853502657081005</v>
      </c>
      <c r="BG81" s="161">
        <f t="shared" si="98"/>
        <v>28.755157922282685</v>
      </c>
      <c r="BH81" s="161">
        <f t="shared" si="98"/>
        <v>28.808479453390127</v>
      </c>
      <c r="BI81" s="161">
        <f t="shared" si="98"/>
        <v>28.940689588877465</v>
      </c>
      <c r="BJ81" s="161">
        <f t="shared" si="98"/>
        <v>29.013459099927136</v>
      </c>
      <c r="BK81" s="161">
        <f t="shared" si="98"/>
        <v>28.860324629834</v>
      </c>
      <c r="BL81" s="161">
        <f t="shared" si="99"/>
        <v>28.330372071795555</v>
      </c>
      <c r="BM81" s="161">
        <f t="shared" si="99"/>
        <v>27.324696752182309</v>
      </c>
      <c r="BN81" s="161">
        <f t="shared" si="99"/>
        <v>25.817028904412535</v>
      </c>
      <c r="BO81" s="161">
        <f t="shared" si="99"/>
        <v>23.856248123604708</v>
      </c>
      <c r="BP81" s="161">
        <f t="shared" si="99"/>
        <v>21.553773332347017</v>
      </c>
      <c r="BQ81" s="161">
        <f t="shared" si="99"/>
        <v>19.061710150847471</v>
      </c>
      <c r="BR81" s="161">
        <f t="shared" si="99"/>
        <v>16.548116256807873</v>
      </c>
      <c r="BS81" s="161">
        <f t="shared" si="99"/>
        <v>14.174528222635937</v>
      </c>
      <c r="BT81" s="161">
        <f t="shared" si="99"/>
        <v>12.078916765720807</v>
      </c>
      <c r="BU81" s="161">
        <f t="shared" si="99"/>
        <v>10.365269863039762</v>
      </c>
      <c r="BV81" s="161">
        <f t="shared" si="100"/>
        <v>9.099492708519632</v>
      </c>
      <c r="BW81" s="161">
        <f t="shared" si="100"/>
        <v>8.3104061345983187</v>
      </c>
      <c r="BX81" s="161">
        <f t="shared" si="100"/>
        <v>2.107890395282908</v>
      </c>
      <c r="BY81" s="161">
        <f t="shared" si="100"/>
        <v>1.6494336059319832</v>
      </c>
      <c r="BZ81" s="161">
        <f t="shared" si="100"/>
        <v>1.3012949256931006</v>
      </c>
      <c r="CA81" s="161">
        <f t="shared" si="100"/>
        <v>1.0358323748589531</v>
      </c>
      <c r="CB81" s="161">
        <f t="shared" si="100"/>
        <v>0.83250096851302846</v>
      </c>
      <c r="CC81" s="161">
        <f t="shared" si="100"/>
        <v>0.67600096367703078</v>
      </c>
      <c r="CD81" s="161">
        <f t="shared" si="100"/>
        <v>0.55491342440949365</v>
      </c>
      <c r="CE81" s="161">
        <f t="shared" si="100"/>
        <v>0.46069490631274146</v>
      </c>
      <c r="CF81" s="161">
        <f t="shared" si="101"/>
        <v>0.38693637161836947</v>
      </c>
      <c r="CG81" s="161">
        <f t="shared" si="101"/>
        <v>0.32881636307233936</v>
      </c>
      <c r="CH81" s="161">
        <f t="shared" si="101"/>
        <v>0.28269697329925358</v>
      </c>
      <c r="CI81" s="161">
        <f t="shared" si="101"/>
        <v>0.24582482216063165</v>
      </c>
      <c r="CJ81" s="161">
        <f t="shared" si="101"/>
        <v>0.21610932077736603</v>
      </c>
      <c r="CK81" s="161">
        <f t="shared" si="101"/>
        <v>0.1919578901799448</v>
      </c>
      <c r="CL81" s="161">
        <f t="shared" si="101"/>
        <v>0.17215321739651357</v>
      </c>
      <c r="CM81" s="161">
        <f t="shared" si="101"/>
        <v>0.15576159599792497</v>
      </c>
      <c r="CN81" s="161">
        <f t="shared" si="101"/>
        <v>0.14206429946479418</v>
      </c>
      <c r="CO81" s="161">
        <f t="shared" si="101"/>
        <v>0.13050605973411042</v>
      </c>
      <c r="CP81" s="162">
        <f t="shared" si="101"/>
        <v>0.12065627930475202</v>
      </c>
      <c r="CQ81" s="119"/>
      <c r="CR81" s="119"/>
      <c r="CS81" s="119"/>
      <c r="CT81" s="119"/>
      <c r="CU81" s="119"/>
      <c r="CV81" s="119"/>
      <c r="CW81" s="119"/>
      <c r="CX81" s="119"/>
      <c r="CY81" s="119"/>
      <c r="CZ81" s="119"/>
      <c r="DA81" s="119"/>
      <c r="DB81" s="119"/>
      <c r="DC81" s="119"/>
      <c r="DD81" s="119"/>
      <c r="DE81" s="119"/>
      <c r="DF81" s="119"/>
      <c r="DG81" s="119"/>
      <c r="DH81" s="119"/>
      <c r="DI81" s="119"/>
      <c r="DJ81" s="119"/>
      <c r="DK81" s="119"/>
      <c r="DL81" s="119"/>
      <c r="DM81" s="119"/>
      <c r="DN81" s="119"/>
      <c r="DO81" s="119"/>
      <c r="DP81" s="119"/>
      <c r="DQ81" s="119"/>
      <c r="DR81" s="119"/>
      <c r="DS81" s="119"/>
    </row>
    <row r="82" spans="5:123" ht="17.100000000000001" customHeight="1" x14ac:dyDescent="0.2">
      <c r="G82" s="109">
        <f t="shared" si="87"/>
        <v>2075.0421630996811</v>
      </c>
      <c r="H82" s="77">
        <f t="shared" si="88"/>
        <v>12.898111795590989</v>
      </c>
      <c r="I82" s="77">
        <f t="shared" si="89"/>
        <v>0</v>
      </c>
      <c r="J82" s="75">
        <f t="shared" si="90"/>
        <v>12.898111795590989</v>
      </c>
      <c r="K82" s="105">
        <f t="shared" si="91"/>
        <v>-1.0132552121145486</v>
      </c>
      <c r="L82" s="127">
        <f t="shared" si="92"/>
        <v>-58.055247223796641</v>
      </c>
      <c r="M82" s="129">
        <f t="shared" si="93"/>
        <v>-3.4000000000000044</v>
      </c>
      <c r="N82" s="160">
        <f t="shared" si="94"/>
        <v>0.10101441970344897</v>
      </c>
      <c r="O82" s="161">
        <f t="shared" si="94"/>
        <v>0.1098490765732706</v>
      </c>
      <c r="P82" s="161">
        <f t="shared" si="94"/>
        <v>0.12029543425480048</v>
      </c>
      <c r="Q82" s="161">
        <f t="shared" si="94"/>
        <v>0.13276450616580554</v>
      </c>
      <c r="R82" s="161">
        <f t="shared" si="94"/>
        <v>0.14778614126512166</v>
      </c>
      <c r="S82" s="161">
        <f t="shared" si="94"/>
        <v>0.16604585458758189</v>
      </c>
      <c r="T82" s="161">
        <f t="shared" si="94"/>
        <v>0.18843370213159896</v>
      </c>
      <c r="U82" s="161">
        <f t="shared" si="94"/>
        <v>0.21610932077736747</v>
      </c>
      <c r="V82" s="161">
        <f t="shared" si="94"/>
        <v>0.25058871611817946</v>
      </c>
      <c r="W82" s="161">
        <f t="shared" si="94"/>
        <v>0.29386037557106115</v>
      </c>
      <c r="X82" s="161">
        <f t="shared" si="95"/>
        <v>0.34854100665267657</v>
      </c>
      <c r="Y82" s="161">
        <f t="shared" si="95"/>
        <v>0.41808491764460715</v>
      </c>
      <c r="Z82" s="161">
        <f t="shared" si="95"/>
        <v>0.50706613217985008</v>
      </c>
      <c r="AA82" s="161">
        <f t="shared" si="95"/>
        <v>0.62155924952278263</v>
      </c>
      <c r="AB82" s="161">
        <f t="shared" si="95"/>
        <v>0.76965448389160152</v>
      </c>
      <c r="AC82" s="161">
        <f t="shared" si="95"/>
        <v>0.96215510914452707</v>
      </c>
      <c r="AD82" s="161">
        <f t="shared" si="95"/>
        <v>1.2135228398374456</v>
      </c>
      <c r="AE82" s="161">
        <f t="shared" si="95"/>
        <v>1.5431599652431434</v>
      </c>
      <c r="AF82" s="161">
        <f t="shared" si="95"/>
        <v>1.9771481688783781</v>
      </c>
      <c r="AG82" s="161">
        <f t="shared" si="95"/>
        <v>7.8745158174624486</v>
      </c>
      <c r="AH82" s="161">
        <f t="shared" si="96"/>
        <v>8.6152263988761035</v>
      </c>
      <c r="AI82" s="161">
        <f t="shared" si="96"/>
        <v>9.8070175976858796</v>
      </c>
      <c r="AJ82" s="161">
        <f t="shared" si="96"/>
        <v>11.421246556334081</v>
      </c>
      <c r="AK82" s="161">
        <f t="shared" si="96"/>
        <v>13.3943097237737</v>
      </c>
      <c r="AL82" s="161">
        <f t="shared" si="96"/>
        <v>15.626882461568728</v>
      </c>
      <c r="AM82" s="161">
        <f t="shared" si="96"/>
        <v>17.987969237834708</v>
      </c>
      <c r="AN82" s="161">
        <f t="shared" si="96"/>
        <v>20.324877823671539</v>
      </c>
      <c r="AO82" s="161">
        <f t="shared" si="96"/>
        <v>22.479370796624558</v>
      </c>
      <c r="AP82" s="161">
        <f t="shared" si="96"/>
        <v>24.308829037597093</v>
      </c>
      <c r="AQ82" s="161">
        <f t="shared" si="96"/>
        <v>25.70942590868389</v>
      </c>
      <c r="AR82" s="161">
        <f t="shared" si="97"/>
        <v>26.636479259752186</v>
      </c>
      <c r="AS82" s="161">
        <f t="shared" si="97"/>
        <v>27.116039074932583</v>
      </c>
      <c r="AT82" s="161">
        <f t="shared" si="97"/>
        <v>27.242250482658349</v>
      </c>
      <c r="AU82" s="161">
        <f t="shared" si="97"/>
        <v>27.157767370675174</v>
      </c>
      <c r="AV82" s="161">
        <f t="shared" si="97"/>
        <v>27.019421804230142</v>
      </c>
      <c r="AW82" s="161">
        <f t="shared" si="97"/>
        <v>26.95725991349703</v>
      </c>
      <c r="AX82" s="161">
        <f t="shared" si="97"/>
        <v>27.03957408613676</v>
      </c>
      <c r="AY82" s="161">
        <f t="shared" si="97"/>
        <v>27.256978766559406</v>
      </c>
      <c r="AZ82" s="161">
        <f t="shared" si="97"/>
        <v>27.533303760833046</v>
      </c>
      <c r="BA82" s="161">
        <f t="shared" si="97"/>
        <v>27.761114625375129</v>
      </c>
      <c r="BB82" s="161">
        <f t="shared" si="98"/>
        <v>27.848940349002056</v>
      </c>
      <c r="BC82" s="161">
        <f t="shared" si="98"/>
        <v>27.761114625375122</v>
      </c>
      <c r="BD82" s="161">
        <f t="shared" si="98"/>
        <v>27.53330376083305</v>
      </c>
      <c r="BE82" s="161">
        <f t="shared" si="98"/>
        <v>27.256978766559381</v>
      </c>
      <c r="BF82" s="161">
        <f t="shared" si="98"/>
        <v>27.039574086136739</v>
      </c>
      <c r="BG82" s="161">
        <f t="shared" si="98"/>
        <v>26.957259913497012</v>
      </c>
      <c r="BH82" s="161">
        <f t="shared" si="98"/>
        <v>27.019421804230156</v>
      </c>
      <c r="BI82" s="161">
        <f t="shared" si="98"/>
        <v>27.157767370675181</v>
      </c>
      <c r="BJ82" s="161">
        <f t="shared" si="98"/>
        <v>27.242250482658363</v>
      </c>
      <c r="BK82" s="161">
        <f t="shared" si="98"/>
        <v>27.11603907493258</v>
      </c>
      <c r="BL82" s="161">
        <f t="shared" si="99"/>
        <v>26.636479259752146</v>
      </c>
      <c r="BM82" s="161">
        <f t="shared" si="99"/>
        <v>25.70942590868383</v>
      </c>
      <c r="BN82" s="161">
        <f t="shared" si="99"/>
        <v>24.308829037597022</v>
      </c>
      <c r="BO82" s="161">
        <f t="shared" si="99"/>
        <v>22.479370796624458</v>
      </c>
      <c r="BP82" s="161">
        <f t="shared" si="99"/>
        <v>20.324877823671383</v>
      </c>
      <c r="BQ82" s="161">
        <f t="shared" si="99"/>
        <v>17.987969237834601</v>
      </c>
      <c r="BR82" s="161">
        <f t="shared" si="99"/>
        <v>15.62688246156862</v>
      </c>
      <c r="BS82" s="161">
        <f t="shared" si="99"/>
        <v>13.394309723773604</v>
      </c>
      <c r="BT82" s="161">
        <f t="shared" si="99"/>
        <v>11.421246556334015</v>
      </c>
      <c r="BU82" s="161">
        <f t="shared" si="99"/>
        <v>9.8070175976857961</v>
      </c>
      <c r="BV82" s="161">
        <f t="shared" si="100"/>
        <v>8.6152263988760769</v>
      </c>
      <c r="BW82" s="161">
        <f t="shared" si="100"/>
        <v>7.8745158174624148</v>
      </c>
      <c r="BX82" s="161">
        <f t="shared" si="100"/>
        <v>1.9771481688783514</v>
      </c>
      <c r="BY82" s="161">
        <f t="shared" si="100"/>
        <v>1.543159965243124</v>
      </c>
      <c r="BZ82" s="161">
        <f t="shared" si="100"/>
        <v>1.213522839837432</v>
      </c>
      <c r="CA82" s="161">
        <f t="shared" si="100"/>
        <v>0.96215510914451674</v>
      </c>
      <c r="CB82" s="161">
        <f t="shared" si="100"/>
        <v>0.76965448389159319</v>
      </c>
      <c r="CC82" s="161">
        <f t="shared" si="100"/>
        <v>0.62155924952277797</v>
      </c>
      <c r="CD82" s="161">
        <f t="shared" si="100"/>
        <v>0.50706613217984553</v>
      </c>
      <c r="CE82" s="161">
        <f t="shared" si="100"/>
        <v>0.41808491764460376</v>
      </c>
      <c r="CF82" s="161">
        <f t="shared" si="101"/>
        <v>0.34854100665267385</v>
      </c>
      <c r="CG82" s="161">
        <f t="shared" si="101"/>
        <v>0.2938603755710591</v>
      </c>
      <c r="CH82" s="161">
        <f t="shared" si="101"/>
        <v>0.25058871611817773</v>
      </c>
      <c r="CI82" s="161">
        <f t="shared" si="101"/>
        <v>0.21610932077736611</v>
      </c>
      <c r="CJ82" s="161">
        <f t="shared" si="101"/>
        <v>0.18843370213159777</v>
      </c>
      <c r="CK82" s="161">
        <f t="shared" si="101"/>
        <v>0.16604585458758078</v>
      </c>
      <c r="CL82" s="161">
        <f t="shared" si="101"/>
        <v>0.1477861412651206</v>
      </c>
      <c r="CM82" s="161">
        <f t="shared" si="101"/>
        <v>0.13276450616580476</v>
      </c>
      <c r="CN82" s="161">
        <f t="shared" si="101"/>
        <v>0.12029543425480008</v>
      </c>
      <c r="CO82" s="161">
        <f t="shared" si="101"/>
        <v>0.10984907657327021</v>
      </c>
      <c r="CP82" s="162">
        <f t="shared" si="101"/>
        <v>0.10101441970344854</v>
      </c>
      <c r="CQ82" s="119"/>
      <c r="CR82" s="119"/>
      <c r="CS82" s="119"/>
      <c r="CT82" s="119"/>
      <c r="CU82" s="119"/>
      <c r="CV82" s="119"/>
      <c r="CW82" s="119"/>
      <c r="CX82" s="119"/>
      <c r="CY82" s="119"/>
      <c r="CZ82" s="119"/>
      <c r="DA82" s="119"/>
      <c r="DB82" s="119"/>
      <c r="DC82" s="119"/>
      <c r="DD82" s="119"/>
      <c r="DE82" s="119"/>
      <c r="DF82" s="119"/>
      <c r="DG82" s="119"/>
      <c r="DH82" s="119"/>
      <c r="DI82" s="119"/>
      <c r="DJ82" s="119"/>
      <c r="DK82" s="119"/>
      <c r="DL82" s="119"/>
      <c r="DM82" s="119"/>
      <c r="DN82" s="119"/>
      <c r="DO82" s="119"/>
      <c r="DP82" s="119"/>
      <c r="DQ82" s="119"/>
      <c r="DR82" s="119"/>
      <c r="DS82" s="119"/>
    </row>
    <row r="83" spans="5:123" ht="17.100000000000001" customHeight="1" x14ac:dyDescent="0.2">
      <c r="G83" s="109">
        <f t="shared" si="87"/>
        <v>2234.0588799277502</v>
      </c>
      <c r="H83" s="77">
        <f t="shared" si="88"/>
        <v>10.690539049140515</v>
      </c>
      <c r="I83" s="77">
        <f t="shared" si="89"/>
        <v>0</v>
      </c>
      <c r="J83" s="75">
        <f t="shared" si="90"/>
        <v>10.690539049140515</v>
      </c>
      <c r="K83" s="105">
        <f t="shared" si="91"/>
        <v>-1.026185736227105</v>
      </c>
      <c r="L83" s="127">
        <f t="shared" si="92"/>
        <v>-58.796111682338257</v>
      </c>
      <c r="M83" s="129">
        <f t="shared" si="93"/>
        <v>-3.5000000000000044</v>
      </c>
      <c r="N83" s="160">
        <f t="shared" si="94"/>
        <v>8.5349744300002597E-2</v>
      </c>
      <c r="O83" s="161">
        <f t="shared" si="94"/>
        <v>9.3355726002094977E-2</v>
      </c>
      <c r="P83" s="161">
        <f t="shared" si="94"/>
        <v>0.10288764949677011</v>
      </c>
      <c r="Q83" s="161">
        <f t="shared" si="94"/>
        <v>0.11433805256007851</v>
      </c>
      <c r="R83" s="161">
        <f t="shared" si="94"/>
        <v>0.12821274597506468</v>
      </c>
      <c r="S83" s="161">
        <f t="shared" si="94"/>
        <v>0.14516578805116501</v>
      </c>
      <c r="T83" s="161">
        <f t="shared" si="94"/>
        <v>0.16604585458758203</v>
      </c>
      <c r="U83" s="161">
        <f t="shared" si="94"/>
        <v>0.19195789017994611</v>
      </c>
      <c r="V83" s="161">
        <f t="shared" si="94"/>
        <v>0.22434530167909278</v>
      </c>
      <c r="W83" s="161">
        <f t="shared" si="94"/>
        <v>0.26509982874859944</v>
      </c>
      <c r="X83" s="161">
        <f t="shared" si="95"/>
        <v>0.3167087830269909</v>
      </c>
      <c r="Y83" s="161">
        <f t="shared" si="95"/>
        <v>0.38245283591402529</v>
      </c>
      <c r="Z83" s="161">
        <f t="shared" si="95"/>
        <v>0.4666722940417346</v>
      </c>
      <c r="AA83" s="161">
        <f t="shared" si="95"/>
        <v>0.57512628798834509</v>
      </c>
      <c r="AB83" s="161">
        <f t="shared" si="95"/>
        <v>0.7154781259699543</v>
      </c>
      <c r="AC83" s="161">
        <f t="shared" si="95"/>
        <v>0.89795204256053252</v>
      </c>
      <c r="AD83" s="161">
        <f t="shared" si="95"/>
        <v>1.1362227674833865</v>
      </c>
      <c r="AE83" s="161">
        <f t="shared" si="95"/>
        <v>1.4486211224820127</v>
      </c>
      <c r="AF83" s="161">
        <f t="shared" si="95"/>
        <v>1.8597679513653624</v>
      </c>
      <c r="AG83" s="161">
        <f t="shared" si="95"/>
        <v>7.4683559570336273</v>
      </c>
      <c r="AH83" s="161">
        <f t="shared" si="96"/>
        <v>8.1642146658140184</v>
      </c>
      <c r="AI83" s="161">
        <f t="shared" si="96"/>
        <v>9.2871093750898908</v>
      </c>
      <c r="AJ83" s="161">
        <f t="shared" si="96"/>
        <v>10.808678262420086</v>
      </c>
      <c r="AK83" s="161">
        <f t="shared" si="96"/>
        <v>12.667590960106972</v>
      </c>
      <c r="AL83" s="161">
        <f t="shared" si="96"/>
        <v>14.768994391506867</v>
      </c>
      <c r="AM83" s="161">
        <f t="shared" si="96"/>
        <v>16.988498294507977</v>
      </c>
      <c r="AN83" s="161">
        <f t="shared" si="96"/>
        <v>19.181719097600421</v>
      </c>
      <c r="AO83" s="161">
        <f t="shared" si="96"/>
        <v>21.199585695649496</v>
      </c>
      <c r="AP83" s="161">
        <f t="shared" si="96"/>
        <v>22.908277759272263</v>
      </c>
      <c r="AQ83" s="161">
        <f t="shared" si="96"/>
        <v>24.210952504802879</v>
      </c>
      <c r="AR83" s="161">
        <f t="shared" si="97"/>
        <v>25.06671669268508</v>
      </c>
      <c r="AS83" s="161">
        <f t="shared" si="97"/>
        <v>25.501287887083613</v>
      </c>
      <c r="AT83" s="161">
        <f t="shared" si="97"/>
        <v>25.604270274930123</v>
      </c>
      <c r="AU83" s="161">
        <f t="shared" si="97"/>
        <v>25.5105552181981</v>
      </c>
      <c r="AV83" s="161">
        <f t="shared" si="97"/>
        <v>25.367978328213031</v>
      </c>
      <c r="AW83" s="161">
        <f t="shared" si="97"/>
        <v>25.29887554829449</v>
      </c>
      <c r="AX83" s="161">
        <f t="shared" si="97"/>
        <v>25.36737351334266</v>
      </c>
      <c r="AY83" s="161">
        <f t="shared" si="97"/>
        <v>25.56459783703993</v>
      </c>
      <c r="AZ83" s="161">
        <f t="shared" si="97"/>
        <v>25.819019676460776</v>
      </c>
      <c r="BA83" s="161">
        <f t="shared" si="97"/>
        <v>26.029835148059689</v>
      </c>
      <c r="BB83" s="161">
        <f t="shared" si="98"/>
        <v>26.111255090050008</v>
      </c>
      <c r="BC83" s="161">
        <f t="shared" si="98"/>
        <v>26.029835148059686</v>
      </c>
      <c r="BD83" s="161">
        <f t="shared" si="98"/>
        <v>25.81901967646078</v>
      </c>
      <c r="BE83" s="161">
        <f t="shared" si="98"/>
        <v>25.564597837039926</v>
      </c>
      <c r="BF83" s="161">
        <f t="shared" si="98"/>
        <v>25.367373513342638</v>
      </c>
      <c r="BG83" s="161">
        <f t="shared" si="98"/>
        <v>25.298875548294479</v>
      </c>
      <c r="BH83" s="161">
        <f t="shared" si="98"/>
        <v>25.367978328213042</v>
      </c>
      <c r="BI83" s="161">
        <f t="shared" si="98"/>
        <v>25.510555218198107</v>
      </c>
      <c r="BJ83" s="161">
        <f t="shared" si="98"/>
        <v>25.604270274930126</v>
      </c>
      <c r="BK83" s="161">
        <f t="shared" si="98"/>
        <v>25.501287887083606</v>
      </c>
      <c r="BL83" s="161">
        <f t="shared" si="99"/>
        <v>25.066716692685052</v>
      </c>
      <c r="BM83" s="161">
        <f t="shared" si="99"/>
        <v>24.210952504802833</v>
      </c>
      <c r="BN83" s="161">
        <f t="shared" si="99"/>
        <v>22.908277759272178</v>
      </c>
      <c r="BO83" s="161">
        <f t="shared" si="99"/>
        <v>21.199585695649393</v>
      </c>
      <c r="BP83" s="161">
        <f t="shared" si="99"/>
        <v>19.181719097600276</v>
      </c>
      <c r="BQ83" s="161">
        <f t="shared" si="99"/>
        <v>16.988498294507874</v>
      </c>
      <c r="BR83" s="161">
        <f t="shared" si="99"/>
        <v>14.768994391506761</v>
      </c>
      <c r="BS83" s="161">
        <f t="shared" si="99"/>
        <v>12.66759096010688</v>
      </c>
      <c r="BT83" s="161">
        <f t="shared" si="99"/>
        <v>10.80867826242001</v>
      </c>
      <c r="BU83" s="161">
        <f t="shared" si="99"/>
        <v>9.2871093750898197</v>
      </c>
      <c r="BV83" s="161">
        <f t="shared" si="100"/>
        <v>8.1642146658139954</v>
      </c>
      <c r="BW83" s="161">
        <f t="shared" si="100"/>
        <v>7.4683559570335944</v>
      </c>
      <c r="BX83" s="161">
        <f t="shared" si="100"/>
        <v>1.859767951365338</v>
      </c>
      <c r="BY83" s="161">
        <f t="shared" si="100"/>
        <v>1.4486211224819943</v>
      </c>
      <c r="BZ83" s="161">
        <f t="shared" si="100"/>
        <v>1.136222767483374</v>
      </c>
      <c r="CA83" s="161">
        <f t="shared" si="100"/>
        <v>0.89795204256052308</v>
      </c>
      <c r="CB83" s="161">
        <f t="shared" si="100"/>
        <v>0.71547812596994609</v>
      </c>
      <c r="CC83" s="161">
        <f t="shared" si="100"/>
        <v>0.57512628798834065</v>
      </c>
      <c r="CD83" s="161">
        <f t="shared" si="100"/>
        <v>0.46667229404173033</v>
      </c>
      <c r="CE83" s="161">
        <f t="shared" si="100"/>
        <v>0.38245283591402213</v>
      </c>
      <c r="CF83" s="161">
        <f t="shared" si="101"/>
        <v>0.31670878302698796</v>
      </c>
      <c r="CG83" s="161">
        <f t="shared" si="101"/>
        <v>0.26509982874859733</v>
      </c>
      <c r="CH83" s="161">
        <f t="shared" si="101"/>
        <v>0.22434530167909122</v>
      </c>
      <c r="CI83" s="161">
        <f t="shared" si="101"/>
        <v>0.191957890179945</v>
      </c>
      <c r="CJ83" s="161">
        <f t="shared" si="101"/>
        <v>0.16604585458758095</v>
      </c>
      <c r="CK83" s="161">
        <f t="shared" si="101"/>
        <v>0.14516578805116398</v>
      </c>
      <c r="CL83" s="161">
        <f t="shared" si="101"/>
        <v>0.12821274597506366</v>
      </c>
      <c r="CM83" s="161">
        <f t="shared" si="101"/>
        <v>0.11433805256007788</v>
      </c>
      <c r="CN83" s="161">
        <f t="shared" si="101"/>
        <v>0.10288764949676973</v>
      </c>
      <c r="CO83" s="161">
        <f t="shared" si="101"/>
        <v>9.3355726002094561E-2</v>
      </c>
      <c r="CP83" s="162">
        <f t="shared" si="101"/>
        <v>8.5349744300002264E-2</v>
      </c>
      <c r="CQ83" s="119"/>
      <c r="CR83" s="119"/>
      <c r="CS83" s="119"/>
      <c r="CT83" s="119"/>
      <c r="CU83" s="119"/>
      <c r="CV83" s="119"/>
      <c r="CW83" s="119"/>
      <c r="CX83" s="119"/>
      <c r="CY83" s="119"/>
      <c r="CZ83" s="119"/>
      <c r="DA83" s="119"/>
      <c r="DB83" s="119"/>
      <c r="DC83" s="119"/>
      <c r="DD83" s="119"/>
      <c r="DE83" s="119"/>
      <c r="DF83" s="119"/>
      <c r="DG83" s="119"/>
      <c r="DH83" s="119"/>
      <c r="DI83" s="119"/>
      <c r="DJ83" s="119"/>
      <c r="DK83" s="119"/>
      <c r="DL83" s="119"/>
      <c r="DM83" s="119"/>
      <c r="DN83" s="119"/>
      <c r="DO83" s="119"/>
      <c r="DP83" s="119"/>
      <c r="DQ83" s="119"/>
      <c r="DR83" s="119"/>
      <c r="DS83" s="119"/>
    </row>
    <row r="84" spans="5:123" ht="17.100000000000001" customHeight="1" x14ac:dyDescent="0.2">
      <c r="G84" s="109">
        <f t="shared" si="87"/>
        <v>2391.1760292294471</v>
      </c>
      <c r="H84" s="77">
        <f t="shared" si="88"/>
        <v>8.8914369152382786</v>
      </c>
      <c r="I84" s="77">
        <f t="shared" si="89"/>
        <v>0</v>
      </c>
      <c r="J84" s="75">
        <f t="shared" si="90"/>
        <v>8.8914369152382786</v>
      </c>
      <c r="K84" s="105">
        <f t="shared" si="91"/>
        <v>-1.0385868226810187</v>
      </c>
      <c r="L84" s="127">
        <f t="shared" si="92"/>
        <v>-59.506641597524379</v>
      </c>
      <c r="M84" s="129">
        <f t="shared" si="93"/>
        <v>-3.6000000000000045</v>
      </c>
      <c r="N84" s="160">
        <f t="shared" si="94"/>
        <v>7.2791584114267213E-2</v>
      </c>
      <c r="O84" s="161">
        <f t="shared" si="94"/>
        <v>8.0113262737726482E-2</v>
      </c>
      <c r="P84" s="161">
        <f t="shared" si="94"/>
        <v>8.8883856580252385E-2</v>
      </c>
      <c r="Q84" s="161">
        <f t="shared" si="94"/>
        <v>9.9478418344946584E-2</v>
      </c>
      <c r="R84" s="161">
        <f t="shared" si="94"/>
        <v>0.1123799753328445</v>
      </c>
      <c r="S84" s="161">
        <f t="shared" si="94"/>
        <v>0.12821274597506455</v>
      </c>
      <c r="T84" s="161">
        <f t="shared" si="94"/>
        <v>0.14778614126512163</v>
      </c>
      <c r="U84" s="161">
        <f t="shared" si="94"/>
        <v>0.17215321739651487</v>
      </c>
      <c r="V84" s="161">
        <f t="shared" si="94"/>
        <v>0.20268853958869901</v>
      </c>
      <c r="W84" s="161">
        <f t="shared" si="94"/>
        <v>0.24119217937396653</v>
      </c>
      <c r="X84" s="161">
        <f t="shared" si="95"/>
        <v>0.29002897011970502</v>
      </c>
      <c r="Y84" s="161">
        <f t="shared" si="95"/>
        <v>0.35231542190767434</v>
      </c>
      <c r="Z84" s="161">
        <f t="shared" si="95"/>
        <v>0.43217116394457578</v>
      </c>
      <c r="AA84" s="161">
        <f t="shared" si="95"/>
        <v>0.53505786788852161</v>
      </c>
      <c r="AB84" s="161">
        <f t="shared" si="95"/>
        <v>0.66823688136640469</v>
      </c>
      <c r="AC84" s="161">
        <f t="shared" si="95"/>
        <v>0.84138802706736315</v>
      </c>
      <c r="AD84" s="161">
        <f t="shared" si="95"/>
        <v>1.0674471940839374</v>
      </c>
      <c r="AE84" s="161">
        <f t="shared" si="95"/>
        <v>1.3637407460953812</v>
      </c>
      <c r="AF84" s="161">
        <f t="shared" si="95"/>
        <v>1.753522008549367</v>
      </c>
      <c r="AG84" s="161">
        <f t="shared" si="95"/>
        <v>7.0888935656239758</v>
      </c>
      <c r="AH84" s="161">
        <f t="shared" si="96"/>
        <v>7.743122845790201</v>
      </c>
      <c r="AI84" s="161">
        <f t="shared" si="96"/>
        <v>8.8018134400842527</v>
      </c>
      <c r="AJ84" s="161">
        <f t="shared" si="96"/>
        <v>10.23697047365299</v>
      </c>
      <c r="AK84" s="161">
        <f t="shared" si="96"/>
        <v>11.989498257881543</v>
      </c>
      <c r="AL84" s="161">
        <f t="shared" si="96"/>
        <v>13.968824294979816</v>
      </c>
      <c r="AM84" s="161">
        <f t="shared" si="96"/>
        <v>16.056808314887633</v>
      </c>
      <c r="AN84" s="161">
        <f t="shared" si="96"/>
        <v>18.116869447538196</v>
      </c>
      <c r="AO84" s="161">
        <f t="shared" si="96"/>
        <v>20.008492253824667</v>
      </c>
      <c r="AP84" s="161">
        <f t="shared" si="96"/>
        <v>21.606019343743505</v>
      </c>
      <c r="AQ84" s="161">
        <f t="shared" si="96"/>
        <v>22.819035511352048</v>
      </c>
      <c r="AR84" s="161">
        <f t="shared" si="97"/>
        <v>23.610070091365255</v>
      </c>
      <c r="AS84" s="161">
        <f t="shared" si="97"/>
        <v>24.004418201476316</v>
      </c>
      <c r="AT84" s="161">
        <f t="shared" si="97"/>
        <v>24.087359051886086</v>
      </c>
      <c r="AU84" s="161">
        <f t="shared" si="97"/>
        <v>23.986492581177028</v>
      </c>
      <c r="AV84" s="161">
        <f t="shared" si="97"/>
        <v>23.841251618938383</v>
      </c>
      <c r="AW84" s="161">
        <f t="shared" si="97"/>
        <v>23.766794550668042</v>
      </c>
      <c r="AX84" s="161">
        <f t="shared" si="97"/>
        <v>23.823378696899987</v>
      </c>
      <c r="AY84" s="161">
        <f t="shared" si="97"/>
        <v>24.002603640141416</v>
      </c>
      <c r="AZ84" s="161">
        <f t="shared" si="97"/>
        <v>24.237239552529484</v>
      </c>
      <c r="BA84" s="161">
        <f t="shared" si="97"/>
        <v>24.432619061163429</v>
      </c>
      <c r="BB84" s="161">
        <f t="shared" si="98"/>
        <v>24.508208750440719</v>
      </c>
      <c r="BC84" s="161">
        <f t="shared" si="98"/>
        <v>24.432619061163425</v>
      </c>
      <c r="BD84" s="161">
        <f t="shared" si="98"/>
        <v>24.237239552529488</v>
      </c>
      <c r="BE84" s="161">
        <f t="shared" si="98"/>
        <v>24.002603640141398</v>
      </c>
      <c r="BF84" s="161">
        <f t="shared" si="98"/>
        <v>23.823378696899983</v>
      </c>
      <c r="BG84" s="161">
        <f t="shared" si="98"/>
        <v>23.766794550668031</v>
      </c>
      <c r="BH84" s="161">
        <f t="shared" si="98"/>
        <v>23.84125161893839</v>
      </c>
      <c r="BI84" s="161">
        <f t="shared" si="98"/>
        <v>23.986492581177032</v>
      </c>
      <c r="BJ84" s="161">
        <f t="shared" si="98"/>
        <v>24.087359051886096</v>
      </c>
      <c r="BK84" s="161">
        <f t="shared" si="98"/>
        <v>24.004418201476309</v>
      </c>
      <c r="BL84" s="161">
        <f t="shared" si="99"/>
        <v>23.610070091365241</v>
      </c>
      <c r="BM84" s="161">
        <f t="shared" si="99"/>
        <v>22.819035511351995</v>
      </c>
      <c r="BN84" s="161">
        <f t="shared" si="99"/>
        <v>21.606019343743434</v>
      </c>
      <c r="BO84" s="161">
        <f t="shared" si="99"/>
        <v>20.008492253824564</v>
      </c>
      <c r="BP84" s="161">
        <f t="shared" si="99"/>
        <v>18.116869447538061</v>
      </c>
      <c r="BQ84" s="161">
        <f t="shared" si="99"/>
        <v>16.056808314887537</v>
      </c>
      <c r="BR84" s="161">
        <f t="shared" si="99"/>
        <v>13.968824294979719</v>
      </c>
      <c r="BS84" s="161">
        <f t="shared" si="99"/>
        <v>11.989498257881451</v>
      </c>
      <c r="BT84" s="161">
        <f t="shared" si="99"/>
        <v>10.236970473652921</v>
      </c>
      <c r="BU84" s="161">
        <f t="shared" si="99"/>
        <v>8.8018134400841852</v>
      </c>
      <c r="BV84" s="161">
        <f t="shared" si="100"/>
        <v>7.7431228457901771</v>
      </c>
      <c r="BW84" s="161">
        <f t="shared" si="100"/>
        <v>7.0888935656239465</v>
      </c>
      <c r="BX84" s="161">
        <f t="shared" si="100"/>
        <v>1.7535220085493437</v>
      </c>
      <c r="BY84" s="161">
        <f t="shared" si="100"/>
        <v>1.3637407460953637</v>
      </c>
      <c r="BZ84" s="161">
        <f t="shared" si="100"/>
        <v>1.0674471940839252</v>
      </c>
      <c r="CA84" s="161">
        <f t="shared" si="100"/>
        <v>0.84138802706735438</v>
      </c>
      <c r="CB84" s="161">
        <f t="shared" si="100"/>
        <v>0.66823688136639725</v>
      </c>
      <c r="CC84" s="161">
        <f t="shared" si="100"/>
        <v>0.53505786788851695</v>
      </c>
      <c r="CD84" s="161">
        <f t="shared" si="100"/>
        <v>0.43217116394457161</v>
      </c>
      <c r="CE84" s="161">
        <f t="shared" si="100"/>
        <v>0.35231542190767118</v>
      </c>
      <c r="CF84" s="161">
        <f t="shared" si="101"/>
        <v>0.29002897011970258</v>
      </c>
      <c r="CG84" s="161">
        <f t="shared" si="101"/>
        <v>0.2411921793739647</v>
      </c>
      <c r="CH84" s="161">
        <f t="shared" si="101"/>
        <v>0.20268853958869756</v>
      </c>
      <c r="CI84" s="161">
        <f t="shared" si="101"/>
        <v>0.17215321739651368</v>
      </c>
      <c r="CJ84" s="161">
        <f t="shared" si="101"/>
        <v>0.14778614126512069</v>
      </c>
      <c r="CK84" s="161">
        <f t="shared" si="101"/>
        <v>0.12821274597506357</v>
      </c>
      <c r="CL84" s="161">
        <f t="shared" si="101"/>
        <v>0.11237997533284352</v>
      </c>
      <c r="CM84" s="161">
        <f t="shared" si="101"/>
        <v>9.947841834494596E-2</v>
      </c>
      <c r="CN84" s="161">
        <f t="shared" si="101"/>
        <v>8.8883856580252038E-2</v>
      </c>
      <c r="CO84" s="161">
        <f t="shared" si="101"/>
        <v>8.0113262737726065E-2</v>
      </c>
      <c r="CP84" s="162">
        <f t="shared" si="101"/>
        <v>7.2791584114266936E-2</v>
      </c>
      <c r="CQ84" s="119"/>
      <c r="CR84" s="119"/>
      <c r="CS84" s="119"/>
      <c r="CT84" s="119"/>
      <c r="CU84" s="119"/>
      <c r="CV84" s="119"/>
      <c r="CW84" s="119"/>
      <c r="CX84" s="119"/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19"/>
      <c r="DL84" s="119"/>
      <c r="DM84" s="119"/>
      <c r="DN84" s="119"/>
      <c r="DO84" s="119"/>
      <c r="DP84" s="119"/>
      <c r="DQ84" s="119"/>
      <c r="DR84" s="119"/>
      <c r="DS84" s="119"/>
    </row>
    <row r="85" spans="5:123" ht="17.100000000000001" customHeight="1" x14ac:dyDescent="0.2">
      <c r="G85" s="109">
        <f t="shared" si="87"/>
        <v>2545.3035170259291</v>
      </c>
      <c r="H85" s="77">
        <f t="shared" si="88"/>
        <v>7.4200277319224641</v>
      </c>
      <c r="I85" s="77">
        <f t="shared" si="89"/>
        <v>0</v>
      </c>
      <c r="J85" s="75">
        <f t="shared" si="90"/>
        <v>7.4200277319224641</v>
      </c>
      <c r="K85" s="105">
        <f t="shared" si="91"/>
        <v>-1.0504867459412983</v>
      </c>
      <c r="L85" s="127">
        <f t="shared" si="92"/>
        <v>-60.188456976867954</v>
      </c>
      <c r="M85" s="129">
        <f t="shared" si="93"/>
        <v>-3.7000000000000046</v>
      </c>
      <c r="N85" s="160">
        <f t="shared" si="94"/>
        <v>6.2668762692197719E-2</v>
      </c>
      <c r="O85" s="161">
        <f t="shared" si="94"/>
        <v>6.9418576952715624E-2</v>
      </c>
      <c r="P85" s="161">
        <f t="shared" si="94"/>
        <v>7.7547323252397854E-2</v>
      </c>
      <c r="Q85" s="161">
        <f t="shared" si="94"/>
        <v>8.7413470249713271E-2</v>
      </c>
      <c r="R85" s="161">
        <f t="shared" si="94"/>
        <v>9.9478418344946778E-2</v>
      </c>
      <c r="S85" s="161">
        <f t="shared" si="94"/>
        <v>0.11433805256007866</v>
      </c>
      <c r="T85" s="161">
        <f t="shared" si="94"/>
        <v>0.13276450616580573</v>
      </c>
      <c r="U85" s="161">
        <f t="shared" si="94"/>
        <v>0.15576159599792602</v>
      </c>
      <c r="V85" s="161">
        <f t="shared" si="94"/>
        <v>0.18463860848095007</v>
      </c>
      <c r="W85" s="161">
        <f t="shared" si="94"/>
        <v>0.22110877368878315</v>
      </c>
      <c r="X85" s="161">
        <f t="shared" si="95"/>
        <v>0.26742102421853742</v>
      </c>
      <c r="Y85" s="161">
        <f t="shared" si="95"/>
        <v>0.3265367151987833</v>
      </c>
      <c r="Z85" s="161">
        <f t="shared" si="95"/>
        <v>0.40236717824431756</v>
      </c>
      <c r="AA85" s="161">
        <f t="shared" si="95"/>
        <v>0.50009369591034736</v>
      </c>
      <c r="AB85" s="161">
        <f t="shared" si="95"/>
        <v>0.62659925017393703</v>
      </c>
      <c r="AC85" s="161">
        <f t="shared" si="95"/>
        <v>0.79105192954628589</v>
      </c>
      <c r="AD85" s="161">
        <f t="shared" si="95"/>
        <v>1.0056941055896789</v>
      </c>
      <c r="AE85" s="161">
        <f t="shared" si="95"/>
        <v>1.2869106097926633</v>
      </c>
      <c r="AF85" s="161">
        <f t="shared" si="95"/>
        <v>1.6566746650096593</v>
      </c>
      <c r="AG85" s="161">
        <f t="shared" si="95"/>
        <v>6.7336098121099601</v>
      </c>
      <c r="AH85" s="161">
        <f t="shared" si="96"/>
        <v>7.3491647080094662</v>
      </c>
      <c r="AI85" s="161">
        <f t="shared" si="96"/>
        <v>8.3479851020970788</v>
      </c>
      <c r="AJ85" s="161">
        <f t="shared" si="96"/>
        <v>9.7025138491874525</v>
      </c>
      <c r="AK85" s="161">
        <f t="shared" si="96"/>
        <v>11.355843340607828</v>
      </c>
      <c r="AL85" s="161">
        <f t="shared" si="96"/>
        <v>13.221492964975663</v>
      </c>
      <c r="AM85" s="161">
        <f t="shared" si="96"/>
        <v>15.187232421965531</v>
      </c>
      <c r="AN85" s="161">
        <f t="shared" si="96"/>
        <v>17.123806684151248</v>
      </c>
      <c r="AO85" s="161">
        <f t="shared" si="96"/>
        <v>18.898686537573663</v>
      </c>
      <c r="AP85" s="161">
        <f t="shared" si="96"/>
        <v>20.393790128802916</v>
      </c>
      <c r="AQ85" s="161">
        <f t="shared" si="96"/>
        <v>21.524621428898154</v>
      </c>
      <c r="AR85" s="161">
        <f t="shared" si="97"/>
        <v>22.256803866709426</v>
      </c>
      <c r="AS85" s="161">
        <f t="shared" si="97"/>
        <v>22.615139240400751</v>
      </c>
      <c r="AT85" s="161">
        <f t="shared" si="97"/>
        <v>22.68079332582727</v>
      </c>
      <c r="AU85" s="161">
        <f t="shared" si="97"/>
        <v>22.574519331471762</v>
      </c>
      <c r="AV85" s="161">
        <f t="shared" si="97"/>
        <v>22.42790153109204</v>
      </c>
      <c r="AW85" s="161">
        <f t="shared" si="97"/>
        <v>22.349415262769519</v>
      </c>
      <c r="AX85" s="161">
        <f t="shared" si="97"/>
        <v>22.395723133840811</v>
      </c>
      <c r="AY85" s="161">
        <f t="shared" si="97"/>
        <v>22.558865293300034</v>
      </c>
      <c r="AZ85" s="161">
        <f t="shared" si="97"/>
        <v>22.775597014817858</v>
      </c>
      <c r="BA85" s="161">
        <f t="shared" si="97"/>
        <v>22.956934499628666</v>
      </c>
      <c r="BB85" s="161">
        <f t="shared" si="98"/>
        <v>23.027209625233969</v>
      </c>
      <c r="BC85" s="161">
        <f t="shared" si="98"/>
        <v>22.956934499628662</v>
      </c>
      <c r="BD85" s="161">
        <f t="shared" si="98"/>
        <v>22.775597014817862</v>
      </c>
      <c r="BE85" s="161">
        <f t="shared" si="98"/>
        <v>22.55886529330003</v>
      </c>
      <c r="BF85" s="161">
        <f t="shared" si="98"/>
        <v>22.395723133840807</v>
      </c>
      <c r="BG85" s="161">
        <f t="shared" si="98"/>
        <v>22.349415262769515</v>
      </c>
      <c r="BH85" s="161">
        <f t="shared" si="98"/>
        <v>22.427901531092051</v>
      </c>
      <c r="BI85" s="161">
        <f t="shared" si="98"/>
        <v>22.574519331471762</v>
      </c>
      <c r="BJ85" s="161">
        <f t="shared" si="98"/>
        <v>22.680793325827281</v>
      </c>
      <c r="BK85" s="161">
        <f t="shared" si="98"/>
        <v>22.615139240400733</v>
      </c>
      <c r="BL85" s="161">
        <f t="shared" si="99"/>
        <v>22.256803866709401</v>
      </c>
      <c r="BM85" s="161">
        <f t="shared" si="99"/>
        <v>21.524621428898111</v>
      </c>
      <c r="BN85" s="161">
        <f t="shared" si="99"/>
        <v>20.393790128802848</v>
      </c>
      <c r="BO85" s="161">
        <f t="shared" si="99"/>
        <v>18.898686537573564</v>
      </c>
      <c r="BP85" s="161">
        <f t="shared" si="99"/>
        <v>17.123806684151123</v>
      </c>
      <c r="BQ85" s="161">
        <f t="shared" si="99"/>
        <v>15.187232421965435</v>
      </c>
      <c r="BR85" s="161">
        <f t="shared" si="99"/>
        <v>13.221492964975567</v>
      </c>
      <c r="BS85" s="161">
        <f t="shared" si="99"/>
        <v>11.355843340607743</v>
      </c>
      <c r="BT85" s="161">
        <f t="shared" si="99"/>
        <v>9.7025138491873886</v>
      </c>
      <c r="BU85" s="161">
        <f t="shared" si="99"/>
        <v>8.3479851020970148</v>
      </c>
      <c r="BV85" s="161">
        <f t="shared" si="100"/>
        <v>7.3491647080094458</v>
      </c>
      <c r="BW85" s="161">
        <f t="shared" si="100"/>
        <v>6.733609812109929</v>
      </c>
      <c r="BX85" s="161">
        <f t="shared" si="100"/>
        <v>1.6566746650096378</v>
      </c>
      <c r="BY85" s="161">
        <f t="shared" si="100"/>
        <v>1.2869106097926466</v>
      </c>
      <c r="BZ85" s="161">
        <f t="shared" si="100"/>
        <v>1.0056941055896675</v>
      </c>
      <c r="CA85" s="161">
        <f t="shared" si="100"/>
        <v>0.7910519295462779</v>
      </c>
      <c r="CB85" s="161">
        <f t="shared" si="100"/>
        <v>0.62659925017393003</v>
      </c>
      <c r="CC85" s="161">
        <f t="shared" si="100"/>
        <v>0.50009369591034314</v>
      </c>
      <c r="CD85" s="161">
        <f t="shared" si="100"/>
        <v>0.40236717824431362</v>
      </c>
      <c r="CE85" s="161">
        <f t="shared" si="100"/>
        <v>0.32653671519878019</v>
      </c>
      <c r="CF85" s="161">
        <f t="shared" si="101"/>
        <v>0.26742102421853498</v>
      </c>
      <c r="CG85" s="161">
        <f t="shared" si="101"/>
        <v>0.22110877368878148</v>
      </c>
      <c r="CH85" s="161">
        <f t="shared" si="101"/>
        <v>0.18463860848094854</v>
      </c>
      <c r="CI85" s="161">
        <f t="shared" si="101"/>
        <v>0.15576159599792508</v>
      </c>
      <c r="CJ85" s="161">
        <f t="shared" si="101"/>
        <v>0.13276450616580476</v>
      </c>
      <c r="CK85" s="161">
        <f t="shared" si="101"/>
        <v>0.1143380525600778</v>
      </c>
      <c r="CL85" s="161">
        <f t="shared" si="101"/>
        <v>9.947841834494596E-2</v>
      </c>
      <c r="CM85" s="161">
        <f t="shared" si="101"/>
        <v>8.741347024971266E-2</v>
      </c>
      <c r="CN85" s="161">
        <f t="shared" si="101"/>
        <v>7.7547323252397521E-2</v>
      </c>
      <c r="CO85" s="161">
        <f t="shared" si="101"/>
        <v>6.941857695271525E-2</v>
      </c>
      <c r="CP85" s="162">
        <f t="shared" si="101"/>
        <v>6.2668762692197441E-2</v>
      </c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</row>
    <row r="86" spans="5:123" ht="17.100000000000001" customHeight="1" x14ac:dyDescent="0.2">
      <c r="G86" s="109">
        <f t="shared" si="87"/>
        <v>2695.5391350011309</v>
      </c>
      <c r="H86" s="77">
        <f t="shared" si="88"/>
        <v>6.2124484070830128</v>
      </c>
      <c r="I86" s="77">
        <f t="shared" si="89"/>
        <v>0</v>
      </c>
      <c r="J86" s="75">
        <f t="shared" si="90"/>
        <v>6.2124484070830128</v>
      </c>
      <c r="K86" s="105">
        <f t="shared" si="91"/>
        <v>-1.0619121100149229</v>
      </c>
      <c r="L86" s="127">
        <f t="shared" si="92"/>
        <v>-60.84308211768704</v>
      </c>
      <c r="M86" s="129">
        <f t="shared" si="93"/>
        <v>-3.8000000000000047</v>
      </c>
      <c r="N86" s="160">
        <f t="shared" si="94"/>
        <v>5.4462212880372937E-2</v>
      </c>
      <c r="O86" s="161">
        <f t="shared" si="94"/>
        <v>6.0728284847971346E-2</v>
      </c>
      <c r="P86" s="161">
        <f t="shared" si="94"/>
        <v>6.8309083085777378E-2</v>
      </c>
      <c r="Q86" s="161">
        <f t="shared" si="94"/>
        <v>7.7547323252398104E-2</v>
      </c>
      <c r="R86" s="161">
        <f t="shared" si="94"/>
        <v>8.8883856580252871E-2</v>
      </c>
      <c r="S86" s="161">
        <f t="shared" si="94"/>
        <v>0.10288764949677048</v>
      </c>
      <c r="T86" s="161">
        <f t="shared" si="94"/>
        <v>0.12029543425480092</v>
      </c>
      <c r="U86" s="161">
        <f t="shared" si="94"/>
        <v>0.14206429946479521</v>
      </c>
      <c r="V86" s="161">
        <f t="shared" si="94"/>
        <v>0.16944163711486859</v>
      </c>
      <c r="W86" s="161">
        <f t="shared" si="94"/>
        <v>0.20405842428344492</v>
      </c>
      <c r="X86" s="161">
        <f t="shared" si="95"/>
        <v>0.24805394430045494</v>
      </c>
      <c r="Y86" s="161">
        <f t="shared" si="95"/>
        <v>0.3042429490191686</v>
      </c>
      <c r="Z86" s="161">
        <f t="shared" si="95"/>
        <v>0.37634020950411418</v>
      </c>
      <c r="AA86" s="161">
        <f t="shared" si="95"/>
        <v>0.46926277209804079</v>
      </c>
      <c r="AB86" s="161">
        <f t="shared" si="95"/>
        <v>0.58953753282392096</v>
      </c>
      <c r="AC86" s="161">
        <f t="shared" si="95"/>
        <v>0.74585163145668754</v>
      </c>
      <c r="AD86" s="161">
        <f t="shared" si="95"/>
        <v>0.94979651949206867</v>
      </c>
      <c r="AE86" s="161">
        <f t="shared" si="95"/>
        <v>1.2168744966222116</v>
      </c>
      <c r="AF86" s="161">
        <f t="shared" si="95"/>
        <v>1.5678604516633539</v>
      </c>
      <c r="AG86" s="161">
        <f t="shared" si="95"/>
        <v>6.4003792948372586</v>
      </c>
      <c r="AH86" s="161">
        <f t="shared" si="96"/>
        <v>6.9799755909960277</v>
      </c>
      <c r="AI86" s="161">
        <f t="shared" si="96"/>
        <v>7.9229338497019635</v>
      </c>
      <c r="AJ86" s="161">
        <f t="shared" si="96"/>
        <v>9.2021921604230368</v>
      </c>
      <c r="AK86" s="161">
        <f t="shared" si="96"/>
        <v>10.762978010739474</v>
      </c>
      <c r="AL86" s="161">
        <f t="shared" si="96"/>
        <v>12.522717483550318</v>
      </c>
      <c r="AM86" s="161">
        <f t="shared" si="96"/>
        <v>14.374765812251537</v>
      </c>
      <c r="AN86" s="161">
        <f t="shared" si="96"/>
        <v>16.196745192714012</v>
      </c>
      <c r="AO86" s="161">
        <f t="shared" si="96"/>
        <v>17.863582229424328</v>
      </c>
      <c r="AP86" s="161">
        <f t="shared" si="96"/>
        <v>19.264228307853625</v>
      </c>
      <c r="AQ86" s="161">
        <f t="shared" si="96"/>
        <v>20.319642027258535</v>
      </c>
      <c r="AR86" s="161">
        <f t="shared" si="97"/>
        <v>20.998246348128852</v>
      </c>
      <c r="AS86" s="161">
        <f t="shared" si="97"/>
        <v>21.324295047739973</v>
      </c>
      <c r="AT86" s="161">
        <f t="shared" si="97"/>
        <v>21.3750462544232</v>
      </c>
      <c r="AU86" s="161">
        <f t="shared" si="97"/>
        <v>21.264825253998552</v>
      </c>
      <c r="AV86" s="161">
        <f t="shared" si="97"/>
        <v>21.11788446285513</v>
      </c>
      <c r="AW86" s="161">
        <f t="shared" si="97"/>
        <v>21.036474820255357</v>
      </c>
      <c r="AX86" s="161">
        <f t="shared" si="97"/>
        <v>21.07391830077761</v>
      </c>
      <c r="AY86" s="161">
        <f t="shared" si="97"/>
        <v>21.222665461785979</v>
      </c>
      <c r="AZ86" s="161">
        <f t="shared" si="97"/>
        <v>21.423168680909605</v>
      </c>
      <c r="BA86" s="161">
        <f t="shared" si="97"/>
        <v>21.591712353177908</v>
      </c>
      <c r="BB86" s="161">
        <f t="shared" si="98"/>
        <v>21.657135757988804</v>
      </c>
      <c r="BC86" s="161">
        <f t="shared" si="98"/>
        <v>21.591712353177904</v>
      </c>
      <c r="BD86" s="161">
        <f t="shared" si="98"/>
        <v>21.423168680909601</v>
      </c>
      <c r="BE86" s="161">
        <f t="shared" si="98"/>
        <v>21.222665461785979</v>
      </c>
      <c r="BF86" s="161">
        <f t="shared" si="98"/>
        <v>21.073918300777606</v>
      </c>
      <c r="BG86" s="161">
        <f t="shared" si="98"/>
        <v>21.036474820255343</v>
      </c>
      <c r="BH86" s="161">
        <f t="shared" si="98"/>
        <v>21.117884462855145</v>
      </c>
      <c r="BI86" s="161">
        <f t="shared" si="98"/>
        <v>21.264825253998552</v>
      </c>
      <c r="BJ86" s="161">
        <f t="shared" si="98"/>
        <v>21.375046254423214</v>
      </c>
      <c r="BK86" s="161">
        <f t="shared" si="98"/>
        <v>21.32429504773997</v>
      </c>
      <c r="BL86" s="161">
        <f t="shared" si="99"/>
        <v>20.998246348128834</v>
      </c>
      <c r="BM86" s="161">
        <f t="shared" si="99"/>
        <v>20.319642027258507</v>
      </c>
      <c r="BN86" s="161">
        <f t="shared" si="99"/>
        <v>19.26422830785355</v>
      </c>
      <c r="BO86" s="161">
        <f t="shared" si="99"/>
        <v>17.863582229424239</v>
      </c>
      <c r="BP86" s="161">
        <f t="shared" si="99"/>
        <v>16.196745192713887</v>
      </c>
      <c r="BQ86" s="161">
        <f t="shared" si="99"/>
        <v>14.374765812251447</v>
      </c>
      <c r="BR86" s="161">
        <f t="shared" si="99"/>
        <v>12.52271748355022</v>
      </c>
      <c r="BS86" s="161">
        <f t="shared" si="99"/>
        <v>10.762978010739385</v>
      </c>
      <c r="BT86" s="161">
        <f t="shared" si="99"/>
        <v>9.2021921604229711</v>
      </c>
      <c r="BU86" s="161">
        <f t="shared" si="99"/>
        <v>7.9229338497019004</v>
      </c>
      <c r="BV86" s="161">
        <f t="shared" si="100"/>
        <v>6.9799755909960073</v>
      </c>
      <c r="BW86" s="161">
        <f t="shared" si="100"/>
        <v>6.400379294837232</v>
      </c>
      <c r="BX86" s="161">
        <f t="shared" si="100"/>
        <v>1.567860451663333</v>
      </c>
      <c r="BY86" s="161">
        <f t="shared" si="100"/>
        <v>1.2168744966221954</v>
      </c>
      <c r="BZ86" s="161">
        <f t="shared" si="100"/>
        <v>0.94979651949205746</v>
      </c>
      <c r="CA86" s="161">
        <f t="shared" si="100"/>
        <v>0.74585163145667932</v>
      </c>
      <c r="CB86" s="161">
        <f t="shared" si="100"/>
        <v>0.58953753282391408</v>
      </c>
      <c r="CC86" s="161">
        <f t="shared" si="100"/>
        <v>0.46926277209803713</v>
      </c>
      <c r="CD86" s="161">
        <f t="shared" si="100"/>
        <v>0.3763402095041104</v>
      </c>
      <c r="CE86" s="161">
        <f t="shared" si="100"/>
        <v>0.30424294901916593</v>
      </c>
      <c r="CF86" s="161">
        <f t="shared" si="101"/>
        <v>0.24805394430045266</v>
      </c>
      <c r="CG86" s="161">
        <f t="shared" si="101"/>
        <v>0.20405842428344328</v>
      </c>
      <c r="CH86" s="161">
        <f t="shared" si="101"/>
        <v>0.16944163711486718</v>
      </c>
      <c r="CI86" s="161">
        <f t="shared" si="101"/>
        <v>0.14206429946479426</v>
      </c>
      <c r="CJ86" s="161">
        <f t="shared" si="101"/>
        <v>0.12029543425480008</v>
      </c>
      <c r="CK86" s="161">
        <f t="shared" si="101"/>
        <v>0.10288764949676965</v>
      </c>
      <c r="CL86" s="161">
        <f t="shared" si="101"/>
        <v>8.8883856580252038E-2</v>
      </c>
      <c r="CM86" s="161">
        <f t="shared" si="101"/>
        <v>7.7547323252397521E-2</v>
      </c>
      <c r="CN86" s="161">
        <f t="shared" si="101"/>
        <v>6.8309083085777114E-2</v>
      </c>
      <c r="CO86" s="161">
        <f t="shared" si="101"/>
        <v>6.0728284847971027E-2</v>
      </c>
      <c r="CP86" s="162">
        <f t="shared" si="101"/>
        <v>5.4462212880372708E-2</v>
      </c>
      <c r="CQ86" s="119"/>
      <c r="CR86" s="119"/>
      <c r="CS86" s="119"/>
      <c r="CT86" s="119"/>
      <c r="CU86" s="119"/>
      <c r="CV86" s="119"/>
      <c r="CW86" s="119"/>
      <c r="CX86" s="119"/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19"/>
      <c r="DL86" s="119"/>
      <c r="DM86" s="119"/>
      <c r="DN86" s="119"/>
      <c r="DO86" s="119"/>
      <c r="DP86" s="119"/>
      <c r="DQ86" s="119"/>
      <c r="DR86" s="119"/>
      <c r="DS86" s="119"/>
    </row>
    <row r="87" spans="5:123" ht="17.100000000000001" customHeight="1" x14ac:dyDescent="0.2">
      <c r="E87" s="120"/>
      <c r="F87" s="120"/>
      <c r="G87" s="109">
        <f t="shared" si="87"/>
        <v>2841.1519751709016</v>
      </c>
      <c r="H87" s="77">
        <f t="shared" si="88"/>
        <v>5.2180292346434323</v>
      </c>
      <c r="I87" s="77">
        <f t="shared" si="89"/>
        <v>0</v>
      </c>
      <c r="J87" s="75">
        <f t="shared" si="90"/>
        <v>5.2180292346434323</v>
      </c>
      <c r="K87" s="105">
        <f t="shared" si="91"/>
        <v>-1.072887935658315</v>
      </c>
      <c r="L87" s="127">
        <f t="shared" si="92"/>
        <v>-61.471950603724871</v>
      </c>
      <c r="M87" s="129">
        <f t="shared" si="93"/>
        <v>-3.9000000000000048</v>
      </c>
      <c r="N87" s="160">
        <f t="shared" si="94"/>
        <v>4.7769201904433643E-2</v>
      </c>
      <c r="O87" s="161">
        <f t="shared" si="94"/>
        <v>5.3621072242960768E-2</v>
      </c>
      <c r="P87" s="161">
        <f t="shared" si="94"/>
        <v>6.0728284847971242E-2</v>
      </c>
      <c r="Q87" s="161">
        <f t="shared" si="94"/>
        <v>6.9418576952715721E-2</v>
      </c>
      <c r="R87" s="161">
        <f t="shared" si="94"/>
        <v>8.0113262737726829E-2</v>
      </c>
      <c r="S87" s="161">
        <f t="shared" si="94"/>
        <v>9.3355726002095241E-2</v>
      </c>
      <c r="T87" s="161">
        <f t="shared" si="94"/>
        <v>0.10984907657327096</v>
      </c>
      <c r="U87" s="161">
        <f t="shared" si="94"/>
        <v>0.13050605973411139</v>
      </c>
      <c r="V87" s="161">
        <f t="shared" si="94"/>
        <v>0.15651539009450091</v>
      </c>
      <c r="W87" s="161">
        <f t="shared" si="94"/>
        <v>0.18943015299646823</v>
      </c>
      <c r="X87" s="161">
        <f t="shared" si="95"/>
        <v>0.23128591957748351</v>
      </c>
      <c r="Y87" s="161">
        <f t="shared" si="95"/>
        <v>0.28475894893390169</v>
      </c>
      <c r="Z87" s="161">
        <f t="shared" si="95"/>
        <v>0.35337856375729365</v>
      </c>
      <c r="AA87" s="161">
        <f t="shared" si="95"/>
        <v>0.44181283654124104</v>
      </c>
      <c r="AB87" s="161">
        <f t="shared" si="95"/>
        <v>0.5562535832501353</v>
      </c>
      <c r="AC87" s="161">
        <f t="shared" si="95"/>
        <v>0.70493595494334349</v>
      </c>
      <c r="AD87" s="161">
        <f t="shared" si="95"/>
        <v>0.89884046314835553</v>
      </c>
      <c r="AE87" s="161">
        <f t="shared" si="95"/>
        <v>1.1526421248047123</v>
      </c>
      <c r="AF87" s="161">
        <f t="shared" si="95"/>
        <v>1.4859938927800294</v>
      </c>
      <c r="AG87" s="161">
        <f t="shared" si="95"/>
        <v>6.0873812079319736</v>
      </c>
      <c r="AH87" s="161">
        <f t="shared" si="96"/>
        <v>6.6335190191749076</v>
      </c>
      <c r="AI87" s="161">
        <f t="shared" si="96"/>
        <v>7.5243254674739442</v>
      </c>
      <c r="AJ87" s="161">
        <f t="shared" si="96"/>
        <v>8.7332797910656286</v>
      </c>
      <c r="AK87" s="161">
        <f t="shared" si="96"/>
        <v>10.207686691089227</v>
      </c>
      <c r="AL87" s="161">
        <f t="shared" si="96"/>
        <v>11.868698209438852</v>
      </c>
      <c r="AM87" s="161">
        <f t="shared" si="96"/>
        <v>13.614946357356596</v>
      </c>
      <c r="AN87" s="161">
        <f t="shared" si="96"/>
        <v>15.330509149641646</v>
      </c>
      <c r="AO87" s="161">
        <f t="shared" si="96"/>
        <v>16.897275415322508</v>
      </c>
      <c r="AP87" s="161">
        <f t="shared" si="96"/>
        <v>18.210729353439312</v>
      </c>
      <c r="AQ87" s="161">
        <f t="shared" si="96"/>
        <v>19.196859734919688</v>
      </c>
      <c r="AR87" s="161">
        <f t="shared" si="97"/>
        <v>19.826624846407348</v>
      </c>
      <c r="AS87" s="161">
        <f t="shared" si="97"/>
        <v>20.123689348606121</v>
      </c>
      <c r="AT87" s="161">
        <f t="shared" si="97"/>
        <v>20.161602785408025</v>
      </c>
      <c r="AU87" s="161">
        <f t="shared" si="97"/>
        <v>20.048656210983061</v>
      </c>
      <c r="AV87" s="161">
        <f t="shared" si="97"/>
        <v>19.902251384894072</v>
      </c>
      <c r="AW87" s="161">
        <f t="shared" si="97"/>
        <v>19.818839912422725</v>
      </c>
      <c r="AX87" s="161">
        <f t="shared" si="97"/>
        <v>19.848638032459515</v>
      </c>
      <c r="AY87" s="161">
        <f t="shared" si="97"/>
        <v>19.984479348859903</v>
      </c>
      <c r="AZ87" s="161">
        <f t="shared" si="97"/>
        <v>20.170248976588351</v>
      </c>
      <c r="BA87" s="161">
        <f t="shared" si="97"/>
        <v>20.327118411357318</v>
      </c>
      <c r="BB87" s="161">
        <f t="shared" si="98"/>
        <v>20.388106163033939</v>
      </c>
      <c r="BC87" s="161">
        <f t="shared" si="98"/>
        <v>20.327118411357315</v>
      </c>
      <c r="BD87" s="161">
        <f t="shared" si="98"/>
        <v>20.170248976588354</v>
      </c>
      <c r="BE87" s="161">
        <f t="shared" si="98"/>
        <v>19.9844793488599</v>
      </c>
      <c r="BF87" s="161">
        <f t="shared" si="98"/>
        <v>19.848638032459512</v>
      </c>
      <c r="BG87" s="161">
        <f t="shared" si="98"/>
        <v>19.818839912422714</v>
      </c>
      <c r="BH87" s="161">
        <f t="shared" si="98"/>
        <v>19.902251384894079</v>
      </c>
      <c r="BI87" s="161">
        <f t="shared" si="98"/>
        <v>20.048656210983069</v>
      </c>
      <c r="BJ87" s="161">
        <f t="shared" si="98"/>
        <v>20.161602785408032</v>
      </c>
      <c r="BK87" s="161">
        <f t="shared" si="98"/>
        <v>20.123689348606121</v>
      </c>
      <c r="BL87" s="161">
        <f t="shared" si="99"/>
        <v>19.826624846407327</v>
      </c>
      <c r="BM87" s="161">
        <f t="shared" si="99"/>
        <v>19.196859734919659</v>
      </c>
      <c r="BN87" s="161">
        <f t="shared" si="99"/>
        <v>18.210729353439252</v>
      </c>
      <c r="BO87" s="161">
        <f t="shared" si="99"/>
        <v>16.897275415322422</v>
      </c>
      <c r="BP87" s="161">
        <f t="shared" si="99"/>
        <v>15.330509149641546</v>
      </c>
      <c r="BQ87" s="161">
        <f t="shared" si="99"/>
        <v>13.614946357356514</v>
      </c>
      <c r="BR87" s="161">
        <f t="shared" si="99"/>
        <v>11.868698209438763</v>
      </c>
      <c r="BS87" s="161">
        <f t="shared" si="99"/>
        <v>10.207686691089151</v>
      </c>
      <c r="BT87" s="161">
        <f t="shared" si="99"/>
        <v>8.7332797910655717</v>
      </c>
      <c r="BU87" s="161">
        <f t="shared" si="99"/>
        <v>7.5243254674738846</v>
      </c>
      <c r="BV87" s="161">
        <f t="shared" si="100"/>
        <v>6.6335190191748872</v>
      </c>
      <c r="BW87" s="161">
        <f t="shared" si="100"/>
        <v>6.0873812079319514</v>
      </c>
      <c r="BX87" s="161">
        <f t="shared" si="100"/>
        <v>1.4859938927800094</v>
      </c>
      <c r="BY87" s="161">
        <f t="shared" si="100"/>
        <v>1.1526421248046974</v>
      </c>
      <c r="BZ87" s="161">
        <f t="shared" si="100"/>
        <v>0.89884046314834498</v>
      </c>
      <c r="CA87" s="161">
        <f t="shared" si="100"/>
        <v>0.70493595494333539</v>
      </c>
      <c r="CB87" s="161">
        <f t="shared" si="100"/>
        <v>0.55625358325012897</v>
      </c>
      <c r="CC87" s="161">
        <f t="shared" si="100"/>
        <v>0.44181283654123737</v>
      </c>
      <c r="CD87" s="161">
        <f t="shared" si="100"/>
        <v>0.35337856375729004</v>
      </c>
      <c r="CE87" s="161">
        <f t="shared" si="100"/>
        <v>0.28475894893389914</v>
      </c>
      <c r="CF87" s="161">
        <f t="shared" si="101"/>
        <v>0.23128591957748129</v>
      </c>
      <c r="CG87" s="161">
        <f t="shared" si="101"/>
        <v>0.18943015299646673</v>
      </c>
      <c r="CH87" s="161">
        <f t="shared" si="101"/>
        <v>0.15651539009449958</v>
      </c>
      <c r="CI87" s="161">
        <f t="shared" si="101"/>
        <v>0.13050605973411047</v>
      </c>
      <c r="CJ87" s="161">
        <f t="shared" si="101"/>
        <v>0.10984907657327016</v>
      </c>
      <c r="CK87" s="161">
        <f t="shared" si="101"/>
        <v>9.3355726002094436E-2</v>
      </c>
      <c r="CL87" s="161">
        <f t="shared" si="101"/>
        <v>8.0113262737726038E-2</v>
      </c>
      <c r="CM87" s="161">
        <f t="shared" si="101"/>
        <v>6.9418576952715208E-2</v>
      </c>
      <c r="CN87" s="161">
        <f t="shared" si="101"/>
        <v>6.0728284847970965E-2</v>
      </c>
      <c r="CO87" s="161">
        <f t="shared" si="101"/>
        <v>5.3621072242960421E-2</v>
      </c>
      <c r="CP87" s="162">
        <f t="shared" si="101"/>
        <v>4.7769201904433428E-2</v>
      </c>
      <c r="CQ87" s="119"/>
      <c r="CR87" s="119"/>
      <c r="CS87" s="119"/>
      <c r="CT87" s="119"/>
      <c r="CU87" s="119"/>
      <c r="CV87" s="119"/>
      <c r="CW87" s="119"/>
      <c r="CX87" s="119"/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19"/>
      <c r="DL87" s="119"/>
      <c r="DM87" s="119"/>
      <c r="DN87" s="119"/>
      <c r="DO87" s="119"/>
      <c r="DP87" s="119"/>
      <c r="DQ87" s="119"/>
      <c r="DR87" s="119"/>
      <c r="DS87" s="119"/>
    </row>
    <row r="88" spans="5:123" ht="17.100000000000001" customHeight="1" thickBot="1" x14ac:dyDescent="0.25">
      <c r="E88" s="120"/>
      <c r="F88" s="120"/>
      <c r="G88" s="110">
        <f t="shared" si="87"/>
        <v>2981.5649569664165</v>
      </c>
      <c r="H88" s="111">
        <f t="shared" si="88"/>
        <v>4.396427050615018</v>
      </c>
      <c r="I88" s="111">
        <f t="shared" si="89"/>
        <v>0</v>
      </c>
      <c r="J88" s="112">
        <f t="shared" si="90"/>
        <v>4.396427050615018</v>
      </c>
      <c r="K88" s="113">
        <f t="shared" si="91"/>
        <v>-1.0834377472897068</v>
      </c>
      <c r="L88" s="128">
        <f t="shared" si="92"/>
        <v>-62.076410284861645</v>
      </c>
      <c r="M88" s="129">
        <f t="shared" si="93"/>
        <v>-4.0000000000000044</v>
      </c>
      <c r="N88" s="168">
        <f t="shared" si="94"/>
        <v>4.227624348398213E-2</v>
      </c>
      <c r="O88" s="169">
        <f t="shared" si="94"/>
        <v>4.776920190443374E-2</v>
      </c>
      <c r="P88" s="169">
        <f t="shared" si="94"/>
        <v>5.446221288037293E-2</v>
      </c>
      <c r="Q88" s="169">
        <f t="shared" si="94"/>
        <v>6.2668762692197913E-2</v>
      </c>
      <c r="R88" s="169">
        <f t="shared" si="94"/>
        <v>7.2791584114267671E-2</v>
      </c>
      <c r="S88" s="169">
        <f t="shared" si="94"/>
        <v>8.534974430000293E-2</v>
      </c>
      <c r="T88" s="169">
        <f t="shared" si="94"/>
        <v>0.10101441970344945</v>
      </c>
      <c r="U88" s="169">
        <f t="shared" si="94"/>
        <v>0.12065627930475302</v>
      </c>
      <c r="V88" s="169">
        <f t="shared" si="94"/>
        <v>0.14540841849008221</v>
      </c>
      <c r="W88" s="169">
        <f t="shared" si="94"/>
        <v>0.17675017386827943</v>
      </c>
      <c r="X88" s="169">
        <f t="shared" si="95"/>
        <v>0.21661903748213662</v>
      </c>
      <c r="Y88" s="169">
        <f t="shared" si="95"/>
        <v>0.26756045862360639</v>
      </c>
      <c r="Z88" s="169">
        <f t="shared" si="95"/>
        <v>0.33292881836108301</v>
      </c>
      <c r="AA88" s="169">
        <f t="shared" si="95"/>
        <v>0.41715761677795465</v>
      </c>
      <c r="AB88" s="169">
        <f t="shared" si="95"/>
        <v>0.52612336841596374</v>
      </c>
      <c r="AC88" s="169">
        <f t="shared" si="95"/>
        <v>0.6676364441301661</v>
      </c>
      <c r="AD88" s="169">
        <f t="shared" si="95"/>
        <v>0.85210389535299813</v>
      </c>
      <c r="AE88" s="169">
        <f t="shared" si="95"/>
        <v>1.0934251381587403</v>
      </c>
      <c r="AF88" s="169">
        <f t="shared" si="95"/>
        <v>1.4102025037612778</v>
      </c>
      <c r="AG88" s="169">
        <f t="shared" si="95"/>
        <v>5.7930336824356674</v>
      </c>
      <c r="AH88" s="169">
        <f t="shared" si="96"/>
        <v>6.3080176076171579</v>
      </c>
      <c r="AI88" s="169">
        <f t="shared" si="96"/>
        <v>7.1501094954218161</v>
      </c>
      <c r="AJ88" s="169">
        <f t="shared" si="96"/>
        <v>8.2933655779748818</v>
      </c>
      <c r="AK88" s="169">
        <f t="shared" si="96"/>
        <v>9.6871062669092307</v>
      </c>
      <c r="AL88" s="169">
        <f t="shared" si="96"/>
        <v>11.25603402085455</v>
      </c>
      <c r="AM88" s="169">
        <f t="shared" si="96"/>
        <v>12.903764454584582</v>
      </c>
      <c r="AN88" s="169">
        <f t="shared" si="96"/>
        <v>14.520436070419073</v>
      </c>
      <c r="AO88" s="169">
        <f t="shared" si="96"/>
        <v>15.994440918253977</v>
      </c>
      <c r="AP88" s="169">
        <f t="shared" si="96"/>
        <v>17.227334362306994</v>
      </c>
      <c r="AQ88" s="169">
        <f t="shared" si="96"/>
        <v>18.149747488190126</v>
      </c>
      <c r="AR88" s="169">
        <f t="shared" si="97"/>
        <v>18.734936850950184</v>
      </c>
      <c r="AS88" s="169">
        <f t="shared" si="97"/>
        <v>19.005948301389754</v>
      </c>
      <c r="AT88" s="169">
        <f t="shared" si="97"/>
        <v>19.032814464903101</v>
      </c>
      <c r="AU88" s="169">
        <f t="shared" si="97"/>
        <v>18.91816167984414</v>
      </c>
      <c r="AV88" s="169">
        <f t="shared" si="97"/>
        <v>18.772988825565424</v>
      </c>
      <c r="AW88" s="169">
        <f t="shared" si="97"/>
        <v>18.688341902949148</v>
      </c>
      <c r="AX88" s="169">
        <f t="shared" si="97"/>
        <v>18.711548452180914</v>
      </c>
      <c r="AY88" s="169">
        <f t="shared" si="97"/>
        <v>18.835800192006712</v>
      </c>
      <c r="AZ88" s="169">
        <f t="shared" si="97"/>
        <v>19.008172156968467</v>
      </c>
      <c r="BA88" s="169">
        <f t="shared" si="97"/>
        <v>19.154373140508227</v>
      </c>
      <c r="BB88" s="169">
        <f t="shared" si="98"/>
        <v>19.211299823560207</v>
      </c>
      <c r="BC88" s="169">
        <f t="shared" si="98"/>
        <v>19.154373140508227</v>
      </c>
      <c r="BD88" s="169">
        <f t="shared" si="98"/>
        <v>19.008172156968456</v>
      </c>
      <c r="BE88" s="169">
        <f t="shared" si="98"/>
        <v>18.835800192006701</v>
      </c>
      <c r="BF88" s="169">
        <f t="shared" si="98"/>
        <v>18.711548452180914</v>
      </c>
      <c r="BG88" s="169">
        <f t="shared" si="98"/>
        <v>18.688341902949148</v>
      </c>
      <c r="BH88" s="169">
        <f t="shared" si="98"/>
        <v>18.772988825565438</v>
      </c>
      <c r="BI88" s="169">
        <f t="shared" si="98"/>
        <v>18.91816167984414</v>
      </c>
      <c r="BJ88" s="169">
        <f t="shared" si="98"/>
        <v>19.032814464903101</v>
      </c>
      <c r="BK88" s="169">
        <f t="shared" si="98"/>
        <v>19.005948301389747</v>
      </c>
      <c r="BL88" s="169">
        <f t="shared" si="99"/>
        <v>18.73493685095017</v>
      </c>
      <c r="BM88" s="169">
        <f t="shared" si="99"/>
        <v>18.149747488190094</v>
      </c>
      <c r="BN88" s="169">
        <f t="shared" si="99"/>
        <v>17.227334362306948</v>
      </c>
      <c r="BO88" s="169">
        <f t="shared" si="99"/>
        <v>15.994440918253902</v>
      </c>
      <c r="BP88" s="169">
        <f t="shared" si="99"/>
        <v>14.520436070418965</v>
      </c>
      <c r="BQ88" s="169">
        <f t="shared" si="99"/>
        <v>12.903764454584509</v>
      </c>
      <c r="BR88" s="169">
        <f t="shared" si="99"/>
        <v>11.256034020854475</v>
      </c>
      <c r="BS88" s="169">
        <f t="shared" si="99"/>
        <v>9.6871062669091561</v>
      </c>
      <c r="BT88" s="169">
        <f t="shared" si="99"/>
        <v>8.2933655779748268</v>
      </c>
      <c r="BU88" s="169">
        <f t="shared" si="99"/>
        <v>7.1501094954217592</v>
      </c>
      <c r="BV88" s="169">
        <f t="shared" si="100"/>
        <v>6.308017607617141</v>
      </c>
      <c r="BW88" s="169">
        <f t="shared" si="100"/>
        <v>5.7930336824356461</v>
      </c>
      <c r="BX88" s="169">
        <f t="shared" si="100"/>
        <v>1.4102025037612589</v>
      </c>
      <c r="BY88" s="169">
        <f t="shared" si="100"/>
        <v>1.0934251381587263</v>
      </c>
      <c r="BZ88" s="169">
        <f t="shared" si="100"/>
        <v>0.8521038953529888</v>
      </c>
      <c r="CA88" s="169">
        <f t="shared" si="100"/>
        <v>0.66763644413015855</v>
      </c>
      <c r="CB88" s="169">
        <f t="shared" si="100"/>
        <v>0.52612336841595775</v>
      </c>
      <c r="CC88" s="169">
        <f t="shared" si="100"/>
        <v>0.41715761677795132</v>
      </c>
      <c r="CD88" s="169">
        <f t="shared" si="100"/>
        <v>0.33292881836107951</v>
      </c>
      <c r="CE88" s="169">
        <f t="shared" si="100"/>
        <v>0.267560458623604</v>
      </c>
      <c r="CF88" s="169">
        <f t="shared" si="101"/>
        <v>0.21661903748213449</v>
      </c>
      <c r="CG88" s="169">
        <f t="shared" si="101"/>
        <v>0.17675017386827802</v>
      </c>
      <c r="CH88" s="169">
        <f t="shared" si="101"/>
        <v>0.14540841849008088</v>
      </c>
      <c r="CI88" s="169">
        <f t="shared" si="101"/>
        <v>0.12065627930475209</v>
      </c>
      <c r="CJ88" s="169">
        <f t="shared" si="101"/>
        <v>0.10101441970344854</v>
      </c>
      <c r="CK88" s="169">
        <f t="shared" si="101"/>
        <v>8.5349744300002209E-2</v>
      </c>
      <c r="CL88" s="169">
        <f t="shared" si="101"/>
        <v>7.2791584114266936E-2</v>
      </c>
      <c r="CM88" s="169">
        <f t="shared" si="101"/>
        <v>6.2668762692197441E-2</v>
      </c>
      <c r="CN88" s="169">
        <f t="shared" si="101"/>
        <v>5.4462212880372708E-2</v>
      </c>
      <c r="CO88" s="169">
        <f t="shared" si="101"/>
        <v>4.7769201904433442E-2</v>
      </c>
      <c r="CP88" s="170">
        <f t="shared" si="101"/>
        <v>4.2276243483981915E-2</v>
      </c>
      <c r="CQ88" s="119"/>
      <c r="CR88" s="119"/>
      <c r="CS88" s="119"/>
      <c r="CT88" s="119"/>
      <c r="CU88" s="119"/>
      <c r="CV88" s="119"/>
      <c r="CW88" s="119"/>
      <c r="CX88" s="119"/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19"/>
      <c r="DL88" s="119"/>
      <c r="DM88" s="119"/>
      <c r="DN88" s="119"/>
      <c r="DO88" s="119"/>
      <c r="DP88" s="119"/>
      <c r="DQ88" s="119"/>
      <c r="DR88" s="119"/>
      <c r="DS88" s="119"/>
    </row>
    <row r="89" spans="5:123" ht="17.100000000000001" customHeight="1" x14ac:dyDescent="0.2">
      <c r="E89" s="120"/>
      <c r="F89" s="120"/>
      <c r="G89" s="119"/>
      <c r="H89" s="119"/>
      <c r="I89" s="119"/>
      <c r="J89" s="119"/>
      <c r="K89" s="121"/>
      <c r="L89" s="122"/>
      <c r="M89" s="123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19"/>
      <c r="BP89" s="119"/>
      <c r="BQ89" s="119"/>
      <c r="BR89" s="119"/>
      <c r="BS89" s="119"/>
      <c r="BT89" s="119"/>
      <c r="BU89" s="119"/>
      <c r="BV89" s="119"/>
      <c r="BW89" s="119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9"/>
      <c r="CW89" s="119"/>
      <c r="CX89" s="119"/>
      <c r="CY89" s="119"/>
      <c r="CZ89" s="119"/>
      <c r="DA89" s="119"/>
      <c r="DB89" s="119"/>
      <c r="DC89" s="119"/>
      <c r="DD89" s="119"/>
      <c r="DE89" s="119"/>
      <c r="DF89" s="119"/>
      <c r="DG89" s="119"/>
      <c r="DH89" s="119"/>
      <c r="DI89" s="119"/>
      <c r="DJ89" s="119"/>
      <c r="DK89" s="119"/>
      <c r="DL89" s="119"/>
      <c r="DM89" s="119"/>
      <c r="DN89" s="119"/>
      <c r="DO89" s="119"/>
      <c r="DP89" s="119"/>
      <c r="DQ89" s="119"/>
      <c r="DR89" s="119"/>
      <c r="DS89" s="119"/>
    </row>
    <row r="90" spans="5:123" ht="17.100000000000001" customHeight="1" x14ac:dyDescent="0.2">
      <c r="E90" s="120"/>
      <c r="F90" s="120"/>
      <c r="G90" s="119"/>
      <c r="H90" s="119"/>
      <c r="I90" s="119"/>
      <c r="J90" s="119"/>
      <c r="K90" s="121"/>
      <c r="L90" s="122"/>
      <c r="M90" s="123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19"/>
      <c r="CQ90" s="119"/>
      <c r="CR90" s="119"/>
      <c r="CS90" s="119"/>
      <c r="CT90" s="119"/>
      <c r="CU90" s="119"/>
      <c r="CV90" s="119"/>
      <c r="CW90" s="119"/>
      <c r="CX90" s="119"/>
      <c r="CY90" s="119"/>
      <c r="CZ90" s="119"/>
      <c r="DA90" s="119"/>
      <c r="DB90" s="119"/>
      <c r="DC90" s="119"/>
      <c r="DD90" s="119"/>
      <c r="DE90" s="119"/>
      <c r="DF90" s="119"/>
      <c r="DG90" s="119"/>
      <c r="DH90" s="119"/>
      <c r="DI90" s="119"/>
      <c r="DJ90" s="119"/>
      <c r="DK90" s="119"/>
      <c r="DL90" s="119"/>
      <c r="DM90" s="119"/>
      <c r="DN90" s="119"/>
      <c r="DO90" s="119"/>
      <c r="DP90" s="119"/>
      <c r="DQ90" s="119"/>
      <c r="DR90" s="119"/>
      <c r="DS90" s="119"/>
    </row>
    <row r="91" spans="5:123" ht="17.100000000000001" customHeight="1" x14ac:dyDescent="0.2">
      <c r="E91" s="120"/>
      <c r="F91" s="120"/>
      <c r="G91" s="119"/>
      <c r="H91" s="119"/>
      <c r="I91" s="119"/>
      <c r="J91" s="119"/>
      <c r="K91" s="121"/>
      <c r="L91" s="122"/>
      <c r="M91" s="123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9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  <c r="DL91" s="119"/>
      <c r="DM91" s="119"/>
      <c r="DN91" s="119"/>
      <c r="DO91" s="119"/>
      <c r="DP91" s="119"/>
      <c r="DQ91" s="119"/>
      <c r="DR91" s="119"/>
      <c r="DS91" s="119"/>
    </row>
    <row r="92" spans="5:123" ht="17.100000000000001" customHeight="1" x14ac:dyDescent="0.2">
      <c r="E92" s="120"/>
      <c r="F92" s="120"/>
      <c r="G92" s="119"/>
      <c r="H92" s="119"/>
      <c r="I92" s="119"/>
      <c r="J92" s="119"/>
      <c r="K92" s="121"/>
      <c r="L92" s="122"/>
      <c r="M92" s="123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19"/>
      <c r="CR92" s="119"/>
      <c r="CS92" s="119"/>
      <c r="CT92" s="119"/>
      <c r="CU92" s="119"/>
      <c r="CV92" s="119"/>
      <c r="CW92" s="119"/>
      <c r="CX92" s="119"/>
      <c r="CY92" s="119"/>
      <c r="CZ92" s="119"/>
      <c r="DA92" s="119"/>
      <c r="DB92" s="119"/>
      <c r="DC92" s="119"/>
      <c r="DD92" s="119"/>
      <c r="DE92" s="119"/>
      <c r="DF92" s="119"/>
      <c r="DG92" s="119"/>
      <c r="DH92" s="119"/>
      <c r="DI92" s="119"/>
      <c r="DJ92" s="119"/>
      <c r="DK92" s="119"/>
      <c r="DL92" s="119"/>
      <c r="DM92" s="119"/>
      <c r="DN92" s="119"/>
      <c r="DO92" s="119"/>
      <c r="DP92" s="119"/>
      <c r="DQ92" s="119"/>
      <c r="DR92" s="119"/>
      <c r="DS92" s="119"/>
    </row>
    <row r="93" spans="5:123" ht="17.100000000000001" customHeight="1" x14ac:dyDescent="0.2">
      <c r="E93" s="120"/>
      <c r="F93" s="120"/>
      <c r="G93" s="119"/>
      <c r="H93" s="119"/>
      <c r="I93" s="119"/>
      <c r="J93" s="119"/>
      <c r="K93" s="121"/>
      <c r="L93" s="122"/>
      <c r="M93" s="123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119"/>
      <c r="BL93" s="119"/>
      <c r="BM93" s="119"/>
      <c r="BN93" s="119"/>
      <c r="BO93" s="119"/>
      <c r="BP93" s="119"/>
      <c r="BQ93" s="119"/>
      <c r="BR93" s="119"/>
      <c r="BS93" s="119"/>
      <c r="BT93" s="119"/>
      <c r="BU93" s="119"/>
      <c r="BV93" s="119"/>
      <c r="BW93" s="119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9"/>
      <c r="CW93" s="119"/>
      <c r="CX93" s="119"/>
      <c r="CY93" s="119"/>
      <c r="CZ93" s="119"/>
      <c r="DA93" s="119"/>
      <c r="DB93" s="119"/>
      <c r="DC93" s="119"/>
      <c r="DD93" s="119"/>
      <c r="DE93" s="119"/>
      <c r="DF93" s="119"/>
      <c r="DG93" s="119"/>
      <c r="DH93" s="119"/>
      <c r="DI93" s="119"/>
      <c r="DJ93" s="119"/>
      <c r="DK93" s="119"/>
      <c r="DL93" s="119"/>
      <c r="DM93" s="119"/>
      <c r="DN93" s="119"/>
      <c r="DO93" s="119"/>
      <c r="DP93" s="119"/>
      <c r="DQ93" s="119"/>
      <c r="DR93" s="119"/>
      <c r="DS93" s="119"/>
    </row>
    <row r="94" spans="5:123" ht="17.100000000000001" customHeight="1" x14ac:dyDescent="0.2">
      <c r="E94" s="120"/>
      <c r="F94" s="120"/>
      <c r="G94" s="119"/>
      <c r="H94" s="119"/>
      <c r="I94" s="119"/>
      <c r="J94" s="119"/>
      <c r="K94" s="121"/>
      <c r="L94" s="122"/>
      <c r="M94" s="123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119"/>
      <c r="BL94" s="119"/>
      <c r="BM94" s="119"/>
      <c r="BN94" s="119"/>
      <c r="BO94" s="119"/>
      <c r="BP94" s="119"/>
      <c r="BQ94" s="119"/>
      <c r="BR94" s="119"/>
      <c r="BS94" s="119"/>
      <c r="BT94" s="119"/>
      <c r="BU94" s="119"/>
      <c r="BV94" s="119"/>
      <c r="BW94" s="119"/>
      <c r="BX94" s="119"/>
      <c r="BY94" s="119"/>
      <c r="BZ94" s="119"/>
      <c r="CA94" s="119"/>
      <c r="CB94" s="119"/>
      <c r="CC94" s="119"/>
      <c r="CD94" s="119"/>
      <c r="CE94" s="119"/>
      <c r="CF94" s="119"/>
      <c r="CG94" s="119"/>
      <c r="CH94" s="119"/>
      <c r="CI94" s="119"/>
      <c r="CJ94" s="119"/>
      <c r="CK94" s="119"/>
      <c r="CL94" s="119"/>
      <c r="CM94" s="119"/>
      <c r="CN94" s="119"/>
      <c r="CO94" s="119"/>
      <c r="CP94" s="119"/>
      <c r="CQ94" s="119"/>
      <c r="CR94" s="119"/>
      <c r="CS94" s="119"/>
      <c r="CT94" s="119"/>
      <c r="CU94" s="119"/>
      <c r="CV94" s="119"/>
      <c r="CW94" s="119"/>
      <c r="CX94" s="119"/>
      <c r="CY94" s="119"/>
      <c r="CZ94" s="119"/>
      <c r="DA94" s="119"/>
      <c r="DB94" s="119"/>
      <c r="DC94" s="119"/>
      <c r="DD94" s="119"/>
      <c r="DE94" s="119"/>
      <c r="DF94" s="119"/>
      <c r="DG94" s="119"/>
      <c r="DH94" s="119"/>
      <c r="DI94" s="119"/>
      <c r="DJ94" s="119"/>
      <c r="DK94" s="119"/>
      <c r="DL94" s="119"/>
      <c r="DM94" s="119"/>
      <c r="DN94" s="119"/>
      <c r="DO94" s="119"/>
      <c r="DP94" s="119"/>
      <c r="DQ94" s="119"/>
      <c r="DR94" s="119"/>
      <c r="DS94" s="119"/>
    </row>
    <row r="95" spans="5:123" ht="17.100000000000001" customHeight="1" x14ac:dyDescent="0.2">
      <c r="E95" s="120"/>
      <c r="F95" s="120"/>
      <c r="G95" s="119"/>
      <c r="H95" s="119"/>
      <c r="I95" s="119"/>
      <c r="J95" s="119"/>
      <c r="K95" s="121"/>
      <c r="L95" s="122"/>
      <c r="M95" s="123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119"/>
      <c r="BL95" s="119"/>
      <c r="BM95" s="119"/>
      <c r="BN95" s="119"/>
      <c r="BO95" s="119"/>
      <c r="BP95" s="119"/>
      <c r="BQ95" s="119"/>
      <c r="BR95" s="119"/>
      <c r="BS95" s="119"/>
      <c r="BT95" s="119"/>
      <c r="BU95" s="119"/>
      <c r="BV95" s="119"/>
      <c r="BW95" s="119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9"/>
      <c r="CW95" s="119"/>
      <c r="CX95" s="119"/>
      <c r="CY95" s="119"/>
      <c r="CZ95" s="119"/>
      <c r="DA95" s="119"/>
      <c r="DB95" s="119"/>
      <c r="DC95" s="119"/>
      <c r="DD95" s="119"/>
      <c r="DE95" s="119"/>
      <c r="DF95" s="119"/>
      <c r="DG95" s="119"/>
      <c r="DH95" s="119"/>
      <c r="DI95" s="119"/>
      <c r="DJ95" s="119"/>
      <c r="DK95" s="119"/>
      <c r="DL95" s="119"/>
      <c r="DM95" s="119"/>
      <c r="DN95" s="119"/>
      <c r="DO95" s="119"/>
      <c r="DP95" s="119"/>
      <c r="DQ95" s="119"/>
      <c r="DR95" s="119"/>
      <c r="DS95" s="119"/>
    </row>
    <row r="96" spans="5:123" ht="17.100000000000001" customHeight="1" x14ac:dyDescent="0.2">
      <c r="E96" s="120"/>
      <c r="F96" s="120"/>
      <c r="G96" s="119"/>
      <c r="H96" s="119"/>
      <c r="I96" s="119"/>
      <c r="J96" s="119"/>
      <c r="K96" s="121"/>
      <c r="L96" s="122"/>
      <c r="M96" s="123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119"/>
      <c r="BL96" s="119"/>
      <c r="BM96" s="119"/>
      <c r="BN96" s="119"/>
      <c r="BO96" s="119"/>
      <c r="BP96" s="119"/>
      <c r="BQ96" s="119"/>
      <c r="BR96" s="119"/>
      <c r="BS96" s="119"/>
      <c r="BT96" s="119"/>
      <c r="BU96" s="119"/>
      <c r="BV96" s="119"/>
      <c r="BW96" s="119"/>
      <c r="BX96" s="119"/>
      <c r="BY96" s="119"/>
      <c r="BZ96" s="119"/>
      <c r="CA96" s="119"/>
      <c r="CB96" s="119"/>
      <c r="CC96" s="119"/>
      <c r="CD96" s="119"/>
      <c r="CE96" s="119"/>
      <c r="CF96" s="119"/>
      <c r="CG96" s="119"/>
      <c r="CH96" s="119"/>
      <c r="CI96" s="119"/>
      <c r="CJ96" s="119"/>
      <c r="CK96" s="119"/>
      <c r="CL96" s="119"/>
      <c r="CM96" s="119"/>
      <c r="CN96" s="119"/>
      <c r="CO96" s="119"/>
      <c r="CP96" s="119"/>
      <c r="CQ96" s="119"/>
      <c r="CR96" s="119"/>
      <c r="CS96" s="119"/>
      <c r="CT96" s="119"/>
      <c r="CU96" s="119"/>
      <c r="CV96" s="119"/>
      <c r="CW96" s="119"/>
      <c r="CX96" s="119"/>
      <c r="CY96" s="119"/>
      <c r="CZ96" s="119"/>
      <c r="DA96" s="119"/>
      <c r="DB96" s="119"/>
      <c r="DC96" s="119"/>
      <c r="DD96" s="119"/>
      <c r="DE96" s="119"/>
      <c r="DF96" s="119"/>
      <c r="DG96" s="119"/>
      <c r="DH96" s="119"/>
      <c r="DI96" s="119"/>
      <c r="DJ96" s="119"/>
      <c r="DK96" s="119"/>
      <c r="DL96" s="119"/>
      <c r="DM96" s="119"/>
      <c r="DN96" s="119"/>
      <c r="DO96" s="119"/>
      <c r="DP96" s="119"/>
      <c r="DQ96" s="119"/>
      <c r="DR96" s="119"/>
      <c r="DS96" s="119"/>
    </row>
    <row r="97" spans="5:123" ht="17.100000000000001" customHeight="1" x14ac:dyDescent="0.2">
      <c r="E97" s="120"/>
      <c r="F97" s="120"/>
      <c r="G97" s="119"/>
      <c r="H97" s="119"/>
      <c r="I97" s="119"/>
      <c r="J97" s="119"/>
      <c r="K97" s="121"/>
      <c r="L97" s="122"/>
      <c r="M97" s="123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119"/>
      <c r="BL97" s="119"/>
      <c r="BM97" s="119"/>
      <c r="BN97" s="119"/>
      <c r="BO97" s="119"/>
      <c r="BP97" s="119"/>
      <c r="BQ97" s="119"/>
      <c r="BR97" s="119"/>
      <c r="BS97" s="119"/>
      <c r="BT97" s="119"/>
      <c r="BU97" s="119"/>
      <c r="BV97" s="119"/>
      <c r="BW97" s="119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9"/>
      <c r="CW97" s="119"/>
      <c r="CX97" s="119"/>
      <c r="CY97" s="119"/>
      <c r="CZ97" s="119"/>
      <c r="DA97" s="119"/>
      <c r="DB97" s="119"/>
      <c r="DC97" s="119"/>
      <c r="DD97" s="119"/>
      <c r="DE97" s="119"/>
      <c r="DF97" s="119"/>
      <c r="DG97" s="119"/>
      <c r="DH97" s="119"/>
      <c r="DI97" s="119"/>
      <c r="DJ97" s="119"/>
      <c r="DK97" s="119"/>
      <c r="DL97" s="119"/>
      <c r="DM97" s="119"/>
      <c r="DN97" s="119"/>
      <c r="DO97" s="119"/>
      <c r="DP97" s="119"/>
      <c r="DQ97" s="119"/>
      <c r="DR97" s="119"/>
      <c r="DS97" s="119"/>
    </row>
    <row r="98" spans="5:123" ht="17.100000000000001" customHeight="1" x14ac:dyDescent="0.2">
      <c r="E98" s="120"/>
      <c r="F98" s="120"/>
      <c r="G98" s="119"/>
      <c r="H98" s="119"/>
      <c r="I98" s="119"/>
      <c r="J98" s="119"/>
      <c r="K98" s="121"/>
      <c r="L98" s="122"/>
      <c r="M98" s="123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19"/>
      <c r="BP98" s="119"/>
      <c r="BQ98" s="119"/>
      <c r="BR98" s="119"/>
      <c r="BS98" s="119"/>
      <c r="BT98" s="119"/>
      <c r="BU98" s="119"/>
      <c r="BV98" s="119"/>
      <c r="BW98" s="119"/>
      <c r="BX98" s="119"/>
      <c r="BY98" s="119"/>
      <c r="BZ98" s="119"/>
      <c r="CA98" s="119"/>
      <c r="CB98" s="119"/>
      <c r="CC98" s="119"/>
      <c r="CD98" s="119"/>
      <c r="CE98" s="119"/>
      <c r="CF98" s="119"/>
      <c r="CG98" s="119"/>
      <c r="CH98" s="119"/>
      <c r="CI98" s="119"/>
      <c r="CJ98" s="119"/>
      <c r="CK98" s="119"/>
      <c r="CL98" s="119"/>
      <c r="CM98" s="119"/>
      <c r="CN98" s="119"/>
      <c r="CO98" s="119"/>
      <c r="CP98" s="119"/>
      <c r="CQ98" s="119"/>
      <c r="CR98" s="119"/>
      <c r="CS98" s="119"/>
      <c r="CT98" s="119"/>
      <c r="CU98" s="119"/>
      <c r="CV98" s="119"/>
      <c r="CW98" s="119"/>
      <c r="CX98" s="119"/>
      <c r="CY98" s="119"/>
      <c r="CZ98" s="119"/>
      <c r="DA98" s="119"/>
      <c r="DB98" s="119"/>
      <c r="DC98" s="119"/>
      <c r="DD98" s="119"/>
      <c r="DE98" s="119"/>
      <c r="DF98" s="119"/>
      <c r="DG98" s="119"/>
      <c r="DH98" s="119"/>
      <c r="DI98" s="119"/>
      <c r="DJ98" s="119"/>
      <c r="DK98" s="119"/>
      <c r="DL98" s="119"/>
      <c r="DM98" s="119"/>
      <c r="DN98" s="119"/>
      <c r="DO98" s="119"/>
      <c r="DP98" s="119"/>
      <c r="DQ98" s="119"/>
      <c r="DR98" s="119"/>
      <c r="DS98" s="119"/>
    </row>
    <row r="99" spans="5:123" ht="17.100000000000001" customHeight="1" x14ac:dyDescent="0.2">
      <c r="E99" s="120"/>
      <c r="F99" s="120"/>
      <c r="G99" s="119"/>
      <c r="H99" s="119"/>
      <c r="I99" s="119"/>
      <c r="J99" s="119"/>
      <c r="K99" s="121"/>
      <c r="L99" s="122"/>
      <c r="M99" s="123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119"/>
      <c r="BL99" s="119"/>
      <c r="BM99" s="119"/>
      <c r="BN99" s="119"/>
      <c r="BO99" s="119"/>
      <c r="BP99" s="119"/>
      <c r="BQ99" s="119"/>
      <c r="BR99" s="119"/>
      <c r="BS99" s="119"/>
      <c r="BT99" s="119"/>
      <c r="BU99" s="119"/>
      <c r="BV99" s="119"/>
      <c r="BW99" s="119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9"/>
      <c r="CW99" s="119"/>
      <c r="CX99" s="119"/>
      <c r="CY99" s="119"/>
      <c r="CZ99" s="119"/>
      <c r="DA99" s="119"/>
      <c r="DB99" s="119"/>
      <c r="DC99" s="119"/>
      <c r="DD99" s="119"/>
      <c r="DE99" s="119"/>
      <c r="DF99" s="119"/>
      <c r="DG99" s="119"/>
      <c r="DH99" s="119"/>
      <c r="DI99" s="119"/>
      <c r="DJ99" s="119"/>
      <c r="DK99" s="119"/>
      <c r="DL99" s="119"/>
      <c r="DM99" s="119"/>
      <c r="DN99" s="119"/>
      <c r="DO99" s="119"/>
      <c r="DP99" s="119"/>
      <c r="DQ99" s="119"/>
      <c r="DR99" s="119"/>
      <c r="DS99" s="119"/>
    </row>
    <row r="100" spans="5:123" ht="17.100000000000001" customHeight="1" x14ac:dyDescent="0.2">
      <c r="E100" s="120"/>
      <c r="F100" s="120"/>
      <c r="G100" s="119"/>
      <c r="H100" s="119"/>
      <c r="I100" s="119"/>
      <c r="J100" s="119"/>
      <c r="K100" s="121"/>
      <c r="L100" s="122"/>
      <c r="M100" s="123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119"/>
      <c r="BL100" s="119"/>
      <c r="BM100" s="119"/>
      <c r="BN100" s="119"/>
      <c r="BO100" s="119"/>
      <c r="BP100" s="119"/>
      <c r="BQ100" s="119"/>
      <c r="BR100" s="119"/>
      <c r="BS100" s="119"/>
      <c r="BT100" s="119"/>
      <c r="BU100" s="119"/>
      <c r="BV100" s="119"/>
      <c r="BW100" s="119"/>
      <c r="BX100" s="119"/>
      <c r="BY100" s="119"/>
      <c r="BZ100" s="119"/>
      <c r="CA100" s="119"/>
      <c r="CB100" s="119"/>
      <c r="CC100" s="119"/>
      <c r="CD100" s="119"/>
      <c r="CE100" s="119"/>
      <c r="CF100" s="119"/>
      <c r="CG100" s="119"/>
      <c r="CH100" s="119"/>
      <c r="CI100" s="119"/>
      <c r="CJ100" s="119"/>
      <c r="CK100" s="119"/>
      <c r="CL100" s="119"/>
      <c r="CM100" s="119"/>
      <c r="CN100" s="119"/>
      <c r="CO100" s="119"/>
      <c r="CP100" s="119"/>
      <c r="CQ100" s="119"/>
      <c r="CR100" s="119"/>
      <c r="CS100" s="119"/>
      <c r="CT100" s="119"/>
      <c r="CU100" s="119"/>
      <c r="CV100" s="119"/>
      <c r="CW100" s="119"/>
      <c r="CX100" s="119"/>
      <c r="CY100" s="119"/>
      <c r="CZ100" s="119"/>
      <c r="DA100" s="119"/>
      <c r="DB100" s="119"/>
      <c r="DC100" s="119"/>
      <c r="DD100" s="119"/>
      <c r="DE100" s="119"/>
      <c r="DF100" s="119"/>
      <c r="DG100" s="119"/>
      <c r="DH100" s="119"/>
      <c r="DI100" s="119"/>
      <c r="DJ100" s="119"/>
      <c r="DK100" s="119"/>
      <c r="DL100" s="119"/>
      <c r="DM100" s="119"/>
      <c r="DN100" s="119"/>
      <c r="DO100" s="119"/>
      <c r="DP100" s="119"/>
      <c r="DQ100" s="119"/>
      <c r="DR100" s="119"/>
      <c r="DS100" s="119"/>
    </row>
    <row r="101" spans="5:123" ht="17.100000000000001" customHeight="1" x14ac:dyDescent="0.2">
      <c r="E101" s="120"/>
      <c r="F101" s="120"/>
      <c r="G101" s="119"/>
      <c r="H101" s="119"/>
      <c r="I101" s="119"/>
      <c r="J101" s="119"/>
      <c r="K101" s="121"/>
      <c r="L101" s="122"/>
      <c r="M101" s="123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119"/>
      <c r="BL101" s="119"/>
      <c r="BM101" s="119"/>
      <c r="BN101" s="119"/>
      <c r="BO101" s="119"/>
      <c r="BP101" s="119"/>
      <c r="BQ101" s="119"/>
      <c r="BR101" s="119"/>
      <c r="BS101" s="119"/>
      <c r="BT101" s="119"/>
      <c r="BU101" s="119"/>
      <c r="BV101" s="119"/>
      <c r="BW101" s="119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9"/>
      <c r="CW101" s="119"/>
      <c r="CX101" s="119"/>
      <c r="CY101" s="119"/>
      <c r="CZ101" s="119"/>
      <c r="DA101" s="119"/>
      <c r="DB101" s="119"/>
      <c r="DC101" s="119"/>
      <c r="DD101" s="119"/>
      <c r="DE101" s="119"/>
      <c r="DF101" s="119"/>
      <c r="DG101" s="119"/>
      <c r="DH101" s="119"/>
      <c r="DI101" s="119"/>
      <c r="DJ101" s="119"/>
      <c r="DK101" s="119"/>
      <c r="DL101" s="119"/>
      <c r="DM101" s="119"/>
      <c r="DN101" s="119"/>
      <c r="DO101" s="119"/>
      <c r="DP101" s="119"/>
      <c r="DQ101" s="119"/>
      <c r="DR101" s="119"/>
      <c r="DS101" s="119"/>
    </row>
    <row r="102" spans="5:123" ht="17.100000000000001" customHeight="1" x14ac:dyDescent="0.2">
      <c r="E102" s="120"/>
      <c r="F102" s="120"/>
      <c r="G102" s="119"/>
      <c r="H102" s="119"/>
      <c r="I102" s="119"/>
      <c r="J102" s="119"/>
      <c r="K102" s="121"/>
      <c r="L102" s="122"/>
      <c r="M102" s="123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119"/>
      <c r="BL102" s="119"/>
      <c r="BM102" s="119"/>
      <c r="BN102" s="119"/>
      <c r="BO102" s="119"/>
      <c r="BP102" s="119"/>
      <c r="BQ102" s="119"/>
      <c r="BR102" s="119"/>
      <c r="BS102" s="119"/>
      <c r="BT102" s="119"/>
      <c r="BU102" s="119"/>
      <c r="BV102" s="119"/>
      <c r="BW102" s="119"/>
      <c r="BX102" s="119"/>
      <c r="BY102" s="119"/>
      <c r="BZ102" s="119"/>
      <c r="CA102" s="119"/>
      <c r="CB102" s="119"/>
      <c r="CC102" s="119"/>
      <c r="CD102" s="119"/>
      <c r="CE102" s="119"/>
      <c r="CF102" s="119"/>
      <c r="CG102" s="119"/>
      <c r="CH102" s="119"/>
      <c r="CI102" s="119"/>
      <c r="CJ102" s="119"/>
      <c r="CK102" s="119"/>
      <c r="CL102" s="119"/>
      <c r="CM102" s="119"/>
      <c r="CN102" s="119"/>
      <c r="CO102" s="119"/>
      <c r="CP102" s="119"/>
      <c r="CQ102" s="119"/>
      <c r="CR102" s="119"/>
      <c r="CS102" s="119"/>
      <c r="CT102" s="119"/>
      <c r="CU102" s="119"/>
      <c r="CV102" s="119"/>
      <c r="CW102" s="119"/>
      <c r="CX102" s="119"/>
      <c r="CY102" s="119"/>
      <c r="CZ102" s="119"/>
      <c r="DA102" s="119"/>
      <c r="DB102" s="119"/>
      <c r="DC102" s="119"/>
      <c r="DD102" s="119"/>
      <c r="DE102" s="119"/>
      <c r="DF102" s="119"/>
      <c r="DG102" s="119"/>
      <c r="DH102" s="119"/>
      <c r="DI102" s="119"/>
      <c r="DJ102" s="119"/>
      <c r="DK102" s="119"/>
      <c r="DL102" s="119"/>
      <c r="DM102" s="119"/>
      <c r="DN102" s="119"/>
      <c r="DO102" s="119"/>
      <c r="DP102" s="119"/>
      <c r="DQ102" s="119"/>
      <c r="DR102" s="119"/>
      <c r="DS102" s="119"/>
    </row>
    <row r="103" spans="5:123" ht="17.100000000000001" customHeight="1" x14ac:dyDescent="0.2">
      <c r="E103" s="120"/>
      <c r="F103" s="120"/>
      <c r="G103" s="119"/>
      <c r="H103" s="119"/>
      <c r="I103" s="119"/>
      <c r="J103" s="119"/>
      <c r="K103" s="121"/>
      <c r="L103" s="122"/>
      <c r="M103" s="123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119"/>
      <c r="BL103" s="119"/>
      <c r="BM103" s="119"/>
      <c r="BN103" s="119"/>
      <c r="BO103" s="119"/>
      <c r="BP103" s="119"/>
      <c r="BQ103" s="119"/>
      <c r="BR103" s="119"/>
      <c r="BS103" s="119"/>
      <c r="BT103" s="119"/>
      <c r="BU103" s="119"/>
      <c r="BV103" s="119"/>
      <c r="BW103" s="119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9"/>
      <c r="CW103" s="119"/>
      <c r="CX103" s="119"/>
      <c r="CY103" s="119"/>
      <c r="CZ103" s="119"/>
      <c r="DA103" s="119"/>
      <c r="DB103" s="119"/>
      <c r="DC103" s="119"/>
      <c r="DD103" s="119"/>
      <c r="DE103" s="119"/>
      <c r="DF103" s="119"/>
      <c r="DG103" s="119"/>
      <c r="DH103" s="119"/>
      <c r="DI103" s="119"/>
      <c r="DJ103" s="119"/>
      <c r="DK103" s="119"/>
      <c r="DL103" s="119"/>
      <c r="DM103" s="119"/>
      <c r="DN103" s="119"/>
      <c r="DO103" s="119"/>
      <c r="DP103" s="119"/>
      <c r="DQ103" s="119"/>
      <c r="DR103" s="119"/>
      <c r="DS103" s="119"/>
    </row>
    <row r="104" spans="5:123" ht="17.100000000000001" customHeight="1" x14ac:dyDescent="0.2">
      <c r="E104" s="120"/>
      <c r="F104" s="120"/>
      <c r="G104" s="119"/>
      <c r="H104" s="119"/>
      <c r="I104" s="119"/>
      <c r="J104" s="119"/>
      <c r="K104" s="121"/>
      <c r="L104" s="122"/>
      <c r="M104" s="123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119"/>
      <c r="BL104" s="119"/>
      <c r="BM104" s="119"/>
      <c r="BN104" s="119"/>
      <c r="BO104" s="119"/>
      <c r="BP104" s="119"/>
      <c r="BQ104" s="119"/>
      <c r="BR104" s="119"/>
      <c r="BS104" s="119"/>
      <c r="BT104" s="119"/>
      <c r="BU104" s="119"/>
      <c r="BV104" s="119"/>
      <c r="BW104" s="119"/>
      <c r="BX104" s="119"/>
      <c r="BY104" s="119"/>
      <c r="BZ104" s="119"/>
      <c r="CA104" s="119"/>
      <c r="CB104" s="119"/>
      <c r="CC104" s="119"/>
      <c r="CD104" s="119"/>
      <c r="CE104" s="119"/>
      <c r="CF104" s="119"/>
      <c r="CG104" s="119"/>
      <c r="CH104" s="119"/>
      <c r="CI104" s="119"/>
      <c r="CJ104" s="119"/>
      <c r="CK104" s="119"/>
      <c r="CL104" s="119"/>
      <c r="CM104" s="119"/>
      <c r="CN104" s="119"/>
      <c r="CO104" s="119"/>
      <c r="CP104" s="119"/>
      <c r="CQ104" s="119"/>
      <c r="CR104" s="119"/>
      <c r="CS104" s="119"/>
      <c r="CT104" s="119"/>
      <c r="CU104" s="119"/>
      <c r="CV104" s="119"/>
      <c r="CW104" s="119"/>
      <c r="CX104" s="119"/>
      <c r="CY104" s="119"/>
      <c r="CZ104" s="119"/>
      <c r="DA104" s="119"/>
      <c r="DB104" s="119"/>
      <c r="DC104" s="119"/>
      <c r="DD104" s="119"/>
      <c r="DE104" s="119"/>
      <c r="DF104" s="119"/>
      <c r="DG104" s="119"/>
      <c r="DH104" s="119"/>
      <c r="DI104" s="119"/>
      <c r="DJ104" s="119"/>
      <c r="DK104" s="119"/>
      <c r="DL104" s="119"/>
      <c r="DM104" s="119"/>
      <c r="DN104" s="119"/>
      <c r="DO104" s="119"/>
      <c r="DP104" s="119"/>
      <c r="DQ104" s="119"/>
      <c r="DR104" s="119"/>
      <c r="DS104" s="119"/>
    </row>
    <row r="105" spans="5:123" ht="17.100000000000001" customHeight="1" x14ac:dyDescent="0.2">
      <c r="E105" s="120"/>
      <c r="F105" s="120"/>
      <c r="G105" s="119"/>
      <c r="H105" s="119"/>
      <c r="I105" s="119"/>
      <c r="J105" s="119"/>
      <c r="K105" s="121"/>
      <c r="L105" s="122"/>
      <c r="M105" s="123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119"/>
      <c r="BL105" s="119"/>
      <c r="BM105" s="119"/>
      <c r="BN105" s="119"/>
      <c r="BO105" s="119"/>
      <c r="BP105" s="119"/>
      <c r="BQ105" s="119"/>
      <c r="BR105" s="119"/>
      <c r="BS105" s="119"/>
      <c r="BT105" s="119"/>
      <c r="BU105" s="119"/>
      <c r="BV105" s="119"/>
      <c r="BW105" s="119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9"/>
      <c r="CW105" s="119"/>
      <c r="CX105" s="119"/>
      <c r="CY105" s="119"/>
      <c r="CZ105" s="119"/>
      <c r="DA105" s="119"/>
      <c r="DB105" s="119"/>
      <c r="DC105" s="119"/>
      <c r="DD105" s="119"/>
      <c r="DE105" s="119"/>
      <c r="DF105" s="119"/>
      <c r="DG105" s="119"/>
      <c r="DH105" s="119"/>
      <c r="DI105" s="119"/>
      <c r="DJ105" s="119"/>
      <c r="DK105" s="119"/>
      <c r="DL105" s="119"/>
      <c r="DM105" s="119"/>
      <c r="DN105" s="119"/>
      <c r="DO105" s="119"/>
      <c r="DP105" s="119"/>
      <c r="DQ105" s="119"/>
      <c r="DR105" s="119"/>
      <c r="DS105" s="119"/>
    </row>
    <row r="106" spans="5:123" ht="17.100000000000001" customHeight="1" x14ac:dyDescent="0.2">
      <c r="E106" s="120"/>
      <c r="F106" s="120"/>
      <c r="G106" s="119"/>
      <c r="H106" s="119"/>
      <c r="I106" s="119"/>
      <c r="J106" s="119"/>
      <c r="K106" s="121"/>
      <c r="L106" s="122"/>
      <c r="M106" s="123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  <c r="CE106" s="119"/>
      <c r="CF106" s="119"/>
      <c r="CG106" s="119"/>
      <c r="CH106" s="119"/>
      <c r="CI106" s="119"/>
      <c r="CJ106" s="119"/>
      <c r="CK106" s="119"/>
      <c r="CL106" s="119"/>
      <c r="CM106" s="119"/>
      <c r="CN106" s="119"/>
      <c r="CO106" s="119"/>
      <c r="CP106" s="119"/>
      <c r="CQ106" s="119"/>
      <c r="CR106" s="119"/>
      <c r="CS106" s="119"/>
      <c r="CT106" s="119"/>
      <c r="CU106" s="119"/>
      <c r="CV106" s="119"/>
      <c r="CW106" s="119"/>
      <c r="CX106" s="119"/>
      <c r="CY106" s="119"/>
      <c r="CZ106" s="119"/>
      <c r="DA106" s="119"/>
      <c r="DB106" s="119"/>
      <c r="DC106" s="119"/>
      <c r="DD106" s="119"/>
      <c r="DE106" s="119"/>
      <c r="DF106" s="119"/>
      <c r="DG106" s="119"/>
      <c r="DH106" s="119"/>
      <c r="DI106" s="119"/>
      <c r="DJ106" s="119"/>
      <c r="DK106" s="119"/>
      <c r="DL106" s="119"/>
      <c r="DM106" s="119"/>
      <c r="DN106" s="119"/>
      <c r="DO106" s="119"/>
      <c r="DP106" s="119"/>
      <c r="DQ106" s="119"/>
      <c r="DR106" s="119"/>
      <c r="DS106" s="119"/>
    </row>
    <row r="107" spans="5:123" ht="17.100000000000001" customHeight="1" x14ac:dyDescent="0.2">
      <c r="E107" s="120"/>
      <c r="F107" s="120"/>
      <c r="G107" s="119"/>
      <c r="H107" s="119"/>
      <c r="I107" s="119"/>
      <c r="J107" s="119"/>
      <c r="K107" s="121"/>
      <c r="L107" s="122"/>
      <c r="M107" s="123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19"/>
      <c r="CX107" s="119"/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</row>
    <row r="108" spans="5:123" ht="17.100000000000001" customHeight="1" x14ac:dyDescent="0.2">
      <c r="E108" s="120"/>
      <c r="F108" s="120"/>
      <c r="G108" s="119"/>
      <c r="H108" s="119"/>
      <c r="I108" s="119"/>
      <c r="J108" s="119"/>
      <c r="K108" s="121"/>
      <c r="L108" s="122"/>
      <c r="M108" s="123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19"/>
      <c r="CX108" s="119"/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19"/>
      <c r="DQ108" s="119"/>
      <c r="DR108" s="119"/>
      <c r="DS108" s="119"/>
    </row>
    <row r="109" spans="5:123" ht="17.100000000000001" customHeight="1" x14ac:dyDescent="0.2">
      <c r="E109" s="120"/>
      <c r="F109" s="120"/>
      <c r="G109" s="119"/>
      <c r="H109" s="119"/>
      <c r="I109" s="119"/>
      <c r="J109" s="119"/>
      <c r="K109" s="121"/>
      <c r="L109" s="122"/>
      <c r="M109" s="123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9"/>
      <c r="CW109" s="119"/>
      <c r="CX109" s="119"/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19"/>
      <c r="DL109" s="119"/>
      <c r="DM109" s="119"/>
      <c r="DN109" s="119"/>
      <c r="DO109" s="119"/>
      <c r="DP109" s="119"/>
      <c r="DQ109" s="119"/>
      <c r="DR109" s="119"/>
      <c r="DS109" s="119"/>
    </row>
    <row r="110" spans="5:123" ht="17.100000000000001" customHeight="1" x14ac:dyDescent="0.2">
      <c r="E110" s="120"/>
      <c r="F110" s="120"/>
      <c r="G110" s="119"/>
      <c r="H110" s="119"/>
      <c r="I110" s="119"/>
      <c r="J110" s="119"/>
      <c r="K110" s="121"/>
      <c r="L110" s="122"/>
      <c r="M110" s="123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19"/>
      <c r="CO110" s="119"/>
      <c r="CP110" s="119"/>
      <c r="CQ110" s="119"/>
      <c r="CR110" s="119"/>
      <c r="CS110" s="119"/>
      <c r="CT110" s="119"/>
      <c r="CU110" s="119"/>
      <c r="CV110" s="119"/>
      <c r="CW110" s="119"/>
      <c r="CX110" s="119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19"/>
      <c r="DL110" s="119"/>
      <c r="DM110" s="119"/>
      <c r="DN110" s="119"/>
      <c r="DO110" s="119"/>
      <c r="DP110" s="119"/>
      <c r="DQ110" s="119"/>
      <c r="DR110" s="119"/>
      <c r="DS110" s="119"/>
    </row>
    <row r="111" spans="5:123" ht="17.100000000000001" customHeight="1" x14ac:dyDescent="0.2">
      <c r="E111" s="120"/>
      <c r="F111" s="120"/>
      <c r="G111" s="119"/>
      <c r="H111" s="119"/>
      <c r="I111" s="119"/>
      <c r="J111" s="119"/>
      <c r="K111" s="121"/>
      <c r="L111" s="122"/>
      <c r="M111" s="123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9"/>
      <c r="CW111" s="119"/>
      <c r="CX111" s="119"/>
      <c r="CY111" s="119"/>
      <c r="CZ111" s="119"/>
      <c r="DA111" s="119"/>
      <c r="DB111" s="119"/>
      <c r="DC111" s="119"/>
      <c r="DD111" s="119"/>
      <c r="DE111" s="119"/>
      <c r="DF111" s="119"/>
      <c r="DG111" s="119"/>
      <c r="DH111" s="119"/>
      <c r="DI111" s="119"/>
      <c r="DJ111" s="119"/>
      <c r="DK111" s="119"/>
      <c r="DL111" s="119"/>
      <c r="DM111" s="119"/>
      <c r="DN111" s="119"/>
      <c r="DO111" s="119"/>
      <c r="DP111" s="119"/>
      <c r="DQ111" s="119"/>
      <c r="DR111" s="119"/>
      <c r="DS111" s="119"/>
    </row>
    <row r="112" spans="5:123" ht="17.100000000000001" customHeight="1" x14ac:dyDescent="0.2">
      <c r="E112" s="120"/>
      <c r="F112" s="120"/>
      <c r="G112" s="119"/>
      <c r="H112" s="119"/>
      <c r="I112" s="119"/>
      <c r="J112" s="119"/>
      <c r="K112" s="121"/>
      <c r="L112" s="122"/>
      <c r="M112" s="123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19"/>
      <c r="CI112" s="119"/>
      <c r="CJ112" s="119"/>
      <c r="CK112" s="119"/>
      <c r="CL112" s="119"/>
      <c r="CM112" s="119"/>
      <c r="CN112" s="119"/>
      <c r="CO112" s="119"/>
      <c r="CP112" s="119"/>
      <c r="CQ112" s="119"/>
      <c r="CR112" s="119"/>
      <c r="CS112" s="119"/>
      <c r="CT112" s="119"/>
      <c r="CU112" s="119"/>
      <c r="CV112" s="119"/>
      <c r="CW112" s="119"/>
      <c r="CX112" s="119"/>
      <c r="CY112" s="119"/>
      <c r="CZ112" s="119"/>
      <c r="DA112" s="119"/>
      <c r="DB112" s="119"/>
      <c r="DC112" s="119"/>
      <c r="DD112" s="119"/>
      <c r="DE112" s="119"/>
      <c r="DF112" s="119"/>
      <c r="DG112" s="119"/>
      <c r="DH112" s="119"/>
      <c r="DI112" s="119"/>
      <c r="DJ112" s="119"/>
      <c r="DK112" s="119"/>
      <c r="DL112" s="119"/>
      <c r="DM112" s="119"/>
      <c r="DN112" s="119"/>
      <c r="DO112" s="119"/>
      <c r="DP112" s="119"/>
      <c r="DQ112" s="119"/>
      <c r="DR112" s="119"/>
      <c r="DS112" s="119"/>
    </row>
    <row r="113" spans="5:123" ht="17.100000000000001" customHeight="1" x14ac:dyDescent="0.2">
      <c r="E113" s="120"/>
      <c r="F113" s="120"/>
      <c r="G113" s="119"/>
      <c r="H113" s="119"/>
      <c r="I113" s="119"/>
      <c r="J113" s="119"/>
      <c r="K113" s="121"/>
      <c r="L113" s="122"/>
      <c r="M113" s="123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9"/>
      <c r="CW113" s="119"/>
      <c r="CX113" s="119"/>
      <c r="CY113" s="119"/>
      <c r="CZ113" s="119"/>
      <c r="DA113" s="119"/>
      <c r="DB113" s="119"/>
      <c r="DC113" s="119"/>
      <c r="DD113" s="119"/>
      <c r="DE113" s="119"/>
      <c r="DF113" s="119"/>
      <c r="DG113" s="119"/>
      <c r="DH113" s="119"/>
      <c r="DI113" s="119"/>
      <c r="DJ113" s="119"/>
      <c r="DK113" s="119"/>
      <c r="DL113" s="119"/>
      <c r="DM113" s="119"/>
      <c r="DN113" s="119"/>
      <c r="DO113" s="119"/>
      <c r="DP113" s="119"/>
      <c r="DQ113" s="119"/>
      <c r="DR113" s="119"/>
      <c r="DS113" s="119"/>
    </row>
    <row r="114" spans="5:123" ht="17.100000000000001" customHeight="1" x14ac:dyDescent="0.2">
      <c r="E114" s="120"/>
      <c r="F114" s="120"/>
      <c r="G114" s="119"/>
      <c r="H114" s="119"/>
      <c r="I114" s="119"/>
      <c r="J114" s="119"/>
      <c r="K114" s="121"/>
      <c r="L114" s="122"/>
      <c r="M114" s="123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  <c r="CE114" s="119"/>
      <c r="CF114" s="119"/>
      <c r="CG114" s="119"/>
      <c r="CH114" s="119"/>
      <c r="CI114" s="119"/>
      <c r="CJ114" s="119"/>
      <c r="CK114" s="119"/>
      <c r="CL114" s="119"/>
      <c r="CM114" s="119"/>
      <c r="CN114" s="119"/>
      <c r="CO114" s="119"/>
      <c r="CP114" s="119"/>
      <c r="CQ114" s="119"/>
      <c r="CR114" s="119"/>
      <c r="CS114" s="119"/>
      <c r="CT114" s="119"/>
      <c r="CU114" s="119"/>
      <c r="CV114" s="119"/>
      <c r="CW114" s="119"/>
      <c r="CX114" s="119"/>
      <c r="CY114" s="119"/>
      <c r="CZ114" s="119"/>
      <c r="DA114" s="119"/>
      <c r="DB114" s="119"/>
      <c r="DC114" s="119"/>
      <c r="DD114" s="119"/>
      <c r="DE114" s="119"/>
      <c r="DF114" s="119"/>
      <c r="DG114" s="119"/>
      <c r="DH114" s="119"/>
      <c r="DI114" s="119"/>
      <c r="DJ114" s="119"/>
      <c r="DK114" s="119"/>
      <c r="DL114" s="119"/>
      <c r="DM114" s="119"/>
      <c r="DN114" s="119"/>
      <c r="DO114" s="119"/>
      <c r="DP114" s="119"/>
      <c r="DQ114" s="119"/>
      <c r="DR114" s="119"/>
      <c r="DS114" s="119"/>
    </row>
    <row r="115" spans="5:123" ht="17.100000000000001" customHeight="1" x14ac:dyDescent="0.2">
      <c r="E115" s="120"/>
      <c r="F115" s="120"/>
      <c r="G115" s="119"/>
      <c r="H115" s="119"/>
      <c r="I115" s="119"/>
      <c r="J115" s="119"/>
      <c r="K115" s="121"/>
      <c r="L115" s="122"/>
      <c r="M115" s="123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</row>
    <row r="116" spans="5:123" ht="17.100000000000001" customHeight="1" x14ac:dyDescent="0.2">
      <c r="E116" s="120"/>
      <c r="F116" s="120"/>
      <c r="G116" s="119"/>
      <c r="H116" s="119"/>
      <c r="I116" s="119"/>
      <c r="J116" s="119"/>
      <c r="K116" s="121"/>
      <c r="L116" s="122"/>
      <c r="M116" s="123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19"/>
      <c r="CO116" s="119"/>
      <c r="CP116" s="119"/>
      <c r="CQ116" s="119"/>
      <c r="CR116" s="119"/>
      <c r="CS116" s="119"/>
      <c r="CT116" s="119"/>
      <c r="CU116" s="119"/>
      <c r="CV116" s="119"/>
      <c r="CW116" s="119"/>
      <c r="CX116" s="119"/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19"/>
      <c r="DL116" s="119"/>
      <c r="DM116" s="119"/>
      <c r="DN116" s="119"/>
      <c r="DO116" s="119"/>
      <c r="DP116" s="119"/>
      <c r="DQ116" s="119"/>
      <c r="DR116" s="119"/>
      <c r="DS116" s="119"/>
    </row>
    <row r="117" spans="5:123" ht="17.100000000000001" customHeight="1" x14ac:dyDescent="0.2">
      <c r="E117" s="120"/>
      <c r="F117" s="120"/>
      <c r="G117" s="119"/>
      <c r="H117" s="119"/>
      <c r="I117" s="119"/>
      <c r="J117" s="119"/>
      <c r="K117" s="121"/>
      <c r="L117" s="122"/>
      <c r="M117" s="123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19"/>
      <c r="CO117" s="119"/>
      <c r="CP117" s="119"/>
      <c r="CQ117" s="119"/>
      <c r="CR117" s="119"/>
      <c r="CS117" s="119"/>
      <c r="CT117" s="119"/>
      <c r="CU117" s="119"/>
      <c r="CV117" s="119"/>
      <c r="CW117" s="119"/>
      <c r="CX117" s="119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19"/>
      <c r="DL117" s="119"/>
      <c r="DM117" s="119"/>
      <c r="DN117" s="119"/>
      <c r="DO117" s="119"/>
      <c r="DP117" s="119"/>
      <c r="DQ117" s="119"/>
      <c r="DR117" s="119"/>
      <c r="DS117" s="119"/>
    </row>
    <row r="118" spans="5:123" ht="17.100000000000001" customHeight="1" x14ac:dyDescent="0.2"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</row>
    <row r="119" spans="5:123" ht="17.100000000000001" customHeight="1" x14ac:dyDescent="0.2"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</row>
    <row r="120" spans="5:123" ht="17.100000000000001" customHeight="1" x14ac:dyDescent="0.2"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</row>
    <row r="122" spans="5:123" ht="17.100000000000001" customHeight="1" x14ac:dyDescent="0.2">
      <c r="AM122" s="72"/>
    </row>
    <row r="123" spans="5:123" ht="17.100000000000001" customHeight="1" x14ac:dyDescent="0.2">
      <c r="AM123" s="72"/>
    </row>
    <row r="124" spans="5:123" ht="17.100000000000001" customHeight="1" x14ac:dyDescent="0.2">
      <c r="AM124" s="72"/>
    </row>
    <row r="125" spans="5:123" ht="17.100000000000001" customHeight="1" x14ac:dyDescent="0.2">
      <c r="AM125" s="72"/>
    </row>
    <row r="126" spans="5:123" ht="17.100000000000001" customHeight="1" x14ac:dyDescent="0.2">
      <c r="AM126" s="72"/>
    </row>
    <row r="127" spans="5:123" ht="17.100000000000001" customHeight="1" x14ac:dyDescent="0.2">
      <c r="AM127" s="72"/>
    </row>
  </sheetData>
  <sheetProtection sheet="1" objects="1" scenarios="1"/>
  <mergeCells count="2">
    <mergeCell ref="M1:M4"/>
    <mergeCell ref="G7:J7"/>
  </mergeCells>
  <phoneticPr fontId="16" type="noConversion"/>
  <conditionalFormatting sqref="CQ8:DJ105 N89:CP105">
    <cfRule type="cellIs" dxfId="29" priority="1" stopIfTrue="1" operator="greaterThanOrEqual">
      <formula>100</formula>
    </cfRule>
    <cfRule type="cellIs" dxfId="28" priority="2" stopIfTrue="1" operator="between">
      <formula>67</formula>
      <formula>100</formula>
    </cfRule>
    <cfRule type="cellIs" dxfId="27" priority="3" stopIfTrue="1" operator="between">
      <formula>33</formula>
      <formula>67</formula>
    </cfRule>
  </conditionalFormatting>
  <conditionalFormatting sqref="N8:CP28">
    <cfRule type="cellIs" dxfId="26" priority="4" stopIfTrue="1" operator="greaterThanOrEqual">
      <formula>420</formula>
    </cfRule>
    <cfRule type="cellIs" dxfId="25" priority="5" stopIfTrue="1" operator="between">
      <formula>280</formula>
      <formula>420</formula>
    </cfRule>
    <cfRule type="cellIs" dxfId="24" priority="6" stopIfTrue="1" operator="between">
      <formula>140</formula>
      <formula>280</formula>
    </cfRule>
  </conditionalFormatting>
  <conditionalFormatting sqref="N29:CP88">
    <cfRule type="cellIs" dxfId="23" priority="7" stopIfTrue="1" operator="greaterThanOrEqual">
      <formula>402</formula>
    </cfRule>
    <cfRule type="cellIs" dxfId="22" priority="8" stopIfTrue="1" operator="between">
      <formula>268</formula>
      <formula>402</formula>
    </cfRule>
    <cfRule type="cellIs" dxfId="21" priority="9" stopIfTrue="1" operator="between">
      <formula>134</formula>
      <formula>268</formula>
    </cfRule>
  </conditionalFormatting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H153"/>
  <sheetViews>
    <sheetView zoomScale="25" zoomScaleNormal="25" workbookViewId="0">
      <selection activeCell="P7" sqref="P7"/>
    </sheetView>
  </sheetViews>
  <sheetFormatPr baseColWidth="10" defaultColWidth="3.7109375" defaultRowHeight="17.100000000000001" customHeight="1" x14ac:dyDescent="0.2"/>
  <cols>
    <col min="1" max="4" width="6.7109375" style="74" customWidth="1"/>
    <col min="5" max="16384" width="3.7109375" style="74"/>
  </cols>
  <sheetData>
    <row r="1" spans="1:164" ht="17.100000000000001" customHeight="1" x14ac:dyDescent="0.2"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55">
        <v>7</v>
      </c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</row>
    <row r="2" spans="1:164" ht="17.100000000000001" customHeight="1" x14ac:dyDescent="0.2">
      <c r="I2" s="172">
        <v>0</v>
      </c>
      <c r="J2" s="172">
        <f>I2+0.1</f>
        <v>0.1</v>
      </c>
      <c r="K2" s="172">
        <f t="shared" ref="K2:BV2" si="0">J2+0.1</f>
        <v>0.2</v>
      </c>
      <c r="L2" s="172">
        <f t="shared" si="0"/>
        <v>0.30000000000000004</v>
      </c>
      <c r="M2" s="172">
        <f t="shared" si="0"/>
        <v>0.4</v>
      </c>
      <c r="N2" s="172">
        <f t="shared" si="0"/>
        <v>0.5</v>
      </c>
      <c r="O2" s="172">
        <f t="shared" si="0"/>
        <v>0.6</v>
      </c>
      <c r="P2" s="172">
        <f t="shared" si="0"/>
        <v>0.7</v>
      </c>
      <c r="Q2" s="172">
        <f t="shared" si="0"/>
        <v>0.79999999999999993</v>
      </c>
      <c r="R2" s="172">
        <f t="shared" si="0"/>
        <v>0.89999999999999991</v>
      </c>
      <c r="S2" s="172">
        <f t="shared" si="0"/>
        <v>0.99999999999999989</v>
      </c>
      <c r="T2" s="172">
        <f t="shared" si="0"/>
        <v>1.0999999999999999</v>
      </c>
      <c r="U2" s="172">
        <f t="shared" si="0"/>
        <v>1.2</v>
      </c>
      <c r="V2" s="172">
        <f t="shared" si="0"/>
        <v>1.3</v>
      </c>
      <c r="W2" s="172">
        <f t="shared" si="0"/>
        <v>1.4000000000000001</v>
      </c>
      <c r="X2" s="172">
        <f t="shared" si="0"/>
        <v>1.5000000000000002</v>
      </c>
      <c r="Y2" s="172">
        <f t="shared" si="0"/>
        <v>1.6000000000000003</v>
      </c>
      <c r="Z2" s="172">
        <f t="shared" si="0"/>
        <v>1.7000000000000004</v>
      </c>
      <c r="AA2" s="172">
        <f t="shared" si="0"/>
        <v>1.8000000000000005</v>
      </c>
      <c r="AB2" s="172">
        <f t="shared" si="0"/>
        <v>1.9000000000000006</v>
      </c>
      <c r="AC2" s="172">
        <f t="shared" si="0"/>
        <v>2.0000000000000004</v>
      </c>
      <c r="AD2" s="172">
        <f t="shared" si="0"/>
        <v>2.1000000000000005</v>
      </c>
      <c r="AE2" s="172">
        <f t="shared" si="0"/>
        <v>2.2000000000000006</v>
      </c>
      <c r="AF2" s="172">
        <f t="shared" si="0"/>
        <v>2.3000000000000007</v>
      </c>
      <c r="AG2" s="172">
        <f t="shared" si="0"/>
        <v>2.4000000000000008</v>
      </c>
      <c r="AH2" s="172">
        <f t="shared" si="0"/>
        <v>2.5000000000000009</v>
      </c>
      <c r="AI2" s="172">
        <f t="shared" si="0"/>
        <v>2.600000000000001</v>
      </c>
      <c r="AJ2" s="172">
        <f t="shared" si="0"/>
        <v>2.7000000000000011</v>
      </c>
      <c r="AK2" s="172">
        <f t="shared" si="0"/>
        <v>2.8000000000000012</v>
      </c>
      <c r="AL2" s="172">
        <f t="shared" si="0"/>
        <v>2.9000000000000012</v>
      </c>
      <c r="AM2" s="172">
        <f t="shared" si="0"/>
        <v>3.0000000000000013</v>
      </c>
      <c r="AN2" s="172">
        <f t="shared" si="0"/>
        <v>3.1000000000000014</v>
      </c>
      <c r="AO2" s="172">
        <f t="shared" si="0"/>
        <v>3.2000000000000015</v>
      </c>
      <c r="AP2" s="172">
        <f t="shared" si="0"/>
        <v>3.3000000000000016</v>
      </c>
      <c r="AQ2" s="172">
        <f t="shared" si="0"/>
        <v>3.4000000000000017</v>
      </c>
      <c r="AR2" s="172">
        <f t="shared" si="0"/>
        <v>3.5000000000000018</v>
      </c>
      <c r="AS2" s="172">
        <f t="shared" si="0"/>
        <v>3.6000000000000019</v>
      </c>
      <c r="AT2" s="172">
        <f t="shared" si="0"/>
        <v>3.700000000000002</v>
      </c>
      <c r="AU2" s="172">
        <f t="shared" si="0"/>
        <v>3.800000000000002</v>
      </c>
      <c r="AV2" s="172">
        <f t="shared" si="0"/>
        <v>3.9000000000000021</v>
      </c>
      <c r="AW2" s="172">
        <f t="shared" si="0"/>
        <v>4.0000000000000018</v>
      </c>
      <c r="AX2" s="172">
        <f t="shared" si="0"/>
        <v>4.1000000000000014</v>
      </c>
      <c r="AY2" s="172">
        <f t="shared" si="0"/>
        <v>4.2000000000000011</v>
      </c>
      <c r="AZ2" s="172">
        <f t="shared" si="0"/>
        <v>4.3000000000000007</v>
      </c>
      <c r="BA2" s="172">
        <f t="shared" si="0"/>
        <v>4.4000000000000004</v>
      </c>
      <c r="BB2" s="172">
        <f t="shared" si="0"/>
        <v>4.5</v>
      </c>
      <c r="BC2" s="172">
        <f t="shared" si="0"/>
        <v>4.5999999999999996</v>
      </c>
      <c r="BD2" s="172">
        <f t="shared" si="0"/>
        <v>4.6999999999999993</v>
      </c>
      <c r="BE2" s="172">
        <f t="shared" si="0"/>
        <v>4.7999999999999989</v>
      </c>
      <c r="BF2" s="172">
        <f t="shared" si="0"/>
        <v>4.8999999999999986</v>
      </c>
      <c r="BG2" s="172">
        <f t="shared" si="0"/>
        <v>4.9999999999999982</v>
      </c>
      <c r="BH2" s="172">
        <f t="shared" si="0"/>
        <v>5.0999999999999979</v>
      </c>
      <c r="BI2" s="172">
        <f t="shared" si="0"/>
        <v>5.1999999999999975</v>
      </c>
      <c r="BJ2" s="172">
        <f t="shared" si="0"/>
        <v>5.2999999999999972</v>
      </c>
      <c r="BK2" s="172">
        <f t="shared" si="0"/>
        <v>5.3999999999999968</v>
      </c>
      <c r="BL2" s="172">
        <f t="shared" si="0"/>
        <v>5.4999999999999964</v>
      </c>
      <c r="BM2" s="172">
        <f t="shared" si="0"/>
        <v>5.5999999999999961</v>
      </c>
      <c r="BN2" s="172">
        <f t="shared" si="0"/>
        <v>5.6999999999999957</v>
      </c>
      <c r="BO2" s="172">
        <f t="shared" si="0"/>
        <v>5.7999999999999954</v>
      </c>
      <c r="BP2" s="172">
        <f t="shared" si="0"/>
        <v>5.899999999999995</v>
      </c>
      <c r="BQ2" s="172">
        <f t="shared" si="0"/>
        <v>5.9999999999999947</v>
      </c>
      <c r="BR2" s="172">
        <f t="shared" si="0"/>
        <v>6.0999999999999943</v>
      </c>
      <c r="BS2" s="172">
        <f t="shared" si="0"/>
        <v>6.199999999999994</v>
      </c>
      <c r="BT2" s="172">
        <f t="shared" si="0"/>
        <v>6.2999999999999936</v>
      </c>
      <c r="BU2" s="172">
        <f t="shared" si="0"/>
        <v>6.3999999999999932</v>
      </c>
      <c r="BV2" s="172">
        <f t="shared" si="0"/>
        <v>6.4999999999999929</v>
      </c>
      <c r="BW2" s="172">
        <f>BV2+0.1</f>
        <v>6.5999999999999925</v>
      </c>
      <c r="BX2" s="172">
        <f>BW2+0.1</f>
        <v>6.6999999999999922</v>
      </c>
      <c r="BY2" s="172">
        <f>BX2+0.1</f>
        <v>6.7999999999999918</v>
      </c>
      <c r="BZ2" s="172">
        <f>BY2+0.1</f>
        <v>6.8999999999999915</v>
      </c>
      <c r="CA2" s="172">
        <f>BZ2+0.1</f>
        <v>6.9999999999999911</v>
      </c>
    </row>
    <row r="3" spans="1:164" ht="17.100000000000001" customHeight="1" x14ac:dyDescent="0.2"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</row>
    <row r="4" spans="1:164" ht="17.100000000000001" customHeight="1" x14ac:dyDescent="0.2">
      <c r="E4" s="172"/>
      <c r="F4" s="172"/>
      <c r="G4" s="172"/>
      <c r="H4" s="174" t="s">
        <v>186</v>
      </c>
      <c r="I4" s="173">
        <v>-3.5</v>
      </c>
      <c r="J4" s="173">
        <f>I4+0.1</f>
        <v>-3.4</v>
      </c>
      <c r="K4" s="173">
        <f t="shared" ref="K4:BV4" si="1">J4+0.1</f>
        <v>-3.3</v>
      </c>
      <c r="L4" s="173">
        <f t="shared" si="1"/>
        <v>-3.1999999999999997</v>
      </c>
      <c r="M4" s="173">
        <f t="shared" si="1"/>
        <v>-3.0999999999999996</v>
      </c>
      <c r="N4" s="173">
        <f t="shared" si="1"/>
        <v>-2.9999999999999996</v>
      </c>
      <c r="O4" s="173">
        <f t="shared" si="1"/>
        <v>-2.8999999999999995</v>
      </c>
      <c r="P4" s="173">
        <f t="shared" si="1"/>
        <v>-2.7999999999999994</v>
      </c>
      <c r="Q4" s="173">
        <f t="shared" si="1"/>
        <v>-2.6999999999999993</v>
      </c>
      <c r="R4" s="173">
        <f t="shared" si="1"/>
        <v>-2.5999999999999992</v>
      </c>
      <c r="S4" s="173">
        <f t="shared" si="1"/>
        <v>-2.4999999999999991</v>
      </c>
      <c r="T4" s="173">
        <f t="shared" si="1"/>
        <v>-2.399999999999999</v>
      </c>
      <c r="U4" s="173">
        <f t="shared" si="1"/>
        <v>-2.2999999999999989</v>
      </c>
      <c r="V4" s="173">
        <f t="shared" si="1"/>
        <v>-2.1999999999999988</v>
      </c>
      <c r="W4" s="173">
        <f t="shared" si="1"/>
        <v>-2.0999999999999988</v>
      </c>
      <c r="X4" s="173">
        <f t="shared" si="1"/>
        <v>-1.9999999999999987</v>
      </c>
      <c r="Y4" s="173">
        <f t="shared" si="1"/>
        <v>-1.8999999999999986</v>
      </c>
      <c r="Z4" s="173">
        <f t="shared" si="1"/>
        <v>-1.7999999999999985</v>
      </c>
      <c r="AA4" s="173">
        <f t="shared" si="1"/>
        <v>-1.6999999999999984</v>
      </c>
      <c r="AB4" s="173">
        <f t="shared" si="1"/>
        <v>-1.5999999999999983</v>
      </c>
      <c r="AC4" s="173">
        <f t="shared" si="1"/>
        <v>-1.4999999999999982</v>
      </c>
      <c r="AD4" s="173">
        <f t="shared" si="1"/>
        <v>-1.3999999999999981</v>
      </c>
      <c r="AE4" s="173">
        <f t="shared" si="1"/>
        <v>-1.299999999999998</v>
      </c>
      <c r="AF4" s="173">
        <f t="shared" si="1"/>
        <v>-1.199999999999998</v>
      </c>
      <c r="AG4" s="173">
        <f t="shared" si="1"/>
        <v>-1.0999999999999979</v>
      </c>
      <c r="AH4" s="173">
        <f t="shared" si="1"/>
        <v>-0.99999999999999789</v>
      </c>
      <c r="AI4" s="173">
        <f t="shared" si="1"/>
        <v>-0.89999999999999791</v>
      </c>
      <c r="AJ4" s="173">
        <f t="shared" si="1"/>
        <v>-0.79999999999999793</v>
      </c>
      <c r="AK4" s="173">
        <f t="shared" si="1"/>
        <v>-0.69999999999999796</v>
      </c>
      <c r="AL4" s="173">
        <f t="shared" si="1"/>
        <v>-0.59999999999999798</v>
      </c>
      <c r="AM4" s="173">
        <f t="shared" si="1"/>
        <v>-0.499999999999998</v>
      </c>
      <c r="AN4" s="173">
        <f t="shared" si="1"/>
        <v>-0.39999999999999802</v>
      </c>
      <c r="AO4" s="173">
        <f t="shared" si="1"/>
        <v>-0.29999999999999805</v>
      </c>
      <c r="AP4" s="173">
        <f t="shared" si="1"/>
        <v>-0.19999999999999804</v>
      </c>
      <c r="AQ4" s="173">
        <f t="shared" si="1"/>
        <v>-9.9999999999998035E-2</v>
      </c>
      <c r="AR4" s="173">
        <f t="shared" si="1"/>
        <v>1.9706458687096529E-15</v>
      </c>
      <c r="AS4" s="173">
        <f t="shared" si="1"/>
        <v>0.10000000000000198</v>
      </c>
      <c r="AT4" s="173">
        <f t="shared" si="1"/>
        <v>0.20000000000000198</v>
      </c>
      <c r="AU4" s="173">
        <f t="shared" si="1"/>
        <v>0.30000000000000199</v>
      </c>
      <c r="AV4" s="173">
        <f t="shared" si="1"/>
        <v>0.40000000000000202</v>
      </c>
      <c r="AW4" s="173">
        <f t="shared" si="1"/>
        <v>0.500000000000002</v>
      </c>
      <c r="AX4" s="173">
        <f t="shared" si="1"/>
        <v>0.60000000000000198</v>
      </c>
      <c r="AY4" s="173">
        <f t="shared" si="1"/>
        <v>0.70000000000000195</v>
      </c>
      <c r="AZ4" s="173">
        <f t="shared" si="1"/>
        <v>0.80000000000000193</v>
      </c>
      <c r="BA4" s="173">
        <f t="shared" si="1"/>
        <v>0.90000000000000191</v>
      </c>
      <c r="BB4" s="173">
        <f t="shared" si="1"/>
        <v>1.000000000000002</v>
      </c>
      <c r="BC4" s="173">
        <f t="shared" si="1"/>
        <v>1.1000000000000021</v>
      </c>
      <c r="BD4" s="173">
        <f t="shared" si="1"/>
        <v>1.2000000000000022</v>
      </c>
      <c r="BE4" s="173">
        <f t="shared" si="1"/>
        <v>1.3000000000000023</v>
      </c>
      <c r="BF4" s="173">
        <f t="shared" si="1"/>
        <v>1.4000000000000024</v>
      </c>
      <c r="BG4" s="173">
        <f t="shared" si="1"/>
        <v>1.5000000000000024</v>
      </c>
      <c r="BH4" s="173">
        <f t="shared" si="1"/>
        <v>1.6000000000000025</v>
      </c>
      <c r="BI4" s="173">
        <f t="shared" si="1"/>
        <v>1.7000000000000026</v>
      </c>
      <c r="BJ4" s="173">
        <f t="shared" si="1"/>
        <v>1.8000000000000027</v>
      </c>
      <c r="BK4" s="173">
        <f t="shared" si="1"/>
        <v>1.9000000000000028</v>
      </c>
      <c r="BL4" s="173">
        <f t="shared" si="1"/>
        <v>2.0000000000000027</v>
      </c>
      <c r="BM4" s="173">
        <f t="shared" si="1"/>
        <v>2.1000000000000028</v>
      </c>
      <c r="BN4" s="173">
        <f t="shared" si="1"/>
        <v>2.2000000000000028</v>
      </c>
      <c r="BO4" s="173">
        <f t="shared" si="1"/>
        <v>2.3000000000000029</v>
      </c>
      <c r="BP4" s="173">
        <f t="shared" si="1"/>
        <v>2.400000000000003</v>
      </c>
      <c r="BQ4" s="173">
        <f t="shared" si="1"/>
        <v>2.5000000000000031</v>
      </c>
      <c r="BR4" s="173">
        <f t="shared" si="1"/>
        <v>2.6000000000000032</v>
      </c>
      <c r="BS4" s="173">
        <f t="shared" si="1"/>
        <v>2.7000000000000033</v>
      </c>
      <c r="BT4" s="173">
        <f t="shared" si="1"/>
        <v>2.8000000000000034</v>
      </c>
      <c r="BU4" s="173">
        <f t="shared" si="1"/>
        <v>2.9000000000000035</v>
      </c>
      <c r="BV4" s="173">
        <f t="shared" si="1"/>
        <v>3.0000000000000036</v>
      </c>
      <c r="BW4" s="173">
        <f>BV4+0.1</f>
        <v>3.1000000000000036</v>
      </c>
      <c r="BX4" s="173">
        <f>BW4+0.1</f>
        <v>3.2000000000000037</v>
      </c>
      <c r="BY4" s="173">
        <f>BX4+0.1</f>
        <v>3.3000000000000038</v>
      </c>
      <c r="BZ4" s="173">
        <f>BY4+0.1</f>
        <v>3.4000000000000039</v>
      </c>
      <c r="CA4" s="173">
        <f>BZ4+0.1</f>
        <v>3.500000000000004</v>
      </c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</row>
    <row r="5" spans="1:164" ht="17.100000000000001" customHeight="1" x14ac:dyDescent="0.2">
      <c r="E5" s="172"/>
      <c r="F5" s="172">
        <f t="shared" ref="F5:F68" si="2">F6+0.1</f>
        <v>6.9999999999999911</v>
      </c>
      <c r="G5" s="172"/>
      <c r="H5" s="175">
        <v>3.5</v>
      </c>
      <c r="I5" s="171">
        <f>Lámpara!AH36</f>
        <v>69.229319152548101</v>
      </c>
      <c r="J5" s="171">
        <f>Lámpara!AI36</f>
        <v>76.278423338618623</v>
      </c>
      <c r="K5" s="171">
        <f>Lámpara!AJ36</f>
        <v>84.997767351540418</v>
      </c>
      <c r="L5" s="171">
        <f>Lámpara!AK36</f>
        <v>95.310590253361823</v>
      </c>
      <c r="M5" s="171">
        <f>Lámpara!AL36</f>
        <v>107.00009298369399</v>
      </c>
      <c r="N5" s="171">
        <f>Lámpara!AM36</f>
        <v>119.70022909472131</v>
      </c>
      <c r="O5" s="171">
        <f>Lámpara!AN36</f>
        <v>132.9084169402239</v>
      </c>
      <c r="P5" s="171">
        <f>Lámpara!AO36</f>
        <v>146.02663665860004</v>
      </c>
      <c r="Q5" s="171">
        <f>Lámpara!AP36</f>
        <v>158.43266121984783</v>
      </c>
      <c r="R5" s="171">
        <f>Lámpara!AQ36</f>
        <v>169.57499520000937</v>
      </c>
      <c r="S5" s="171">
        <f>Lámpara!AR36</f>
        <v>179.07453319298872</v>
      </c>
      <c r="T5" s="171">
        <f>Lámpara!AS36</f>
        <v>186.80609353146187</v>
      </c>
      <c r="U5" s="171">
        <f>Lámpara!AT36</f>
        <v>192.92881574435393</v>
      </c>
      <c r="V5" s="171">
        <f>Lámpara!AU36</f>
        <v>197.84129881186712</v>
      </c>
      <c r="W5" s="171">
        <f>Lámpara!AV36</f>
        <v>202.05800048865342</v>
      </c>
      <c r="X5" s="171">
        <f>Lámpara!AW36</f>
        <v>206.03426424070111</v>
      </c>
      <c r="Y5" s="171">
        <f>Lámpara!AX36</f>
        <v>209.99689160025741</v>
      </c>
      <c r="Z5" s="171">
        <f>Lámpara!AY36</f>
        <v>213.84898265088475</v>
      </c>
      <c r="AA5" s="171">
        <f>Lámpara!AZ36</f>
        <v>217.1988860920344</v>
      </c>
      <c r="AB5" s="171">
        <f>Lámpara!BA36</f>
        <v>219.51445148907564</v>
      </c>
      <c r="AC5" s="171">
        <f>Lámpara!BB36</f>
        <v>220.34489908992066</v>
      </c>
      <c r="AD5" s="171">
        <f>Lámpara!BC36</f>
        <v>219.51445148907564</v>
      </c>
      <c r="AE5" s="171">
        <f>Lámpara!BD36</f>
        <v>217.19888609203443</v>
      </c>
      <c r="AF5" s="171">
        <f>Lámpara!BE36</f>
        <v>213.84898265088449</v>
      </c>
      <c r="AG5" s="171">
        <f>Lámpara!BF36</f>
        <v>209.9968916002571</v>
      </c>
      <c r="AH5" s="171">
        <f>Lámpara!BG36</f>
        <v>206.03426424070099</v>
      </c>
      <c r="AI5" s="171">
        <f>Lámpara!BH36</f>
        <v>202.05800048865325</v>
      </c>
      <c r="AJ5" s="171">
        <f>Lámpara!BI36</f>
        <v>197.84129881186692</v>
      </c>
      <c r="AK5" s="171">
        <f>Lámpara!BJ36</f>
        <v>192.92881574435367</v>
      </c>
      <c r="AL5" s="171">
        <f>Lámpara!BK36</f>
        <v>186.80609353146156</v>
      </c>
      <c r="AM5" s="171">
        <f>Lámpara!BL36</f>
        <v>179.07453319298818</v>
      </c>
      <c r="AN5" s="171">
        <f>Lámpara!BM36</f>
        <v>169.57499520000897</v>
      </c>
      <c r="AO5" s="171">
        <f>Lámpara!BN36</f>
        <v>158.4326612198472</v>
      </c>
      <c r="AP5" s="171">
        <f>Lámpara!BO36</f>
        <v>146.02663665859939</v>
      </c>
      <c r="AQ5" s="171">
        <f>Lámpara!BP36</f>
        <v>132.90841694022308</v>
      </c>
      <c r="AR5" s="171">
        <f>Lámpara!BQ36</f>
        <v>119.70022909472068</v>
      </c>
      <c r="AS5" s="171">
        <f>Lámpara!BR36</f>
        <v>107.00009298369338</v>
      </c>
      <c r="AT5" s="171">
        <f>Lámpara!BS36</f>
        <v>95.310590253361283</v>
      </c>
      <c r="AU5" s="171">
        <f>Lámpara!BT36</f>
        <v>84.997767351539963</v>
      </c>
      <c r="AV5" s="171">
        <f>Lámpara!BU36</f>
        <v>76.278423338618168</v>
      </c>
      <c r="AW5" s="171">
        <f>Lámpara!BV36</f>
        <v>69.229319152547859</v>
      </c>
      <c r="AX5" s="171">
        <f>Lámpara!BW36</f>
        <v>63.810265174468711</v>
      </c>
      <c r="AY5" s="171">
        <f>Lámpara!BX36</f>
        <v>44.75551586889479</v>
      </c>
      <c r="AZ5" s="171">
        <f>Lámpara!BY36</f>
        <v>41.116268703705039</v>
      </c>
      <c r="BA5" s="171">
        <f>Lámpara!BZ36</f>
        <v>37.949193863144373</v>
      </c>
      <c r="BB5" s="171">
        <f>Lámpara!CA36</f>
        <v>35.159081087776748</v>
      </c>
      <c r="BC5" s="171">
        <f>Lámpara!CB36</f>
        <v>32.675220202803771</v>
      </c>
      <c r="BD5" s="171">
        <f>Lámpara!CC36</f>
        <v>30.444512858877637</v>
      </c>
      <c r="BE5" s="171">
        <f>Lámpara!CD36</f>
        <v>28.42656515714437</v>
      </c>
      <c r="BF5" s="171">
        <f>Lámpara!CE36</f>
        <v>26.590193259716322</v>
      </c>
      <c r="BG5" s="171">
        <f>Lámpara!CF36</f>
        <v>24.910933974589678</v>
      </c>
      <c r="BH5" s="171">
        <f>Lámpara!CG36</f>
        <v>23.369268734268147</v>
      </c>
      <c r="BI5" s="171">
        <f>Lámpara!CH36</f>
        <v>21.949353431921477</v>
      </c>
      <c r="BJ5" s="171">
        <f>Lámpara!CI36</f>
        <v>20.638106835966447</v>
      </c>
      <c r="BK5" s="171">
        <f>Lámpara!CJ36</f>
        <v>19.424553282051562</v>
      </c>
      <c r="BL5" s="171">
        <f>Lámpara!CK36</f>
        <v>18.299345875200572</v>
      </c>
      <c r="BM5" s="171">
        <f>Lámpara!CL36</f>
        <v>17.25441806491812</v>
      </c>
      <c r="BN5" s="171">
        <f>Lámpara!CM36</f>
        <v>16.282726747415659</v>
      </c>
      <c r="BO5" s="171">
        <f>Lámpara!CN36</f>
        <v>15.378060844766893</v>
      </c>
      <c r="BP5" s="171">
        <f>Lámpara!CO36</f>
        <v>14.534896926643906</v>
      </c>
      <c r="BQ5" s="171">
        <f>Lámpara!CP36</f>
        <v>13.748288811399995</v>
      </c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</row>
    <row r="6" spans="1:164" ht="17.100000000000001" customHeight="1" x14ac:dyDescent="0.2">
      <c r="E6" s="172"/>
      <c r="F6" s="172">
        <f t="shared" si="2"/>
        <v>6.8999999999999915</v>
      </c>
      <c r="G6" s="172"/>
      <c r="H6" s="175">
        <f>H5-0.1</f>
        <v>3.4</v>
      </c>
      <c r="I6" s="171">
        <f>Lámpara!AH37</f>
        <v>74.315687244212469</v>
      </c>
      <c r="J6" s="171">
        <f>Lámpara!AI37</f>
        <v>81.89745201327689</v>
      </c>
      <c r="K6" s="171">
        <f>Lámpara!AJ37</f>
        <v>91.247647377937128</v>
      </c>
      <c r="L6" s="171">
        <f>Lámpara!AK37</f>
        <v>102.29451509320806</v>
      </c>
      <c r="M6" s="171">
        <f>Lámpara!AL37</f>
        <v>114.81970337602289</v>
      </c>
      <c r="N6" s="171">
        <f>Lámpara!AM37</f>
        <v>128.44724018184309</v>
      </c>
      <c r="O6" s="171">
        <f>Lámpara!AN37</f>
        <v>142.65526579712107</v>
      </c>
      <c r="P6" s="171">
        <f>Lámpara!AO37</f>
        <v>156.81761211340208</v>
      </c>
      <c r="Q6" s="171">
        <f>Lámpara!AP37</f>
        <v>170.2774823042742</v>
      </c>
      <c r="R6" s="171">
        <f>Lámpara!AQ37</f>
        <v>182.44691367208745</v>
      </c>
      <c r="S6" s="171">
        <f>Lámpara!AR37</f>
        <v>192.91445844238442</v>
      </c>
      <c r="T6" s="171">
        <f>Lámpara!AS37</f>
        <v>201.53281860864712</v>
      </c>
      <c r="U6" s="171">
        <f>Lámpara!AT37</f>
        <v>208.45333447004973</v>
      </c>
      <c r="V6" s="171">
        <f>Lámpara!AU37</f>
        <v>214.0810866552325</v>
      </c>
      <c r="W6" s="171">
        <f>Lámpara!AV37</f>
        <v>218.94602072302479</v>
      </c>
      <c r="X6" s="171">
        <f>Lámpara!AW37</f>
        <v>223.51837989373405</v>
      </c>
      <c r="Y6" s="171">
        <f>Lámpara!AX37</f>
        <v>228.02865679626598</v>
      </c>
      <c r="Z6" s="171">
        <f>Lámpara!AY37</f>
        <v>232.36553239387632</v>
      </c>
      <c r="AA6" s="171">
        <f>Lámpara!AZ37</f>
        <v>236.10567822879236</v>
      </c>
      <c r="AB6" s="171">
        <f>Lámpara!BA37</f>
        <v>238.67748579835691</v>
      </c>
      <c r="AC6" s="171">
        <f>Lámpara!BB37</f>
        <v>239.5975568672693</v>
      </c>
      <c r="AD6" s="171">
        <f>Lámpara!BC37</f>
        <v>238.67748579835674</v>
      </c>
      <c r="AE6" s="171">
        <f>Lámpara!BD37</f>
        <v>236.10567822879219</v>
      </c>
      <c r="AF6" s="171">
        <f>Lámpara!BE37</f>
        <v>232.36553239387615</v>
      </c>
      <c r="AG6" s="171">
        <f>Lámpara!BF37</f>
        <v>228.02865679626586</v>
      </c>
      <c r="AH6" s="171">
        <f>Lámpara!BG37</f>
        <v>223.51837989373371</v>
      </c>
      <c r="AI6" s="171">
        <f>Lámpara!BH37</f>
        <v>218.94602072302465</v>
      </c>
      <c r="AJ6" s="171">
        <f>Lámpara!BI37</f>
        <v>214.08108665523224</v>
      </c>
      <c r="AK6" s="171">
        <f>Lámpara!BJ37</f>
        <v>208.45333447004955</v>
      </c>
      <c r="AL6" s="171">
        <f>Lámpara!BK37</f>
        <v>201.53281860864669</v>
      </c>
      <c r="AM6" s="171">
        <f>Lámpara!BL37</f>
        <v>192.91445844238396</v>
      </c>
      <c r="AN6" s="171">
        <f>Lámpara!BM37</f>
        <v>182.44691367208679</v>
      </c>
      <c r="AO6" s="171">
        <f>Lámpara!BN37</f>
        <v>170.2774823042736</v>
      </c>
      <c r="AP6" s="171">
        <f>Lámpara!BO37</f>
        <v>156.81761211340137</v>
      </c>
      <c r="AQ6" s="171">
        <f>Lámpara!BP37</f>
        <v>142.65526579712019</v>
      </c>
      <c r="AR6" s="171">
        <f>Lámpara!BQ37</f>
        <v>128.44724018184232</v>
      </c>
      <c r="AS6" s="171">
        <f>Lámpara!BR37</f>
        <v>114.8197033760222</v>
      </c>
      <c r="AT6" s="171">
        <f>Lámpara!BS37</f>
        <v>102.29451509320747</v>
      </c>
      <c r="AU6" s="171">
        <f>Lámpara!BT37</f>
        <v>91.247647377936687</v>
      </c>
      <c r="AV6" s="171">
        <f>Lámpara!BU37</f>
        <v>81.897452013276464</v>
      </c>
      <c r="AW6" s="171">
        <f>Lámpara!BV37</f>
        <v>74.315687244212157</v>
      </c>
      <c r="AX6" s="171">
        <f>Lámpara!BW37</f>
        <v>68.452704569138589</v>
      </c>
      <c r="AY6" s="171">
        <f>Lámpara!BX37</f>
        <v>48.532833277110129</v>
      </c>
      <c r="AZ6" s="171">
        <f>Lámpara!BY37</f>
        <v>44.578162237019285</v>
      </c>
      <c r="BA6" s="171">
        <f>Lámpara!BZ37</f>
        <v>41.130110920879368</v>
      </c>
      <c r="BB6" s="171">
        <f>Lámpara!CA37</f>
        <v>38.088104182338924</v>
      </c>
      <c r="BC6" s="171">
        <f>Lámpara!CB37</f>
        <v>35.377283426547642</v>
      </c>
      <c r="BD6" s="171">
        <f>Lámpara!CC37</f>
        <v>32.941270128885201</v>
      </c>
      <c r="BE6" s="171">
        <f>Lámpara!CD37</f>
        <v>30.737018919909147</v>
      </c>
      <c r="BF6" s="171">
        <f>Lámpara!CE37</f>
        <v>28.73115794942137</v>
      </c>
      <c r="BG6" s="171">
        <f>Lámpara!CF37</f>
        <v>26.897384828368189</v>
      </c>
      <c r="BH6" s="171">
        <f>Lámpara!CG37</f>
        <v>25.214610364671454</v>
      </c>
      <c r="BI6" s="171">
        <f>Lámpara!CH37</f>
        <v>23.665631537848089</v>
      </c>
      <c r="BJ6" s="171">
        <f>Lámpara!CI37</f>
        <v>22.236178972910388</v>
      </c>
      <c r="BK6" s="171">
        <f>Lámpara!CJ37</f>
        <v>20.91422957760836</v>
      </c>
      <c r="BL6" s="171">
        <f>Lámpara!CK37</f>
        <v>19.689507184490033</v>
      </c>
      <c r="BM6" s="171">
        <f>Lámpara!CL37</f>
        <v>18.553116777895688</v>
      </c>
      <c r="BN6" s="171">
        <f>Lámpara!CM37</f>
        <v>17.497273922256024</v>
      </c>
      <c r="BO6" s="171">
        <f>Lámpara!CN37</f>
        <v>16.515102302771218</v>
      </c>
      <c r="BP6" s="171">
        <f>Lámpara!CO37</f>
        <v>15.600480239039531</v>
      </c>
      <c r="BQ6" s="171">
        <f>Lámpara!CP37</f>
        <v>14.747922626122214</v>
      </c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</row>
    <row r="7" spans="1:164" ht="17.100000000000001" customHeight="1" x14ac:dyDescent="0.2">
      <c r="A7" s="155"/>
      <c r="B7" s="155" t="s">
        <v>174</v>
      </c>
      <c r="C7" s="155" t="s">
        <v>175</v>
      </c>
      <c r="E7" s="172"/>
      <c r="F7" s="172">
        <f t="shared" si="2"/>
        <v>6.7999999999999918</v>
      </c>
      <c r="G7" s="172"/>
      <c r="H7" s="175">
        <f t="shared" ref="H7:H70" si="3">H6-0.1</f>
        <v>3.3</v>
      </c>
      <c r="I7" s="171">
        <f>Lámpara!AH38</f>
        <v>78.969034914931939</v>
      </c>
      <c r="J7" s="171">
        <f>Lámpara!AI38</f>
        <v>87.062614892885392</v>
      </c>
      <c r="K7" s="171">
        <f>Lámpara!AJ38</f>
        <v>97.022143532733253</v>
      </c>
      <c r="L7" s="171">
        <f>Lámpara!AK38</f>
        <v>108.78156068122917</v>
      </c>
      <c r="M7" s="171">
        <f>Lámpara!AL38</f>
        <v>122.12188607794157</v>
      </c>
      <c r="N7" s="171">
        <f>Lámpara!AM38</f>
        <v>136.65831621064302</v>
      </c>
      <c r="O7" s="171">
        <f>Lámpara!AN38</f>
        <v>151.85086508064234</v>
      </c>
      <c r="P7" s="171">
        <f>Lámpara!AO38</f>
        <v>167.04626792058201</v>
      </c>
      <c r="Q7" s="171">
        <f>Lámpara!AP38</f>
        <v>181.55393176366903</v>
      </c>
      <c r="R7" s="171">
        <f>Lámpara!AQ38</f>
        <v>194.74976738426105</v>
      </c>
      <c r="S7" s="171">
        <f>Lámpara!AR38</f>
        <v>206.18980954631269</v>
      </c>
      <c r="T7" s="171">
        <f>Lámpara!AS38</f>
        <v>215.70397855114919</v>
      </c>
      <c r="U7" s="171">
        <f>Lámpara!AT38</f>
        <v>223.43479525914066</v>
      </c>
      <c r="V7" s="171">
        <f>Lámpara!AU38</f>
        <v>229.79264613263192</v>
      </c>
      <c r="W7" s="171">
        <f>Lámpara!AV38</f>
        <v>235.32181486574891</v>
      </c>
      <c r="X7" s="171">
        <f>Lámpara!AW38</f>
        <v>240.50640791742018</v>
      </c>
      <c r="Y7" s="171">
        <f>Lámpara!AX38</f>
        <v>245.57965467570344</v>
      </c>
      <c r="Z7" s="171">
        <f>Lámpara!AY38</f>
        <v>250.41485241027158</v>
      </c>
      <c r="AA7" s="171">
        <f>Lámpara!AZ38</f>
        <v>254.55597545354038</v>
      </c>
      <c r="AB7" s="171">
        <f>Lámpara!BA38</f>
        <v>257.39096921400915</v>
      </c>
      <c r="AC7" s="171">
        <f>Lámpara!BB38</f>
        <v>258.4030717703526</v>
      </c>
      <c r="AD7" s="171">
        <f>Lámpara!BC38</f>
        <v>257.39096921400909</v>
      </c>
      <c r="AE7" s="171">
        <f>Lámpara!BD38</f>
        <v>254.55597545354024</v>
      </c>
      <c r="AF7" s="171">
        <f>Lámpara!BE38</f>
        <v>250.41485241027129</v>
      </c>
      <c r="AG7" s="171">
        <f>Lámpara!BF38</f>
        <v>245.57965467570332</v>
      </c>
      <c r="AH7" s="171">
        <f>Lámpara!BG38</f>
        <v>240.50640791741984</v>
      </c>
      <c r="AI7" s="171">
        <f>Lámpara!BH38</f>
        <v>235.32181486574871</v>
      </c>
      <c r="AJ7" s="171">
        <f>Lámpara!BI38</f>
        <v>229.79264613263169</v>
      </c>
      <c r="AK7" s="171">
        <f>Lámpara!BJ38</f>
        <v>223.43479525914032</v>
      </c>
      <c r="AL7" s="171">
        <f>Lámpara!BK38</f>
        <v>215.70397855114879</v>
      </c>
      <c r="AM7" s="171">
        <f>Lámpara!BL38</f>
        <v>206.1898095463122</v>
      </c>
      <c r="AN7" s="171">
        <f>Lámpara!BM38</f>
        <v>194.74976738426054</v>
      </c>
      <c r="AO7" s="171">
        <f>Lámpara!BN38</f>
        <v>181.55393176366817</v>
      </c>
      <c r="AP7" s="171">
        <f>Lámpara!BO38</f>
        <v>167.04626792058119</v>
      </c>
      <c r="AQ7" s="171">
        <f>Lámpara!BP38</f>
        <v>151.85086508064137</v>
      </c>
      <c r="AR7" s="171">
        <f>Lámpara!BQ38</f>
        <v>136.65831621064234</v>
      </c>
      <c r="AS7" s="171">
        <f>Lámpara!BR38</f>
        <v>122.12188607794089</v>
      </c>
      <c r="AT7" s="171">
        <f>Lámpara!BS38</f>
        <v>108.7815606812285</v>
      </c>
      <c r="AU7" s="171">
        <f>Lámpara!BT38</f>
        <v>97.022143532732784</v>
      </c>
      <c r="AV7" s="171">
        <f>Lámpara!BU38</f>
        <v>87.062614892884923</v>
      </c>
      <c r="AW7" s="171">
        <f>Lámpara!BV38</f>
        <v>78.969034914931683</v>
      </c>
      <c r="AX7" s="171">
        <f>Lámpara!BW38</f>
        <v>72.681841245449448</v>
      </c>
      <c r="AY7" s="171">
        <f>Lámpara!BX38</f>
        <v>51.934179786459374</v>
      </c>
      <c r="AZ7" s="171">
        <f>Lámpara!BY38</f>
        <v>47.682525430303365</v>
      </c>
      <c r="BA7" s="171">
        <f>Lámpara!BZ38</f>
        <v>43.971304643215817</v>
      </c>
      <c r="BB7" s="171">
        <f>Lámpara!CA38</f>
        <v>40.69455399406214</v>
      </c>
      <c r="BC7" s="171">
        <f>Lámpara!CB38</f>
        <v>37.773247151318266</v>
      </c>
      <c r="BD7" s="171">
        <f>Lámpara!CC38</f>
        <v>35.147711482226541</v>
      </c>
      <c r="BE7" s="171">
        <f>Lámpara!CD38</f>
        <v>32.772242271593811</v>
      </c>
      <c r="BF7" s="171">
        <f>Lámpara!CE38</f>
        <v>30.611277968835431</v>
      </c>
      <c r="BG7" s="171">
        <f>Lámpara!CF38</f>
        <v>28.636681204592868</v>
      </c>
      <c r="BH7" s="171">
        <f>Lámpara!CG38</f>
        <v>26.825801725695825</v>
      </c>
      <c r="BI7" s="171">
        <f>Lámpara!CH38</f>
        <v>25.160091791714265</v>
      </c>
      <c r="BJ7" s="171">
        <f>Lámpara!CI38</f>
        <v>23.624111924787453</v>
      </c>
      <c r="BK7" s="171">
        <f>Lámpara!CJ38</f>
        <v>22.2048127078173</v>
      </c>
      <c r="BL7" s="171">
        <f>Lámpara!CK38</f>
        <v>20.891012125011251</v>
      </c>
      <c r="BM7" s="171">
        <f>Lámpara!CL38</f>
        <v>19.67301176842447</v>
      </c>
      <c r="BN7" s="171">
        <f>Lámpara!CM38</f>
        <v>18.542312002227735</v>
      </c>
      <c r="BO7" s="171">
        <f>Lámpara!CN38</f>
        <v>17.491397961000509</v>
      </c>
      <c r="BP7" s="171">
        <f>Lámpara!CO38</f>
        <v>16.513576535411779</v>
      </c>
      <c r="BQ7" s="171">
        <f>Lámpara!CP38</f>
        <v>15.602850311646499</v>
      </c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</row>
    <row r="8" spans="1:164" ht="17.100000000000001" customHeight="1" x14ac:dyDescent="0.2">
      <c r="A8" s="156" t="s">
        <v>176</v>
      </c>
      <c r="B8" s="156">
        <v>-1.5</v>
      </c>
      <c r="C8" s="156">
        <v>2.2999999999999998</v>
      </c>
      <c r="D8" s="154"/>
      <c r="E8" s="172"/>
      <c r="F8" s="172">
        <f t="shared" si="2"/>
        <v>6.6999999999999922</v>
      </c>
      <c r="G8" s="172"/>
      <c r="H8" s="175">
        <f t="shared" si="3"/>
        <v>3.1999999999999997</v>
      </c>
      <c r="I8" s="171">
        <f>Lámpara!AH39</f>
        <v>83.108217413364457</v>
      </c>
      <c r="J8" s="171">
        <f>Lámpara!AI39</f>
        <v>91.682155179852998</v>
      </c>
      <c r="K8" s="171">
        <f>Lámpara!AJ39</f>
        <v>102.21713768276979</v>
      </c>
      <c r="L8" s="171">
        <f>Lámpara!AK39</f>
        <v>114.65335960793013</v>
      </c>
      <c r="M8" s="171">
        <f>Lámpara!AL39</f>
        <v>128.77208864692267</v>
      </c>
      <c r="N8" s="171">
        <f>Lámpara!AM39</f>
        <v>144.18086381563273</v>
      </c>
      <c r="O8" s="171">
        <f>Lámpara!AN39</f>
        <v>160.32295998007427</v>
      </c>
      <c r="P8" s="171">
        <f>Lámpara!AO39</f>
        <v>176.51946579588244</v>
      </c>
      <c r="Q8" s="171">
        <f>Lámpara!AP39</f>
        <v>192.04730431603193</v>
      </c>
      <c r="R8" s="171">
        <f>Lámpara!AQ39</f>
        <v>206.24721999114772</v>
      </c>
      <c r="S8" s="171">
        <f>Lámpara!AR39</f>
        <v>218.64316607412363</v>
      </c>
      <c r="T8" s="171">
        <f>Lámpara!AS39</f>
        <v>229.04211884384614</v>
      </c>
      <c r="U8" s="171">
        <f>Lámpara!AT39</f>
        <v>237.57707743395758</v>
      </c>
      <c r="V8" s="171">
        <f>Lámpara!AU39</f>
        <v>244.66267220358353</v>
      </c>
      <c r="W8" s="171">
        <f>Lámpara!AV39</f>
        <v>250.85634586311991</v>
      </c>
      <c r="X8" s="171">
        <f>Lámpara!AW39</f>
        <v>256.65498924770606</v>
      </c>
      <c r="Y8" s="171">
        <f>Lámpara!AX39</f>
        <v>262.29371106886873</v>
      </c>
      <c r="Z8" s="171">
        <f>Lámpara!AY39</f>
        <v>267.62979807797831</v>
      </c>
      <c r="AA8" s="171">
        <f>Lámpara!AZ39</f>
        <v>272.17407417091459</v>
      </c>
      <c r="AB8" s="171">
        <f>Lámpara!BA39</f>
        <v>275.27370629330812</v>
      </c>
      <c r="AC8" s="171">
        <f>Lámpara!BB39</f>
        <v>276.3783504669974</v>
      </c>
      <c r="AD8" s="171">
        <f>Lámpara!BC39</f>
        <v>275.27370629330812</v>
      </c>
      <c r="AE8" s="171">
        <f>Lámpara!BD39</f>
        <v>272.17407417091437</v>
      </c>
      <c r="AF8" s="171">
        <f>Lámpara!BE39</f>
        <v>267.62979807797797</v>
      </c>
      <c r="AG8" s="171">
        <f>Lámpara!BF39</f>
        <v>262.29371106886845</v>
      </c>
      <c r="AH8" s="171">
        <f>Lámpara!BG39</f>
        <v>256.65498924770583</v>
      </c>
      <c r="AI8" s="171">
        <f>Lámpara!BH39</f>
        <v>250.85634586311966</v>
      </c>
      <c r="AJ8" s="171">
        <f>Lámpara!BI39</f>
        <v>244.66267220358324</v>
      </c>
      <c r="AK8" s="171">
        <f>Lámpara!BJ39</f>
        <v>237.57707743395721</v>
      </c>
      <c r="AL8" s="171">
        <f>Lámpara!BK39</f>
        <v>229.04211884384574</v>
      </c>
      <c r="AM8" s="171">
        <f>Lámpara!BL39</f>
        <v>218.64316607412306</v>
      </c>
      <c r="AN8" s="171">
        <f>Lámpara!BM39</f>
        <v>206.24721999114706</v>
      </c>
      <c r="AO8" s="171">
        <f>Lámpara!BN39</f>
        <v>192.04730431603113</v>
      </c>
      <c r="AP8" s="171">
        <f>Lámpara!BO39</f>
        <v>176.51946579588164</v>
      </c>
      <c r="AQ8" s="171">
        <f>Lámpara!BP39</f>
        <v>160.32295998007331</v>
      </c>
      <c r="AR8" s="171">
        <f>Lámpara!BQ39</f>
        <v>144.18086381563191</v>
      </c>
      <c r="AS8" s="171">
        <f>Lámpara!BR39</f>
        <v>128.77208864692199</v>
      </c>
      <c r="AT8" s="171">
        <f>Lámpara!BS39</f>
        <v>114.65335960792949</v>
      </c>
      <c r="AU8" s="171">
        <f>Lámpara!BT39</f>
        <v>102.21713768276932</v>
      </c>
      <c r="AV8" s="171">
        <f>Lámpara!BU39</f>
        <v>91.682155179852501</v>
      </c>
      <c r="AW8" s="171">
        <f>Lámpara!BV39</f>
        <v>83.108217413364187</v>
      </c>
      <c r="AX8" s="171">
        <f>Lámpara!BW39</f>
        <v>76.425585718816421</v>
      </c>
      <c r="AY8" s="171">
        <f>Lámpara!BX39</f>
        <v>54.900356437294548</v>
      </c>
      <c r="AZ8" s="171">
        <f>Lámpara!BY39</f>
        <v>50.376711001223967</v>
      </c>
      <c r="BA8" s="171">
        <f>Lámpara!BZ39</f>
        <v>46.425909611465606</v>
      </c>
      <c r="BB8" s="171">
        <f>Lámpara!CA39</f>
        <v>42.936678214731316</v>
      </c>
      <c r="BC8" s="171">
        <f>Lámpara!CB39</f>
        <v>39.825887324613774</v>
      </c>
      <c r="BD8" s="171">
        <f>Lámpara!CC39</f>
        <v>37.030627252219304</v>
      </c>
      <c r="BE8" s="171">
        <f>Lámpara!CD39</f>
        <v>34.502587017561659</v>
      </c>
      <c r="BF8" s="171">
        <f>Lámpara!CE39</f>
        <v>32.204066602033478</v>
      </c>
      <c r="BG8" s="171">
        <f>Lámpara!CF39</f>
        <v>30.105144170275384</v>
      </c>
      <c r="BH8" s="171">
        <f>Lámpara!CG39</f>
        <v>28.181658681385443</v>
      </c>
      <c r="BI8" s="171">
        <f>Lámpara!CH39</f>
        <v>26.413767778681432</v>
      </c>
      <c r="BJ8" s="171">
        <f>Lámpara!CI39</f>
        <v>24.784911655257609</v>
      </c>
      <c r="BK8" s="171">
        <f>Lámpara!CJ39</f>
        <v>23.281063739553112</v>
      </c>
      <c r="BL8" s="171">
        <f>Lámpara!CK39</f>
        <v>21.890184423931768</v>
      </c>
      <c r="BM8" s="171">
        <f>Lámpara!CL39</f>
        <v>20.601818950213172</v>
      </c>
      <c r="BN8" s="171">
        <f>Lámpara!CM39</f>
        <v>19.406798045412266</v>
      </c>
      <c r="BO8" s="171">
        <f>Lámpara!CN39</f>
        <v>18.297012161629784</v>
      </c>
      <c r="BP8" s="171">
        <f>Lámpara!CO39</f>
        <v>17.265238769850718</v>
      </c>
      <c r="BQ8" s="171">
        <f>Lámpara!CP39</f>
        <v>16.30500818413384</v>
      </c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</row>
    <row r="9" spans="1:164" ht="17.100000000000001" customHeight="1" x14ac:dyDescent="0.2">
      <c r="A9" s="156" t="s">
        <v>177</v>
      </c>
      <c r="B9" s="156">
        <v>1.5</v>
      </c>
      <c r="C9" s="156">
        <v>2.2999999999999998</v>
      </c>
      <c r="D9" s="154"/>
      <c r="E9" s="172"/>
      <c r="F9" s="172">
        <f t="shared" si="2"/>
        <v>6.5999999999999925</v>
      </c>
      <c r="G9" s="172"/>
      <c r="H9" s="175">
        <f t="shared" si="3"/>
        <v>3.0999999999999996</v>
      </c>
      <c r="I9" s="171">
        <f>Lámpara!AH40</f>
        <v>86.729526009251117</v>
      </c>
      <c r="J9" s="171">
        <f>Lámpara!AI40</f>
        <v>95.746446980541549</v>
      </c>
      <c r="K9" s="171">
        <f>Lámpara!AJ40</f>
        <v>106.81544409419497</v>
      </c>
      <c r="L9" s="171">
        <f>Lámpara!AK40</f>
        <v>119.88333029266191</v>
      </c>
      <c r="M9" s="171">
        <f>Lámpara!AL40</f>
        <v>134.73238711420782</v>
      </c>
      <c r="N9" s="171">
        <f>Lámpara!AM40</f>
        <v>150.96368388583974</v>
      </c>
      <c r="O9" s="171">
        <f>Lámpara!AN40</f>
        <v>168.00531579646056</v>
      </c>
      <c r="P9" s="171">
        <f>Lámpara!AO40</f>
        <v>185.15452033558145</v>
      </c>
      <c r="Q9" s="171">
        <f>Lámpara!AP40</f>
        <v>201.65754926923626</v>
      </c>
      <c r="R9" s="171">
        <f>Lámpara!AQ40</f>
        <v>216.82153885392518</v>
      </c>
      <c r="S9" s="171">
        <f>Lámpara!AR40</f>
        <v>230.13939806566015</v>
      </c>
      <c r="T9" s="171">
        <f>Lámpara!AS40</f>
        <v>241.39549150834281</v>
      </c>
      <c r="U9" s="171">
        <f>Lámpara!AT40</f>
        <v>250.71289265976293</v>
      </c>
      <c r="V9" s="171">
        <f>Lámpara!AU40</f>
        <v>258.5094884012654</v>
      </c>
      <c r="W9" s="171">
        <f>Lámpara!AV40</f>
        <v>265.3546152270232</v>
      </c>
      <c r="X9" s="171">
        <f>Lámpara!AW40</f>
        <v>271.75676947111054</v>
      </c>
      <c r="Y9" s="171">
        <f>Lámpara!AX40</f>
        <v>277.95214549167622</v>
      </c>
      <c r="Z9" s="171">
        <f>Lámpara!AY40</f>
        <v>283.78174394232553</v>
      </c>
      <c r="AA9" s="171">
        <f>Lámpara!AZ40</f>
        <v>288.72341598200353</v>
      </c>
      <c r="AB9" s="171">
        <f>Lámpara!BA40</f>
        <v>292.0839665225609</v>
      </c>
      <c r="AC9" s="171">
        <f>Lámpara!BB40</f>
        <v>293.27986022607195</v>
      </c>
      <c r="AD9" s="171">
        <f>Lámpara!BC40</f>
        <v>292.08396652256079</v>
      </c>
      <c r="AE9" s="171">
        <f>Lámpara!BD40</f>
        <v>288.7234159820033</v>
      </c>
      <c r="AF9" s="171">
        <f>Lámpara!BE40</f>
        <v>283.78174394232525</v>
      </c>
      <c r="AG9" s="171">
        <f>Lámpara!BF40</f>
        <v>277.95214549167611</v>
      </c>
      <c r="AH9" s="171">
        <f>Lámpara!BG40</f>
        <v>271.75676947111009</v>
      </c>
      <c r="AI9" s="171">
        <f>Lámpara!BH40</f>
        <v>265.35461522702286</v>
      </c>
      <c r="AJ9" s="171">
        <f>Lámpara!BI40</f>
        <v>258.509488401265</v>
      </c>
      <c r="AK9" s="171">
        <f>Lámpara!BJ40</f>
        <v>250.71289265976245</v>
      </c>
      <c r="AL9" s="171">
        <f>Lámpara!BK40</f>
        <v>241.39549150834227</v>
      </c>
      <c r="AM9" s="171">
        <f>Lámpara!BL40</f>
        <v>230.13939806565958</v>
      </c>
      <c r="AN9" s="171">
        <f>Lámpara!BM40</f>
        <v>216.82153885392464</v>
      </c>
      <c r="AO9" s="171">
        <f>Lámpara!BN40</f>
        <v>201.65754926923532</v>
      </c>
      <c r="AP9" s="171">
        <f>Lámpara!BO40</f>
        <v>185.15452033558063</v>
      </c>
      <c r="AQ9" s="171">
        <f>Lámpara!BP40</f>
        <v>168.00531579645948</v>
      </c>
      <c r="AR9" s="171">
        <f>Lámpara!BQ40</f>
        <v>150.96368388583892</v>
      </c>
      <c r="AS9" s="171">
        <f>Lámpara!BR40</f>
        <v>134.73238711420711</v>
      </c>
      <c r="AT9" s="171">
        <f>Lámpara!BS40</f>
        <v>119.8833302926612</v>
      </c>
      <c r="AU9" s="171">
        <f>Lámpara!BT40</f>
        <v>106.81544409419445</v>
      </c>
      <c r="AV9" s="171">
        <f>Lámpara!BU40</f>
        <v>95.746446980540952</v>
      </c>
      <c r="AW9" s="171">
        <f>Lámpara!BV40</f>
        <v>86.729526009250819</v>
      </c>
      <c r="AX9" s="171">
        <f>Lámpara!BW40</f>
        <v>79.684740284960355</v>
      </c>
      <c r="AY9" s="171">
        <f>Lámpara!BX40</f>
        <v>57.440799507847288</v>
      </c>
      <c r="AZ9" s="171">
        <f>Lámpara!BY40</f>
        <v>52.672522240587618</v>
      </c>
      <c r="BA9" s="171">
        <f>Lámpara!BZ40</f>
        <v>48.507547336968848</v>
      </c>
      <c r="BB9" s="171">
        <f>Lámpara!CA40</f>
        <v>44.829471002244823</v>
      </c>
      <c r="BC9" s="171">
        <f>Lámpara!CB40</f>
        <v>41.551207037764186</v>
      </c>
      <c r="BD9" s="171">
        <f>Lámpara!CC40</f>
        <v>38.606731668174859</v>
      </c>
      <c r="BE9" s="171">
        <f>Lámpara!CD40</f>
        <v>35.945234477305128</v>
      </c>
      <c r="BF9" s="171">
        <f>Lámpara!CE40</f>
        <v>33.526972463537447</v>
      </c>
      <c r="BG9" s="171">
        <f>Lámpara!CF40</f>
        <v>31.320326535060488</v>
      </c>
      <c r="BH9" s="171">
        <f>Lámpara!CG40</f>
        <v>29.299705712594438</v>
      </c>
      <c r="BI9" s="171">
        <f>Lámpara!CH40</f>
        <v>27.44404867874151</v>
      </c>
      <c r="BJ9" s="171">
        <f>Lámpara!CI40</f>
        <v>25.735746453876018</v>
      </c>
      <c r="BK9" s="171">
        <f>Lámpara!CJ40</f>
        <v>24.159862377834841</v>
      </c>
      <c r="BL9" s="171">
        <f>Lámpara!CK40</f>
        <v>22.703562471101542</v>
      </c>
      <c r="BM9" s="171">
        <f>Lámpara!CL40</f>
        <v>21.355695157045709</v>
      </c>
      <c r="BN9" s="171">
        <f>Lámpara!CM40</f>
        <v>20.106477487328533</v>
      </c>
      <c r="BO9" s="171">
        <f>Lámpara!CN40</f>
        <v>18.9472577295207</v>
      </c>
      <c r="BP9" s="171">
        <f>Lámpara!CO40</f>
        <v>17.87033307772904</v>
      </c>
      <c r="BQ9" s="171">
        <f>Lámpara!CP40</f>
        <v>16.86880747947253</v>
      </c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</row>
    <row r="10" spans="1:164" ht="17.100000000000001" customHeight="1" x14ac:dyDescent="0.2">
      <c r="A10" s="156" t="s">
        <v>178</v>
      </c>
      <c r="B10" s="156">
        <v>-1.5</v>
      </c>
      <c r="C10" s="156">
        <v>0</v>
      </c>
      <c r="D10" s="154"/>
      <c r="E10" s="172"/>
      <c r="F10" s="172">
        <f t="shared" si="2"/>
        <v>6.4999999999999929</v>
      </c>
      <c r="G10" s="172"/>
      <c r="H10" s="175">
        <f t="shared" si="3"/>
        <v>2.9999999999999996</v>
      </c>
      <c r="I10" s="171">
        <f>Lámpara!AH41</f>
        <v>89.895276677961775</v>
      </c>
      <c r="J10" s="171">
        <f>Lámpara!AI41</f>
        <v>99.316467442490747</v>
      </c>
      <c r="K10" s="171">
        <f>Lámpara!AJ41</f>
        <v>110.87524970643588</v>
      </c>
      <c r="L10" s="171">
        <f>Lámpara!AK41</f>
        <v>124.52518278855131</v>
      </c>
      <c r="M10" s="171">
        <f>Lámpara!AL41</f>
        <v>140.05016462684546</v>
      </c>
      <c r="N10" s="171">
        <f>Lámpara!AM41</f>
        <v>157.04593576638425</v>
      </c>
      <c r="O10" s="171">
        <f>Lámpara!AN41</f>
        <v>174.92707984669144</v>
      </c>
      <c r="P10" s="171">
        <f>Lámpara!AO41</f>
        <v>192.96906331007401</v>
      </c>
      <c r="Q10" s="171">
        <f>Lámpara!AP41</f>
        <v>210.38972770339026</v>
      </c>
      <c r="R10" s="171">
        <f>Lámpara!AQ41</f>
        <v>226.46471607196867</v>
      </c>
      <c r="S10" s="171">
        <f>Lámpara!AR41</f>
        <v>240.65749942149981</v>
      </c>
      <c r="T10" s="171">
        <f>Lámpara!AS41</f>
        <v>252.73062683775413</v>
      </c>
      <c r="U10" s="171">
        <f>Lámpara!AT41</f>
        <v>262.79710065069065</v>
      </c>
      <c r="V10" s="171">
        <f>Lámpara!AU41</f>
        <v>271.27709461637676</v>
      </c>
      <c r="W10" s="171">
        <f>Lámpara!AV41</f>
        <v>278.75041506440965</v>
      </c>
      <c r="X10" s="171">
        <f>Lámpara!AW41</f>
        <v>285.73581030181833</v>
      </c>
      <c r="Y10" s="171">
        <f>Lámpara!AX41</f>
        <v>292.46977676629956</v>
      </c>
      <c r="Z10" s="171">
        <f>Lámpara!AY41</f>
        <v>298.77709335691827</v>
      </c>
      <c r="AA10" s="171">
        <f>Lámpara!AZ41</f>
        <v>304.10348402271268</v>
      </c>
      <c r="AB10" s="171">
        <f>Lámpara!BA41</f>
        <v>307.71662478943949</v>
      </c>
      <c r="AC10" s="171">
        <f>Lámpara!BB41</f>
        <v>309.00085294854102</v>
      </c>
      <c r="AD10" s="171">
        <f>Lámpara!BC41</f>
        <v>307.71662478943949</v>
      </c>
      <c r="AE10" s="171">
        <f>Lámpara!BD41</f>
        <v>304.10348402271245</v>
      </c>
      <c r="AF10" s="171">
        <f>Lámpara!BE41</f>
        <v>298.7770933569181</v>
      </c>
      <c r="AG10" s="171">
        <f>Lámpara!BF41</f>
        <v>292.46977676629922</v>
      </c>
      <c r="AH10" s="171">
        <f>Lámpara!BG41</f>
        <v>285.73581030181799</v>
      </c>
      <c r="AI10" s="171">
        <f>Lámpara!BH41</f>
        <v>278.75041506440931</v>
      </c>
      <c r="AJ10" s="171">
        <f>Lámpara!BI41</f>
        <v>271.2770946163763</v>
      </c>
      <c r="AK10" s="171">
        <f>Lámpara!BJ41</f>
        <v>262.79710065069014</v>
      </c>
      <c r="AL10" s="171">
        <f>Lámpara!BK41</f>
        <v>252.73062683775365</v>
      </c>
      <c r="AM10" s="171">
        <f>Lámpara!BL41</f>
        <v>240.65749942149912</v>
      </c>
      <c r="AN10" s="171">
        <f>Lámpara!BM41</f>
        <v>226.46471607196801</v>
      </c>
      <c r="AO10" s="171">
        <f>Lámpara!BN41</f>
        <v>210.38972770338944</v>
      </c>
      <c r="AP10" s="171">
        <f>Lámpara!BO41</f>
        <v>192.96906331007315</v>
      </c>
      <c r="AQ10" s="171">
        <f>Lámpara!BP41</f>
        <v>174.9270798466903</v>
      </c>
      <c r="AR10" s="171">
        <f>Lámpara!BQ41</f>
        <v>157.04593576638334</v>
      </c>
      <c r="AS10" s="171">
        <f>Lámpara!BR41</f>
        <v>140.05016462684466</v>
      </c>
      <c r="AT10" s="171">
        <f>Lámpara!BS41</f>
        <v>124.52518278855058</v>
      </c>
      <c r="AU10" s="171">
        <f>Lámpara!BT41</f>
        <v>110.87524970643531</v>
      </c>
      <c r="AV10" s="171">
        <f>Lámpara!BU41</f>
        <v>99.316467442490207</v>
      </c>
      <c r="AW10" s="171">
        <f>Lámpara!BV41</f>
        <v>89.895276677961405</v>
      </c>
      <c r="AX10" s="171">
        <f>Lámpara!BW41</f>
        <v>82.521774997821822</v>
      </c>
      <c r="AY10" s="171">
        <f>Lámpara!BX41</f>
        <v>59.622482234708365</v>
      </c>
      <c r="AZ10" s="171">
        <f>Lámpara!BY41</f>
        <v>54.635406408442734</v>
      </c>
      <c r="BA10" s="171">
        <f>Lámpara!BZ41</f>
        <v>50.279840104651313</v>
      </c>
      <c r="BB10" s="171">
        <f>Lámpara!CA41</f>
        <v>46.434527865547693</v>
      </c>
      <c r="BC10" s="171">
        <f>Lámpara!CB41</f>
        <v>43.008646156176077</v>
      </c>
      <c r="BD10" s="171">
        <f>Lámpara!CC41</f>
        <v>39.933235177129419</v>
      </c>
      <c r="BE10" s="171">
        <f>Lámpara!CD41</f>
        <v>37.155133679521811</v>
      </c>
      <c r="BF10" s="171">
        <f>Lámpara!CE41</f>
        <v>34.632682851891964</v>
      </c>
      <c r="BG10" s="171">
        <f>Lámpara!CF41</f>
        <v>32.332677504638717</v>
      </c>
      <c r="BH10" s="171">
        <f>Lámpara!CG41</f>
        <v>30.228195516234937</v>
      </c>
      <c r="BI10" s="171">
        <f>Lámpara!CH41</f>
        <v>28.297045516530829</v>
      </c>
      <c r="BJ10" s="171">
        <f>Lámpara!CI41</f>
        <v>26.520650069379709</v>
      </c>
      <c r="BK10" s="171">
        <f>Lámpara!CJ41</f>
        <v>24.883236137967252</v>
      </c>
      <c r="BL10" s="171">
        <f>Lámpara!CK41</f>
        <v>23.371242936128699</v>
      </c>
      <c r="BM10" s="171">
        <f>Lámpara!CL41</f>
        <v>21.972884132223058</v>
      </c>
      <c r="BN10" s="171">
        <f>Lámpara!CM41</f>
        <v>20.677820172471375</v>
      </c>
      <c r="BO10" s="171">
        <f>Lámpara!CN41</f>
        <v>19.476909636274691</v>
      </c>
      <c r="BP10" s="171">
        <f>Lámpara!CO41</f>
        <v>18.362017725609608</v>
      </c>
      <c r="BQ10" s="171">
        <f>Lámpara!CP41</f>
        <v>17.325866417055181</v>
      </c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</row>
    <row r="11" spans="1:164" ht="17.100000000000001" customHeight="1" x14ac:dyDescent="0.2">
      <c r="A11" s="156" t="s">
        <v>179</v>
      </c>
      <c r="B11" s="156">
        <v>1.5</v>
      </c>
      <c r="C11" s="156">
        <v>0</v>
      </c>
      <c r="D11" s="154"/>
      <c r="E11" s="172"/>
      <c r="F11" s="172">
        <f t="shared" si="2"/>
        <v>6.3999999999999932</v>
      </c>
      <c r="G11" s="172"/>
      <c r="H11" s="175">
        <f t="shared" si="3"/>
        <v>2.8999999999999995</v>
      </c>
      <c r="I11" s="171">
        <f>Lámpara!AH42</f>
        <v>92.701680801283146</v>
      </c>
      <c r="J11" s="171">
        <f>Lámpara!AI42</f>
        <v>102.48992388464546</v>
      </c>
      <c r="K11" s="171">
        <f>Lámpara!AJ42</f>
        <v>114.49447754362188</v>
      </c>
      <c r="L11" s="171">
        <f>Lámpara!AK42</f>
        <v>128.67551490319607</v>
      </c>
      <c r="M11" s="171">
        <f>Lámpara!AL42</f>
        <v>144.81895340254121</v>
      </c>
      <c r="N11" s="171">
        <f>Lámpara!AM42</f>
        <v>162.51625344532451</v>
      </c>
      <c r="O11" s="171">
        <f>Lámpara!AN42</f>
        <v>181.17021262137135</v>
      </c>
      <c r="P11" s="171">
        <f>Lámpara!AO42</f>
        <v>200.03683894797919</v>
      </c>
      <c r="Q11" s="171">
        <f>Lámpara!AP42</f>
        <v>218.30822558924831</v>
      </c>
      <c r="R11" s="171">
        <f>Lámpara!AQ42</f>
        <v>235.23115534075345</v>
      </c>
      <c r="S11" s="171">
        <f>Lámpara!AR42</f>
        <v>250.24180716087798</v>
      </c>
      <c r="T11" s="171">
        <f>Lámpara!AS42</f>
        <v>263.08215064886275</v>
      </c>
      <c r="U11" s="171">
        <f>Lámpara!AT42</f>
        <v>273.85520409776399</v>
      </c>
      <c r="V11" s="171">
        <f>Lámpara!AU42</f>
        <v>282.98244135750946</v>
      </c>
      <c r="W11" s="171">
        <f>Lámpara!AV42</f>
        <v>291.05251060903942</v>
      </c>
      <c r="X11" s="171">
        <f>Lámpara!AW42</f>
        <v>298.59283628799835</v>
      </c>
      <c r="Y11" s="171">
        <f>Lámpara!AX42</f>
        <v>305.83940970418519</v>
      </c>
      <c r="Z11" s="171">
        <f>Lámpara!AY42</f>
        <v>312.6011888903351</v>
      </c>
      <c r="AA11" s="171">
        <f>Lámpara!AZ42</f>
        <v>318.29331639014305</v>
      </c>
      <c r="AB11" s="171">
        <f>Lámpara!BA42</f>
        <v>322.14644492700978</v>
      </c>
      <c r="AC11" s="171">
        <f>Lámpara!BB42</f>
        <v>323.51457375546579</v>
      </c>
      <c r="AD11" s="171">
        <f>Lámpara!BC42</f>
        <v>322.14644492700978</v>
      </c>
      <c r="AE11" s="171">
        <f>Lámpara!BD42</f>
        <v>318.29331639014293</v>
      </c>
      <c r="AF11" s="171">
        <f>Lámpara!BE42</f>
        <v>312.60118889033498</v>
      </c>
      <c r="AG11" s="171">
        <f>Lámpara!BF42</f>
        <v>305.83940970418496</v>
      </c>
      <c r="AH11" s="171">
        <f>Lámpara!BG42</f>
        <v>298.59283628799807</v>
      </c>
      <c r="AI11" s="171">
        <f>Lámpara!BH42</f>
        <v>291.05251060903908</v>
      </c>
      <c r="AJ11" s="171">
        <f>Lámpara!BI42</f>
        <v>282.98244135750906</v>
      </c>
      <c r="AK11" s="171">
        <f>Lámpara!BJ42</f>
        <v>273.85520409776348</v>
      </c>
      <c r="AL11" s="171">
        <f>Lámpara!BK42</f>
        <v>263.08215064886224</v>
      </c>
      <c r="AM11" s="171">
        <f>Lámpara!BL42</f>
        <v>250.24180716087727</v>
      </c>
      <c r="AN11" s="171">
        <f>Lámpara!BM42</f>
        <v>235.23115534075259</v>
      </c>
      <c r="AO11" s="171">
        <f>Lámpara!BN42</f>
        <v>218.30822558924734</v>
      </c>
      <c r="AP11" s="171">
        <f>Lámpara!BO42</f>
        <v>200.03683894797823</v>
      </c>
      <c r="AQ11" s="171">
        <f>Lámpara!BP42</f>
        <v>181.17021262137033</v>
      </c>
      <c r="AR11" s="171">
        <f>Lámpara!BQ42</f>
        <v>162.51625344532357</v>
      </c>
      <c r="AS11" s="171">
        <f>Lámpara!BR42</f>
        <v>144.81895340254033</v>
      </c>
      <c r="AT11" s="171">
        <f>Lámpara!BS42</f>
        <v>128.67551490319531</v>
      </c>
      <c r="AU11" s="171">
        <f>Lámpara!BT42</f>
        <v>114.49447754362126</v>
      </c>
      <c r="AV11" s="171">
        <f>Lámpara!BU42</f>
        <v>102.4899238846449</v>
      </c>
      <c r="AW11" s="171">
        <f>Lámpara!BV42</f>
        <v>92.701680801282805</v>
      </c>
      <c r="AX11" s="171">
        <f>Lámpara!BW42</f>
        <v>85.030406602942264</v>
      </c>
      <c r="AY11" s="171">
        <f>Lámpara!BX42</f>
        <v>61.541021460981852</v>
      </c>
      <c r="AZ11" s="171">
        <f>Lámpara!BY42</f>
        <v>56.357168363588322</v>
      </c>
      <c r="BA11" s="171">
        <f>Lámpara!BZ42</f>
        <v>51.830661425330064</v>
      </c>
      <c r="BB11" s="171">
        <f>Lámpara!CA42</f>
        <v>47.835759796992754</v>
      </c>
      <c r="BC11" s="171">
        <f>Lámpara!CB42</f>
        <v>44.278184730909636</v>
      </c>
      <c r="BD11" s="171">
        <f>Lámpara!CC42</f>
        <v>41.086262800063423</v>
      </c>
      <c r="BE11" s="171">
        <f>Lámpara!CD42</f>
        <v>38.204661399333951</v>
      </c>
      <c r="BF11" s="171">
        <f>Lámpara!CE42</f>
        <v>35.589954024098894</v>
      </c>
      <c r="BG11" s="171">
        <f>Lámpara!CF42</f>
        <v>33.20747411244389</v>
      </c>
      <c r="BH11" s="171">
        <f>Lámpara!CG42</f>
        <v>31.029075258092117</v>
      </c>
      <c r="BI11" s="171">
        <f>Lámpara!CH42</f>
        <v>29.031528892239049</v>
      </c>
      <c r="BJ11" s="171">
        <f>Lámpara!CI42</f>
        <v>27.195370714753043</v>
      </c>
      <c r="BK11" s="171">
        <f>Lámpara!CJ42</f>
        <v>25.504063624941335</v>
      </c>
      <c r="BL11" s="171">
        <f>Lámpara!CK42</f>
        <v>23.943384528873164</v>
      </c>
      <c r="BM11" s="171">
        <f>Lámpara!CL42</f>
        <v>22.500970138399055</v>
      </c>
      <c r="BN11" s="171">
        <f>Lámpara!CM42</f>
        <v>21.165976262786771</v>
      </c>
      <c r="BO11" s="171">
        <f>Lámpara!CN42</f>
        <v>19.928818631740523</v>
      </c>
      <c r="BP11" s="171">
        <f>Lámpara!CO42</f>
        <v>18.780972741700175</v>
      </c>
      <c r="BQ11" s="171">
        <f>Lámpara!CP42</f>
        <v>17.714816821679207</v>
      </c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</row>
    <row r="12" spans="1:164" ht="17.100000000000001" customHeight="1" x14ac:dyDescent="0.2">
      <c r="A12" s="156" t="s">
        <v>180</v>
      </c>
      <c r="B12" s="156">
        <v>-1.5</v>
      </c>
      <c r="C12" s="156">
        <v>-2.2999999999999998</v>
      </c>
      <c r="D12" s="154"/>
      <c r="E12" s="172"/>
      <c r="F12" s="172">
        <f t="shared" si="2"/>
        <v>6.2999999999999936</v>
      </c>
      <c r="G12" s="172"/>
      <c r="H12" s="175">
        <f t="shared" si="3"/>
        <v>2.7999999999999994</v>
      </c>
      <c r="I12" s="171">
        <f>Lámpara!AH43</f>
        <v>95.233750118819287</v>
      </c>
      <c r="J12" s="171">
        <f>Lámpara!AI43</f>
        <v>105.35319136427724</v>
      </c>
      <c r="K12" s="171">
        <f>Lámpara!AJ43</f>
        <v>117.75963461021732</v>
      </c>
      <c r="L12" s="171">
        <f>Lámpara!AK43</f>
        <v>132.41946442219015</v>
      </c>
      <c r="M12" s="171">
        <f>Lámpara!AL43</f>
        <v>149.12080419203306</v>
      </c>
      <c r="N12" s="171">
        <f>Lámpara!AM43</f>
        <v>167.45176547950183</v>
      </c>
      <c r="O12" s="171">
        <f>Lámpara!AN43</f>
        <v>186.80511180049959</v>
      </c>
      <c r="P12" s="171">
        <f>Lámpara!AO43</f>
        <v>206.41990526394767</v>
      </c>
      <c r="Q12" s="171">
        <f>Lámpara!AP43</f>
        <v>225.4655246153784</v>
      </c>
      <c r="R12" s="171">
        <f>Lámpara!AQ43</f>
        <v>243.1630246030208</v>
      </c>
      <c r="S12" s="171">
        <f>Lámpara!AR43</f>
        <v>258.92397307300371</v>
      </c>
      <c r="T12" s="171">
        <f>Lámpara!AS43</f>
        <v>272.47144624354763</v>
      </c>
      <c r="U12" s="171">
        <f>Lámpara!AT43</f>
        <v>283.89881959164751</v>
      </c>
      <c r="V12" s="171">
        <f>Lámpara!AU43</f>
        <v>293.62788986193436</v>
      </c>
      <c r="W12" s="171">
        <f>Lámpara!AV43</f>
        <v>302.25434182329315</v>
      </c>
      <c r="X12" s="171">
        <f>Lámpara!AW43</f>
        <v>310.31250409845757</v>
      </c>
      <c r="Y12" s="171">
        <f>Lámpara!AX43</f>
        <v>318.03706263927279</v>
      </c>
      <c r="Z12" s="171">
        <f>Lámpara!AY43</f>
        <v>325.22193386179794</v>
      </c>
      <c r="AA12" s="171">
        <f>Lámpara!AZ43</f>
        <v>331.25397989276615</v>
      </c>
      <c r="AB12" s="171">
        <f>Lámpara!BA43</f>
        <v>335.32986796527916</v>
      </c>
      <c r="AC12" s="171">
        <f>Lámpara!BB43</f>
        <v>336.77582168164298</v>
      </c>
      <c r="AD12" s="171">
        <f>Lámpara!BC43</f>
        <v>335.32986796527888</v>
      </c>
      <c r="AE12" s="171">
        <f>Lámpara!BD43</f>
        <v>331.2539798927661</v>
      </c>
      <c r="AF12" s="171">
        <f>Lámpara!BE43</f>
        <v>325.22193386179765</v>
      </c>
      <c r="AG12" s="171">
        <f>Lámpara!BF43</f>
        <v>318.03706263927251</v>
      </c>
      <c r="AH12" s="171">
        <f>Lámpara!BG43</f>
        <v>310.31250409845723</v>
      </c>
      <c r="AI12" s="171">
        <f>Lámpara!BH43</f>
        <v>302.25434182329275</v>
      </c>
      <c r="AJ12" s="171">
        <f>Lámpara!BI43</f>
        <v>293.62788986193385</v>
      </c>
      <c r="AK12" s="171">
        <f>Lámpara!BJ43</f>
        <v>283.898819591647</v>
      </c>
      <c r="AL12" s="171">
        <f>Lámpara!BK43</f>
        <v>272.47144624354706</v>
      </c>
      <c r="AM12" s="171">
        <f>Lámpara!BL43</f>
        <v>258.92397307300297</v>
      </c>
      <c r="AN12" s="171">
        <f>Lámpara!BM43</f>
        <v>243.16302460301998</v>
      </c>
      <c r="AO12" s="171">
        <f>Lámpara!BN43</f>
        <v>225.46552461537769</v>
      </c>
      <c r="AP12" s="171">
        <f>Lámpara!BO43</f>
        <v>206.41990526394673</v>
      </c>
      <c r="AQ12" s="171">
        <f>Lámpara!BP43</f>
        <v>186.80511180049834</v>
      </c>
      <c r="AR12" s="171">
        <f>Lámpara!BQ43</f>
        <v>167.45176547950089</v>
      </c>
      <c r="AS12" s="171">
        <f>Lámpara!BR43</f>
        <v>149.12080419203215</v>
      </c>
      <c r="AT12" s="171">
        <f>Lámpara!BS43</f>
        <v>132.41946442218944</v>
      </c>
      <c r="AU12" s="171">
        <f>Lámpara!BT43</f>
        <v>117.75963461021665</v>
      </c>
      <c r="AV12" s="171">
        <f>Lámpara!BU43</f>
        <v>105.35319136427667</v>
      </c>
      <c r="AW12" s="171">
        <f>Lámpara!BV43</f>
        <v>95.233750118818918</v>
      </c>
      <c r="AX12" s="171">
        <f>Lámpara!BW43</f>
        <v>87.293335771076556</v>
      </c>
      <c r="AY12" s="171">
        <f>Lámpara!BX43</f>
        <v>63.280961815819794</v>
      </c>
      <c r="AZ12" s="171">
        <f>Lámpara!BY43</f>
        <v>57.918801030642946</v>
      </c>
      <c r="BA12" s="171">
        <f>Lámpara!BZ43</f>
        <v>53.237357458090301</v>
      </c>
      <c r="BB12" s="171">
        <f>Lámpara!CA43</f>
        <v>49.106853770897509</v>
      </c>
      <c r="BC12" s="171">
        <f>Lámpara!CB43</f>
        <v>45.429895868409311</v>
      </c>
      <c r="BD12" s="171">
        <f>Lámpara!CC43</f>
        <v>42.132358987858076</v>
      </c>
      <c r="BE12" s="171">
        <f>Lámpara!CD43</f>
        <v>39.156945648434906</v>
      </c>
      <c r="BF12" s="171">
        <f>Lámpara!CE43</f>
        <v>36.458627388805425</v>
      </c>
      <c r="BG12" s="171">
        <f>Lámpara!CF43</f>
        <v>34.001411751763953</v>
      </c>
      <c r="BH12" s="171">
        <f>Lámpara!CG43</f>
        <v>31.756040615106652</v>
      </c>
      <c r="BI12" s="171">
        <f>Lámpara!CH43</f>
        <v>29.698343080690382</v>
      </c>
      <c r="BJ12" s="171">
        <f>Lámpara!CI43</f>
        <v>27.808048895009982</v>
      </c>
      <c r="BK12" s="171">
        <f>Lámpara!CJ43</f>
        <v>26.067926576291477</v>
      </c>
      <c r="BL12" s="171">
        <f>Lámpara!CK43</f>
        <v>24.463151209236408</v>
      </c>
      <c r="BM12" s="171">
        <f>Lámpara!CL43</f>
        <v>22.98083538155289</v>
      </c>
      <c r="BN12" s="171">
        <f>Lámpara!CM43</f>
        <v>21.609676640081634</v>
      </c>
      <c r="BO12" s="171">
        <f>Lámpara!CN43</f>
        <v>20.339688728890941</v>
      </c>
      <c r="BP12" s="171">
        <f>Lámpara!CO43</f>
        <v>19.161993557755707</v>
      </c>
      <c r="BQ12" s="171">
        <f>Lámpara!CP43</f>
        <v>18.068657611088032</v>
      </c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</row>
    <row r="13" spans="1:164" ht="17.100000000000001" customHeight="1" x14ac:dyDescent="0.2">
      <c r="A13" s="156" t="s">
        <v>181</v>
      </c>
      <c r="B13" s="156">
        <v>1.5</v>
      </c>
      <c r="C13" s="156">
        <v>-2.2999999999999998</v>
      </c>
      <c r="D13" s="154"/>
      <c r="E13" s="172"/>
      <c r="F13" s="172">
        <f t="shared" si="2"/>
        <v>6.199999999999994</v>
      </c>
      <c r="G13" s="172"/>
      <c r="H13" s="175">
        <f t="shared" si="3"/>
        <v>2.6999999999999993</v>
      </c>
      <c r="I13" s="171">
        <f>Lámpara!AH44</f>
        <v>97.522250122131922</v>
      </c>
      <c r="J13" s="171">
        <f>Lámpara!AI44</f>
        <v>107.93514515148239</v>
      </c>
      <c r="K13" s="171">
        <f>Lámpara!AJ44</f>
        <v>120.69636018920022</v>
      </c>
      <c r="L13" s="171">
        <f>Lámpara!AK44</f>
        <v>135.77782348745291</v>
      </c>
      <c r="M13" s="171">
        <f>Lámpara!AL44</f>
        <v>152.96983407234114</v>
      </c>
      <c r="N13" s="171">
        <f>Lámpara!AM44</f>
        <v>171.85796310957952</v>
      </c>
      <c r="O13" s="171">
        <f>Lámpara!AN44</f>
        <v>191.82670839402377</v>
      </c>
      <c r="P13" s="171">
        <f>Lámpara!AO44</f>
        <v>212.10088701155001</v>
      </c>
      <c r="Q13" s="171">
        <f>Lámpara!AP44</f>
        <v>231.83056224343673</v>
      </c>
      <c r="R13" s="171">
        <f>Lámpara!AQ44</f>
        <v>250.21469735263074</v>
      </c>
      <c r="S13" s="171">
        <f>Lámpara!AR44</f>
        <v>266.64349064763303</v>
      </c>
      <c r="T13" s="171">
        <f>Lámpara!AS44</f>
        <v>280.82331342279986</v>
      </c>
      <c r="U13" s="171">
        <f>Lámpara!AT44</f>
        <v>292.83857415240942</v>
      </c>
      <c r="V13" s="171">
        <f>Lámpara!AU44</f>
        <v>303.11052927734494</v>
      </c>
      <c r="W13" s="171">
        <f>Lámpara!AV44</f>
        <v>312.2400368043256</v>
      </c>
      <c r="X13" s="171">
        <f>Lámpara!AW44</f>
        <v>320.76648434071723</v>
      </c>
      <c r="Y13" s="171">
        <f>Lámpara!AX44</f>
        <v>328.92257601629507</v>
      </c>
      <c r="Z13" s="171">
        <f>Lámpara!AY44</f>
        <v>336.4884485648555</v>
      </c>
      <c r="AA13" s="171">
        <f>Lámpara!AZ44</f>
        <v>342.82582785787599</v>
      </c>
      <c r="AB13" s="171">
        <f>Lámpara!BA44</f>
        <v>347.10143382153223</v>
      </c>
      <c r="AC13" s="171">
        <f>Lámpara!BB44</f>
        <v>348.61709369406702</v>
      </c>
      <c r="AD13" s="171">
        <f>Lámpara!BC44</f>
        <v>347.10143382153223</v>
      </c>
      <c r="AE13" s="171">
        <f>Lámpara!BD44</f>
        <v>342.82582785787577</v>
      </c>
      <c r="AF13" s="171">
        <f>Lámpara!BE44</f>
        <v>336.48844856485528</v>
      </c>
      <c r="AG13" s="171">
        <f>Lámpara!BF44</f>
        <v>328.92257601629456</v>
      </c>
      <c r="AH13" s="171">
        <f>Lámpara!BG44</f>
        <v>320.76648434071689</v>
      </c>
      <c r="AI13" s="171">
        <f>Lámpara!BH44</f>
        <v>312.2400368043252</v>
      </c>
      <c r="AJ13" s="171">
        <f>Lámpara!BI44</f>
        <v>303.1105292773446</v>
      </c>
      <c r="AK13" s="171">
        <f>Lámpara!BJ44</f>
        <v>292.83857415240897</v>
      </c>
      <c r="AL13" s="171">
        <f>Lámpara!BK44</f>
        <v>280.82331342279929</v>
      </c>
      <c r="AM13" s="171">
        <f>Lámpara!BL44</f>
        <v>266.64349064763229</v>
      </c>
      <c r="AN13" s="171">
        <f>Lámpara!BM44</f>
        <v>250.21469735262991</v>
      </c>
      <c r="AO13" s="171">
        <f>Lámpara!BN44</f>
        <v>231.83056224343571</v>
      </c>
      <c r="AP13" s="171">
        <f>Lámpara!BO44</f>
        <v>212.10088701154902</v>
      </c>
      <c r="AQ13" s="171">
        <f>Lámpara!BP44</f>
        <v>191.82670839402252</v>
      </c>
      <c r="AR13" s="171">
        <f>Lámpara!BQ44</f>
        <v>171.85796310957858</v>
      </c>
      <c r="AS13" s="171">
        <f>Lámpara!BR44</f>
        <v>152.96983407234023</v>
      </c>
      <c r="AT13" s="171">
        <f>Lámpara!BS44</f>
        <v>135.77782348745205</v>
      </c>
      <c r="AU13" s="171">
        <f>Lámpara!BT44</f>
        <v>120.69636018919955</v>
      </c>
      <c r="AV13" s="171">
        <f>Lámpara!BU44</f>
        <v>107.93514515148175</v>
      </c>
      <c r="AW13" s="171">
        <f>Lámpara!BV44</f>
        <v>97.522250122131595</v>
      </c>
      <c r="AX13" s="171">
        <f>Lámpara!BW44</f>
        <v>89.342148821030477</v>
      </c>
      <c r="AY13" s="171">
        <f>Lámpara!BX44</f>
        <v>64.878303912143281</v>
      </c>
      <c r="AZ13" s="171">
        <f>Lámpara!BY44</f>
        <v>59.35561416033628</v>
      </c>
      <c r="BA13" s="171">
        <f>Lámpara!BZ44</f>
        <v>54.534295449402499</v>
      </c>
      <c r="BB13" s="171">
        <f>Lámpara!CA44</f>
        <v>50.281067447904107</v>
      </c>
      <c r="BC13" s="171">
        <f>Lámpara!CB44</f>
        <v>46.495822117496104</v>
      </c>
      <c r="BD13" s="171">
        <f>Lámpara!CC44</f>
        <v>43.102290691555808</v>
      </c>
      <c r="BE13" s="171">
        <f>Lámpara!CD44</f>
        <v>40.041450328239819</v>
      </c>
      <c r="BF13" s="171">
        <f>Lámpara!CE44</f>
        <v>37.266860547231445</v>
      </c>
      <c r="BG13" s="171">
        <f>Lámpara!CF44</f>
        <v>34.741356105574418</v>
      </c>
      <c r="BH13" s="171">
        <f>Lámpara!CG44</f>
        <v>32.434692437000187</v>
      </c>
      <c r="BI13" s="171">
        <f>Lámpara!CH44</f>
        <v>30.321860161161723</v>
      </c>
      <c r="BJ13" s="171">
        <f>Lámpara!CI44</f>
        <v>28.381870131219525</v>
      </c>
      <c r="BK13" s="171">
        <f>Lámpara!CJ44</f>
        <v>26.596870164245111</v>
      </c>
      <c r="BL13" s="171">
        <f>Lámpara!CK44</f>
        <v>24.951496369822102</v>
      </c>
      <c r="BM13" s="171">
        <f>Lámpara!CL44</f>
        <v>23.432391162098167</v>
      </c>
      <c r="BN13" s="171">
        <f>Lámpara!CM44</f>
        <v>22.027840382484637</v>
      </c>
      <c r="BO13" s="171">
        <f>Lámpara!CN44</f>
        <v>20.727496137753711</v>
      </c>
      <c r="BP13" s="171">
        <f>Lámpara!CO44</f>
        <v>19.522161840931972</v>
      </c>
      <c r="BQ13" s="171">
        <f>Lámpara!CP44</f>
        <v>18.40362283673279</v>
      </c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</row>
    <row r="14" spans="1:164" ht="17.100000000000001" customHeight="1" x14ac:dyDescent="0.2">
      <c r="E14" s="172"/>
      <c r="F14" s="172">
        <f t="shared" si="2"/>
        <v>6.0999999999999943</v>
      </c>
      <c r="G14" s="172"/>
      <c r="H14" s="175">
        <f t="shared" si="3"/>
        <v>2.5999999999999992</v>
      </c>
      <c r="I14" s="171">
        <f>Lámpara!AH45</f>
        <v>99.5201549193267</v>
      </c>
      <c r="J14" s="171">
        <f>Lámpara!AI45</f>
        <v>110.18174614521571</v>
      </c>
      <c r="K14" s="171">
        <f>Lámpara!AJ45</f>
        <v>123.24204091467165</v>
      </c>
      <c r="L14" s="171">
        <f>Lámpara!AK45</f>
        <v>138.67759382677738</v>
      </c>
      <c r="M14" s="171">
        <f>Lámpara!AL45</f>
        <v>156.2806461043628</v>
      </c>
      <c r="N14" s="171">
        <f>Lámpara!AM45</f>
        <v>175.63492338662616</v>
      </c>
      <c r="O14" s="171">
        <f>Lámpara!AN45</f>
        <v>196.11844644418673</v>
      </c>
      <c r="P14" s="171">
        <f>Lámpara!AO45</f>
        <v>216.94467693823225</v>
      </c>
      <c r="Q14" s="171">
        <f>Lámpara!AP45</f>
        <v>237.24812870805849</v>
      </c>
      <c r="R14" s="171">
        <f>Lámpara!AQ45</f>
        <v>256.20982759983406</v>
      </c>
      <c r="S14" s="171">
        <f>Lámpara!AR45</f>
        <v>273.20244097818193</v>
      </c>
      <c r="T14" s="171">
        <f>Lámpara!AS45</f>
        <v>287.91839768375132</v>
      </c>
      <c r="U14" s="171">
        <f>Lámpara!AT45</f>
        <v>300.43426414772267</v>
      </c>
      <c r="V14" s="171">
        <f>Lámpara!AU45</f>
        <v>311.17016362528915</v>
      </c>
      <c r="W14" s="171">
        <f>Lámpara!AV45</f>
        <v>320.73039193596458</v>
      </c>
      <c r="X14" s="171">
        <f>Lámpara!AW45</f>
        <v>329.65767162427107</v>
      </c>
      <c r="Y14" s="171">
        <f>Lámpara!AX45</f>
        <v>338.18235045330982</v>
      </c>
      <c r="Z14" s="171">
        <f>Lámpara!AY45</f>
        <v>346.07267190765839</v>
      </c>
      <c r="AA14" s="171">
        <f>Lámpara!AZ45</f>
        <v>352.66930935191039</v>
      </c>
      <c r="AB14" s="171">
        <f>Lámpara!BA45</f>
        <v>357.1141284811369</v>
      </c>
      <c r="AC14" s="171">
        <f>Lámpara!BB45</f>
        <v>358.68878078432942</v>
      </c>
      <c r="AD14" s="171">
        <f>Lámpara!BC45</f>
        <v>357.11412848113662</v>
      </c>
      <c r="AE14" s="171">
        <f>Lámpara!BD45</f>
        <v>352.66930935191016</v>
      </c>
      <c r="AF14" s="171">
        <f>Lámpara!BE45</f>
        <v>346.0726719076581</v>
      </c>
      <c r="AG14" s="171">
        <f>Lámpara!BF45</f>
        <v>338.18235045330937</v>
      </c>
      <c r="AH14" s="171">
        <f>Lámpara!BG45</f>
        <v>329.65767162427039</v>
      </c>
      <c r="AI14" s="171">
        <f>Lámpara!BH45</f>
        <v>320.73039193596412</v>
      </c>
      <c r="AJ14" s="171">
        <f>Lámpara!BI45</f>
        <v>311.17016362528869</v>
      </c>
      <c r="AK14" s="171">
        <f>Lámpara!BJ45</f>
        <v>300.4342641477221</v>
      </c>
      <c r="AL14" s="171">
        <f>Lámpara!BK45</f>
        <v>287.91839768375053</v>
      </c>
      <c r="AM14" s="171">
        <f>Lámpara!BL45</f>
        <v>273.20244097818102</v>
      </c>
      <c r="AN14" s="171">
        <f>Lámpara!BM45</f>
        <v>256.20982759983326</v>
      </c>
      <c r="AO14" s="171">
        <f>Lámpara!BN45</f>
        <v>237.24812870805744</v>
      </c>
      <c r="AP14" s="171">
        <f>Lámpara!BO45</f>
        <v>216.9446769382312</v>
      </c>
      <c r="AQ14" s="171">
        <f>Lámpara!BP45</f>
        <v>196.11844644418554</v>
      </c>
      <c r="AR14" s="171">
        <f>Lámpara!BQ45</f>
        <v>175.63492338662522</v>
      </c>
      <c r="AS14" s="171">
        <f>Lámpara!BR45</f>
        <v>156.28064610436189</v>
      </c>
      <c r="AT14" s="171">
        <f>Lámpara!BS45</f>
        <v>138.67759382677659</v>
      </c>
      <c r="AU14" s="171">
        <f>Lámpara!BT45</f>
        <v>123.24204091467102</v>
      </c>
      <c r="AV14" s="171">
        <f>Lámpara!BU45</f>
        <v>110.18174614521506</v>
      </c>
      <c r="AW14" s="171">
        <f>Lámpara!BV45</f>
        <v>99.52015491932633</v>
      </c>
      <c r="AX14" s="171">
        <f>Lámpara!BW45</f>
        <v>91.135532936131696</v>
      </c>
      <c r="AY14" s="171">
        <f>Lámpara!BX45</f>
        <v>66.300225944480658</v>
      </c>
      <c r="AZ14" s="171">
        <f>Lámpara!BY45</f>
        <v>60.638496253942954</v>
      </c>
      <c r="BA14" s="171">
        <f>Lámpara!BZ45</f>
        <v>55.695547397634598</v>
      </c>
      <c r="BB14" s="171">
        <f>Lámpara!CA45</f>
        <v>51.335221839894643</v>
      </c>
      <c r="BC14" s="171">
        <f>Lámpara!CB45</f>
        <v>47.455171149354769</v>
      </c>
      <c r="BD14" s="171">
        <f>Lámpara!CC45</f>
        <v>43.977347246864035</v>
      </c>
      <c r="BE14" s="171">
        <f>Lámpara!CD45</f>
        <v>40.841287772869904</v>
      </c>
      <c r="BF14" s="171">
        <f>Lámpara!CE45</f>
        <v>37.99936808252702</v>
      </c>
      <c r="BG14" s="171">
        <f>Lámpara!CF45</f>
        <v>35.413434631135935</v>
      </c>
      <c r="BH14" s="171">
        <f>Lámpara!CG45</f>
        <v>33.052407875672849</v>
      </c>
      <c r="BI14" s="171">
        <f>Lámpara!CH45</f>
        <v>30.890565832914504</v>
      </c>
      <c r="BJ14" s="171">
        <f>Lámpara!CI45</f>
        <v>28.90630616470856</v>
      </c>
      <c r="BK14" s="171">
        <f>Lámpara!CJ45</f>
        <v>27.081245518656814</v>
      </c>
      <c r="BL14" s="171">
        <f>Lámpara!CK45</f>
        <v>25.399557410877705</v>
      </c>
      <c r="BM14" s="171">
        <f>Lámpara!CL45</f>
        <v>23.847479631493439</v>
      </c>
      <c r="BN14" s="171">
        <f>Lámpara!CM45</f>
        <v>22.412942844379547</v>
      </c>
      <c r="BO14" s="171">
        <f>Lámpara!CN45</f>
        <v>21.085286463095265</v>
      </c>
      <c r="BP14" s="171">
        <f>Lámpara!CO45</f>
        <v>19.855037923534244</v>
      </c>
      <c r="BQ14" s="171">
        <f>Lámpara!CP45</f>
        <v>18.713738473305266</v>
      </c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</row>
    <row r="15" spans="1:164" ht="17.100000000000001" customHeight="1" x14ac:dyDescent="0.2">
      <c r="E15" s="172"/>
      <c r="F15" s="172">
        <f t="shared" si="2"/>
        <v>5.9999999999999947</v>
      </c>
      <c r="G15" s="172"/>
      <c r="H15" s="175">
        <f t="shared" si="3"/>
        <v>2.4999999999999991</v>
      </c>
      <c r="I15" s="171">
        <f>Lámpara!AH46</f>
        <v>101.1107556145887</v>
      </c>
      <c r="J15" s="171">
        <f>Lámpara!AI46</f>
        <v>111.96463146969933</v>
      </c>
      <c r="K15" s="171">
        <f>Lámpara!AJ46</f>
        <v>125.25494093095084</v>
      </c>
      <c r="L15" s="171">
        <f>Lámpara!AK46</f>
        <v>140.96172608383546</v>
      </c>
      <c r="M15" s="171">
        <f>Lámpara!AL46</f>
        <v>158.87875921321</v>
      </c>
      <c r="N15" s="171">
        <f>Lámpara!AM46</f>
        <v>178.58852011529862</v>
      </c>
      <c r="O15" s="171">
        <f>Lámpara!AN46</f>
        <v>199.46436939707272</v>
      </c>
      <c r="P15" s="171">
        <f>Lámpara!AO46</f>
        <v>220.71148791763665</v>
      </c>
      <c r="Q15" s="171">
        <f>Lámpara!AP46</f>
        <v>241.45296162404412</v>
      </c>
      <c r="R15" s="171">
        <f>Lámpara!AQ46</f>
        <v>260.85654070477108</v>
      </c>
      <c r="S15" s="171">
        <f>Lámpara!AR46</f>
        <v>278.28180420853107</v>
      </c>
      <c r="T15" s="171">
        <f>Lámpara!AS46</f>
        <v>293.41061640775865</v>
      </c>
      <c r="U15" s="171">
        <f>Lámpara!AT46</f>
        <v>306.31336569983671</v>
      </c>
      <c r="V15" s="171">
        <f>Lámpara!AU46</f>
        <v>317.40886141453444</v>
      </c>
      <c r="W15" s="171">
        <f>Lámpara!AV46</f>
        <v>327.30341072343344</v>
      </c>
      <c r="X15" s="171">
        <f>Lámpara!AW46</f>
        <v>336.54165983212857</v>
      </c>
      <c r="Y15" s="171">
        <f>Lámpara!AX46</f>
        <v>345.35169319095633</v>
      </c>
      <c r="Z15" s="171">
        <f>Lámpara!AY46</f>
        <v>353.4924814123284</v>
      </c>
      <c r="AA15" s="171">
        <f>Lámpara!AZ46</f>
        <v>360.28871162539383</v>
      </c>
      <c r="AB15" s="171">
        <f>Lámpara!BA46</f>
        <v>364.86353481203366</v>
      </c>
      <c r="AC15" s="171">
        <f>Lámpara!BB46</f>
        <v>366.48346155306501</v>
      </c>
      <c r="AD15" s="171">
        <f>Lámpara!BC46</f>
        <v>364.86353481203338</v>
      </c>
      <c r="AE15" s="171">
        <f>Lámpara!BD46</f>
        <v>360.2887116253936</v>
      </c>
      <c r="AF15" s="171">
        <f>Lámpara!BE46</f>
        <v>353.49248141232789</v>
      </c>
      <c r="AG15" s="171">
        <f>Lámpara!BF46</f>
        <v>345.35169319095587</v>
      </c>
      <c r="AH15" s="171">
        <f>Lámpara!BG46</f>
        <v>336.541659832128</v>
      </c>
      <c r="AI15" s="171">
        <f>Lámpara!BH46</f>
        <v>327.30341072343305</v>
      </c>
      <c r="AJ15" s="171">
        <f>Lámpara!BI46</f>
        <v>317.4088614145337</v>
      </c>
      <c r="AK15" s="171">
        <f>Lámpara!BJ46</f>
        <v>306.31336569983603</v>
      </c>
      <c r="AL15" s="171">
        <f>Lámpara!BK46</f>
        <v>293.4106164077578</v>
      </c>
      <c r="AM15" s="171">
        <f>Lámpara!BL46</f>
        <v>278.28180420853016</v>
      </c>
      <c r="AN15" s="171">
        <f>Lámpara!BM46</f>
        <v>260.85654070477017</v>
      </c>
      <c r="AO15" s="171">
        <f>Lámpara!BN46</f>
        <v>241.45296162404321</v>
      </c>
      <c r="AP15" s="171">
        <f>Lámpara!BO46</f>
        <v>220.71148791763551</v>
      </c>
      <c r="AQ15" s="171">
        <f>Lámpara!BP46</f>
        <v>199.46436939707141</v>
      </c>
      <c r="AR15" s="171">
        <f>Lámpara!BQ46</f>
        <v>178.58852011529765</v>
      </c>
      <c r="AS15" s="171">
        <f>Lámpara!BR46</f>
        <v>158.87875921320909</v>
      </c>
      <c r="AT15" s="171">
        <f>Lámpara!BS46</f>
        <v>140.96172608383461</v>
      </c>
      <c r="AU15" s="171">
        <f>Lámpara!BT46</f>
        <v>125.25494093095016</v>
      </c>
      <c r="AV15" s="171">
        <f>Lámpara!BU46</f>
        <v>111.9646314696987</v>
      </c>
      <c r="AW15" s="171">
        <f>Lámpara!BV46</f>
        <v>101.11075561458827</v>
      </c>
      <c r="AX15" s="171">
        <f>Lámpara!BW46</f>
        <v>92.566948369281775</v>
      </c>
      <c r="AY15" s="171">
        <f>Lámpara!BX46</f>
        <v>67.452227726936528</v>
      </c>
      <c r="AZ15" s="171">
        <f>Lámpara!BY46</f>
        <v>61.680696859714622</v>
      </c>
      <c r="BA15" s="171">
        <f>Lámpara!BZ46</f>
        <v>56.641329612628951</v>
      </c>
      <c r="BB15" s="171">
        <f>Lámpara!CA46</f>
        <v>52.195815293784669</v>
      </c>
      <c r="BC15" s="171">
        <f>Lámpara!CB46</f>
        <v>48.240120109499792</v>
      </c>
      <c r="BD15" s="171">
        <f>Lámpara!CC46</f>
        <v>44.694850187163155</v>
      </c>
      <c r="BE15" s="171">
        <f>Lámpara!CD46</f>
        <v>41.498448469770537</v>
      </c>
      <c r="BF15" s="171">
        <f>Lámpara!CE46</f>
        <v>38.602385095214267</v>
      </c>
      <c r="BG15" s="171">
        <f>Lámpara!CF46</f>
        <v>35.967747327465155</v>
      </c>
      <c r="BH15" s="171">
        <f>Lámpara!CG46</f>
        <v>33.562811328947973</v>
      </c>
      <c r="BI15" s="171">
        <f>Lámpara!CH46</f>
        <v>31.361303006941203</v>
      </c>
      <c r="BJ15" s="171">
        <f>Lámpara!CI46</f>
        <v>29.341143189384365</v>
      </c>
      <c r="BK15" s="171">
        <f>Lámpara!CJ46</f>
        <v>27.483534105207823</v>
      </c>
      <c r="BL15" s="171">
        <f>Lámpara!CK46</f>
        <v>25.772287275901444</v>
      </c>
      <c r="BM15" s="171">
        <f>Lámpara!CL46</f>
        <v>24.193322999682032</v>
      </c>
      <c r="BN15" s="171">
        <f>Lámpara!CM46</f>
        <v>22.734292553419507</v>
      </c>
      <c r="BO15" s="171">
        <f>Lámpara!CN46</f>
        <v>21.384288816262924</v>
      </c>
      <c r="BP15" s="171">
        <f>Lámpara!CO46</f>
        <v>20.13362117012587</v>
      </c>
      <c r="BQ15" s="171">
        <f>Lámpara!CP46</f>
        <v>18.973637607432572</v>
      </c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</row>
    <row r="16" spans="1:164" ht="17.100000000000001" customHeight="1" x14ac:dyDescent="0.2">
      <c r="E16" s="172"/>
      <c r="F16" s="172">
        <f t="shared" si="2"/>
        <v>5.899999999999995</v>
      </c>
      <c r="G16" s="172"/>
      <c r="H16" s="175">
        <f t="shared" si="3"/>
        <v>2.399999999999999</v>
      </c>
      <c r="I16" s="171">
        <f>Lámpara!AH47</f>
        <v>102.14713609309325</v>
      </c>
      <c r="J16" s="171">
        <f>Lámpara!AI47</f>
        <v>113.12356247681556</v>
      </c>
      <c r="K16" s="171">
        <f>Lámpara!AJ47</f>
        <v>126.55986514455304</v>
      </c>
      <c r="L16" s="171">
        <f>Lámpara!AK47</f>
        <v>142.43825687286684</v>
      </c>
      <c r="M16" s="171">
        <f>Lámpara!AL47</f>
        <v>160.55348946624883</v>
      </c>
      <c r="N16" s="171">
        <f>Lámpara!AM47</f>
        <v>180.48732498676762</v>
      </c>
      <c r="O16" s="171">
        <f>Lámpara!AN47</f>
        <v>201.61031161564185</v>
      </c>
      <c r="P16" s="171">
        <f>Lámpara!AO47</f>
        <v>223.12258611700952</v>
      </c>
      <c r="Q16" s="171">
        <f>Lámpara!AP47</f>
        <v>244.14023554729482</v>
      </c>
      <c r="R16" s="171">
        <f>Lámpara!AQ47</f>
        <v>263.82283888739164</v>
      </c>
      <c r="S16" s="171">
        <f>Lámpara!AR47</f>
        <v>281.52186806581517</v>
      </c>
      <c r="T16" s="171">
        <f>Lámpara!AS47</f>
        <v>296.91257197621007</v>
      </c>
      <c r="U16" s="171">
        <f>Lámpara!AT47</f>
        <v>310.06136147978981</v>
      </c>
      <c r="V16" s="171">
        <f>Lámpara!AU47</f>
        <v>321.38601123168178</v>
      </c>
      <c r="W16" s="171">
        <f>Lámpara!AV47</f>
        <v>331.49380969054118</v>
      </c>
      <c r="X16" s="171">
        <f>Lámpara!AW47</f>
        <v>340.93032341301489</v>
      </c>
      <c r="Y16" s="171">
        <f>Lámpara!AX47</f>
        <v>349.92199419197652</v>
      </c>
      <c r="Z16" s="171">
        <f>Lámpara!AY47</f>
        <v>358.22186437155915</v>
      </c>
      <c r="AA16" s="171">
        <f>Lámpara!AZ47</f>
        <v>365.14459855010176</v>
      </c>
      <c r="AB16" s="171">
        <f>Lámpara!BA47</f>
        <v>369.80169031437038</v>
      </c>
      <c r="AC16" s="171">
        <f>Lámpara!BB47</f>
        <v>371.45024380170469</v>
      </c>
      <c r="AD16" s="171">
        <f>Lámpara!BC47</f>
        <v>369.80169031437015</v>
      </c>
      <c r="AE16" s="171">
        <f>Lámpara!BD47</f>
        <v>365.14459855010153</v>
      </c>
      <c r="AF16" s="171">
        <f>Lámpara!BE47</f>
        <v>358.22186437155864</v>
      </c>
      <c r="AG16" s="171">
        <f>Lámpara!BF47</f>
        <v>349.92199419197624</v>
      </c>
      <c r="AH16" s="171">
        <f>Lámpara!BG47</f>
        <v>340.93032341301432</v>
      </c>
      <c r="AI16" s="171">
        <f>Lámpara!BH47</f>
        <v>331.49380969054067</v>
      </c>
      <c r="AJ16" s="171">
        <f>Lámpara!BI47</f>
        <v>321.38601123168132</v>
      </c>
      <c r="AK16" s="171">
        <f>Lámpara!BJ47</f>
        <v>310.06136147978935</v>
      </c>
      <c r="AL16" s="171">
        <f>Lámpara!BK47</f>
        <v>296.91257197620939</v>
      </c>
      <c r="AM16" s="171">
        <f>Lámpara!BL47</f>
        <v>281.52186806581432</v>
      </c>
      <c r="AN16" s="171">
        <f>Lámpara!BM47</f>
        <v>263.82283888739067</v>
      </c>
      <c r="AO16" s="171">
        <f>Lámpara!BN47</f>
        <v>244.14023554729391</v>
      </c>
      <c r="AP16" s="171">
        <f>Lámpara!BO47</f>
        <v>223.12258611700852</v>
      </c>
      <c r="AQ16" s="171">
        <f>Lámpara!BP47</f>
        <v>201.6103116156406</v>
      </c>
      <c r="AR16" s="171">
        <f>Lámpara!BQ47</f>
        <v>180.48732498676659</v>
      </c>
      <c r="AS16" s="171">
        <f>Lámpara!BR47</f>
        <v>160.55348946624778</v>
      </c>
      <c r="AT16" s="171">
        <f>Lámpara!BS47</f>
        <v>142.43825687286602</v>
      </c>
      <c r="AU16" s="171">
        <f>Lámpara!BT47</f>
        <v>126.55986514455239</v>
      </c>
      <c r="AV16" s="171">
        <f>Lámpara!BU47</f>
        <v>113.12356247681493</v>
      </c>
      <c r="AW16" s="171">
        <f>Lámpara!BV47</f>
        <v>102.14713609309283</v>
      </c>
      <c r="AX16" s="171">
        <f>Lámpara!BW47</f>
        <v>93.501358049378368</v>
      </c>
      <c r="AY16" s="171">
        <f>Lámpara!BX47</f>
        <v>68.212213734587223</v>
      </c>
      <c r="AZ16" s="171">
        <f>Lámpara!BY47</f>
        <v>62.369573216414025</v>
      </c>
      <c r="BA16" s="171">
        <f>Lámpara!BZ47</f>
        <v>57.267586762085834</v>
      </c>
      <c r="BB16" s="171">
        <f>Lámpara!CA47</f>
        <v>52.76660664501653</v>
      </c>
      <c r="BC16" s="171">
        <f>Lámpara!CB47</f>
        <v>48.761548083938933</v>
      </c>
      <c r="BD16" s="171">
        <f>Lámpara!CC47</f>
        <v>45.172174304477771</v>
      </c>
      <c r="BE16" s="171">
        <f>Lámpara!CD47</f>
        <v>41.936239652207746</v>
      </c>
      <c r="BF16" s="171">
        <f>Lámpara!CE47</f>
        <v>39.004642505719453</v>
      </c>
      <c r="BG16" s="171">
        <f>Lámpara!CF47</f>
        <v>36.337988761818394</v>
      </c>
      <c r="BH16" s="171">
        <f>Lámpara!CG47</f>
        <v>33.904144633640698</v>
      </c>
      <c r="BI16" s="171">
        <f>Lámpara!CH47</f>
        <v>31.676483622376676</v>
      </c>
      <c r="BJ16" s="171">
        <f>Lámpara!CI47</f>
        <v>29.632621332866634</v>
      </c>
      <c r="BK16" s="171">
        <f>Lámpara!CJ47</f>
        <v>27.753494047081698</v>
      </c>
      <c r="BL16" s="171">
        <f>Lámpara!CK47</f>
        <v>26.022680448955313</v>
      </c>
      <c r="BM16" s="171">
        <f>Lámpara!CL47</f>
        <v>24.425896199283454</v>
      </c>
      <c r="BN16" s="171">
        <f>Lámpara!CM47</f>
        <v>22.950612156155792</v>
      </c>
      <c r="BO16" s="171">
        <f>Lámpara!CN47</f>
        <v>21.585761716826095</v>
      </c>
      <c r="BP16" s="171">
        <f>Lámpara!CO47</f>
        <v>20.321512976014425</v>
      </c>
      <c r="BQ16" s="171">
        <f>Lámpara!CP47</f>
        <v>19.14908851647753</v>
      </c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</row>
    <row r="17" spans="5:164" ht="17.100000000000001" customHeight="1" x14ac:dyDescent="0.2">
      <c r="E17" s="172"/>
      <c r="F17" s="172">
        <f t="shared" si="2"/>
        <v>5.7999999999999954</v>
      </c>
      <c r="G17" s="172"/>
      <c r="H17" s="175">
        <f t="shared" si="3"/>
        <v>2.2999999999999989</v>
      </c>
      <c r="I17" s="171">
        <f>Lámpara!AH48</f>
        <v>102.5081806128193</v>
      </c>
      <c r="J17" s="171">
        <f>Lámpara!AI48</f>
        <v>113.5268071427995</v>
      </c>
      <c r="K17" s="171">
        <f>Lámpara!AJ48</f>
        <v>127.01327085863684</v>
      </c>
      <c r="L17" s="171">
        <f>Lámpara!AK48</f>
        <v>142.95052171099846</v>
      </c>
      <c r="M17" s="171">
        <f>Lámpara!AL48</f>
        <v>161.13364854429176</v>
      </c>
      <c r="N17" s="171">
        <f>Lámpara!AM48</f>
        <v>181.14417923078173</v>
      </c>
      <c r="O17" s="171">
        <f>Lámpara!AN48</f>
        <v>202.35172143076755</v>
      </c>
      <c r="P17" s="171">
        <f>Lámpara!AO48</f>
        <v>223.9547170629225</v>
      </c>
      <c r="Q17" s="171">
        <f>Lámpara!AP48</f>
        <v>245.06689496484233</v>
      </c>
      <c r="R17" s="171">
        <f>Lámpara!AQ48</f>
        <v>264.84507373234106</v>
      </c>
      <c r="S17" s="171">
        <f>Lámpara!AR48</f>
        <v>282.63797739188516</v>
      </c>
      <c r="T17" s="171">
        <f>Lámpara!AS48</f>
        <v>298.11859963676227</v>
      </c>
      <c r="U17" s="171">
        <f>Lámpara!AT48</f>
        <v>311.35197570294486</v>
      </c>
      <c r="V17" s="171">
        <f>Lámpara!AU48</f>
        <v>322.75548908660477</v>
      </c>
      <c r="W17" s="171">
        <f>Lámpara!AV48</f>
        <v>332.93671211838017</v>
      </c>
      <c r="X17" s="171">
        <f>Lámpara!AW48</f>
        <v>342.44147320290853</v>
      </c>
      <c r="Y17" s="171">
        <f>Lámpara!AX48</f>
        <v>351.49561293955662</v>
      </c>
      <c r="Z17" s="171">
        <f>Lámpara!AY48</f>
        <v>359.85013056932348</v>
      </c>
      <c r="AA17" s="171">
        <f>Lámpara!AZ48</f>
        <v>366.81627209863183</v>
      </c>
      <c r="AB17" s="171">
        <f>Lámpara!BA48</f>
        <v>371.50156883843067</v>
      </c>
      <c r="AC17" s="171">
        <f>Lámpara!BB48</f>
        <v>373.15993236027163</v>
      </c>
      <c r="AD17" s="171">
        <f>Lámpara!BC48</f>
        <v>371.50156883843061</v>
      </c>
      <c r="AE17" s="171">
        <f>Lámpara!BD48</f>
        <v>366.81627209863188</v>
      </c>
      <c r="AF17" s="171">
        <f>Lámpara!BE48</f>
        <v>359.85013056932291</v>
      </c>
      <c r="AG17" s="171">
        <f>Lámpara!BF48</f>
        <v>351.49561293955617</v>
      </c>
      <c r="AH17" s="171">
        <f>Lámpara!BG48</f>
        <v>342.44147320290801</v>
      </c>
      <c r="AI17" s="171">
        <f>Lámpara!BH48</f>
        <v>332.93671211837977</v>
      </c>
      <c r="AJ17" s="171">
        <f>Lámpara!BI48</f>
        <v>322.75548908660431</v>
      </c>
      <c r="AK17" s="171">
        <f>Lámpara!BJ48</f>
        <v>311.35197570294423</v>
      </c>
      <c r="AL17" s="171">
        <f>Lámpara!BK48</f>
        <v>298.11859963676164</v>
      </c>
      <c r="AM17" s="171">
        <f>Lámpara!BL48</f>
        <v>282.63797739188425</v>
      </c>
      <c r="AN17" s="171">
        <f>Lámpara!BM48</f>
        <v>264.84507373234004</v>
      </c>
      <c r="AO17" s="171">
        <f>Lámpara!BN48</f>
        <v>245.06689496484134</v>
      </c>
      <c r="AP17" s="171">
        <f>Lámpara!BO48</f>
        <v>223.95471706292136</v>
      </c>
      <c r="AQ17" s="171">
        <f>Lámpara!BP48</f>
        <v>202.35172143076619</v>
      </c>
      <c r="AR17" s="171">
        <f>Lámpara!BQ48</f>
        <v>181.14417923078068</v>
      </c>
      <c r="AS17" s="171">
        <f>Lámpara!BR48</f>
        <v>161.13364854429085</v>
      </c>
      <c r="AT17" s="171">
        <f>Lámpara!BS48</f>
        <v>142.95052171099763</v>
      </c>
      <c r="AU17" s="171">
        <f>Lámpara!BT48</f>
        <v>127.01327085863616</v>
      </c>
      <c r="AV17" s="171">
        <f>Lámpara!BU48</f>
        <v>113.52680714279889</v>
      </c>
      <c r="AW17" s="171">
        <f>Lámpara!BV48</f>
        <v>102.50818061281889</v>
      </c>
      <c r="AX17" s="171">
        <f>Lámpara!BW48</f>
        <v>93.827194230747722</v>
      </c>
      <c r="AY17" s="171">
        <f>Lámpara!BX48</f>
        <v>68.478647326053789</v>
      </c>
      <c r="AZ17" s="171">
        <f>Lámpara!BY48</f>
        <v>62.611312283050694</v>
      </c>
      <c r="BA17" s="171">
        <f>Lámpara!BZ48</f>
        <v>57.487547802840076</v>
      </c>
      <c r="BB17" s="171">
        <f>Lámpara!CA48</f>
        <v>52.967252258360283</v>
      </c>
      <c r="BC17" s="171">
        <f>Lámpara!CB48</f>
        <v>48.94498323555365</v>
      </c>
      <c r="BD17" s="171">
        <f>Lámpara!CC48</f>
        <v>45.340216443603666</v>
      </c>
      <c r="BE17" s="171">
        <f>Lámpara!CD48</f>
        <v>42.090470789172997</v>
      </c>
      <c r="BF17" s="171">
        <f>Lámpara!CE48</f>
        <v>39.146448720705862</v>
      </c>
      <c r="BG17" s="171">
        <f>Lámpara!CF48</f>
        <v>36.468590837306834</v>
      </c>
      <c r="BH17" s="171">
        <f>Lámpara!CG48</f>
        <v>34.024622312709006</v>
      </c>
      <c r="BI17" s="171">
        <f>Lámpara!CH48</f>
        <v>31.787795200022941</v>
      </c>
      <c r="BJ17" s="171">
        <f>Lámpara!CI48</f>
        <v>29.735619756743979</v>
      </c>
      <c r="BK17" s="171">
        <f>Lámpara!CJ48</f>
        <v>27.848940349001932</v>
      </c>
      <c r="BL17" s="171">
        <f>Lámpara!CK48</f>
        <v>26.111255090049884</v>
      </c>
      <c r="BM17" s="171">
        <f>Lámpara!CL48</f>
        <v>24.508208750440609</v>
      </c>
      <c r="BN17" s="171">
        <f>Lámpara!CM48</f>
        <v>23.027209625233862</v>
      </c>
      <c r="BO17" s="171">
        <f>Lámpara!CN48</f>
        <v>21.657135757988705</v>
      </c>
      <c r="BP17" s="171">
        <f>Lámpara!CO48</f>
        <v>20.388106163033846</v>
      </c>
      <c r="BQ17" s="171">
        <f>Lámpara!CP48</f>
        <v>19.211299823560122</v>
      </c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</row>
    <row r="18" spans="5:164" ht="17.100000000000001" customHeight="1" x14ac:dyDescent="0.2">
      <c r="E18" s="172"/>
      <c r="F18" s="172">
        <f t="shared" si="2"/>
        <v>5.6999999999999957</v>
      </c>
      <c r="G18" s="172"/>
      <c r="H18" s="175">
        <f t="shared" si="3"/>
        <v>2.1999999999999988</v>
      </c>
      <c r="I18" s="171">
        <f>Lámpara!AH49</f>
        <v>102.14713609309325</v>
      </c>
      <c r="J18" s="171">
        <f>Lámpara!AI49</f>
        <v>113.12356247681556</v>
      </c>
      <c r="K18" s="171">
        <f>Lámpara!AJ49</f>
        <v>126.55986514455304</v>
      </c>
      <c r="L18" s="171">
        <f>Lámpara!AK49</f>
        <v>142.43825687286684</v>
      </c>
      <c r="M18" s="171">
        <f>Lámpara!AL49</f>
        <v>160.55348946624881</v>
      </c>
      <c r="N18" s="171">
        <f>Lámpara!AM49</f>
        <v>180.48732498676762</v>
      </c>
      <c r="O18" s="171">
        <f>Lámpara!AN49</f>
        <v>201.61031161564182</v>
      </c>
      <c r="P18" s="171">
        <f>Lámpara!AO49</f>
        <v>223.12258611700952</v>
      </c>
      <c r="Q18" s="171">
        <f>Lámpara!AP49</f>
        <v>244.14023554729482</v>
      </c>
      <c r="R18" s="171">
        <f>Lámpara!AQ49</f>
        <v>263.82283888739141</v>
      </c>
      <c r="S18" s="171">
        <f>Lámpara!AR49</f>
        <v>281.52186806581517</v>
      </c>
      <c r="T18" s="171">
        <f>Lámpara!AS49</f>
        <v>296.91257197621007</v>
      </c>
      <c r="U18" s="171">
        <f>Lámpara!AT49</f>
        <v>310.0613614797897</v>
      </c>
      <c r="V18" s="171">
        <f>Lámpara!AU49</f>
        <v>321.38601123168178</v>
      </c>
      <c r="W18" s="171">
        <f>Lámpara!AV49</f>
        <v>331.49380969054113</v>
      </c>
      <c r="X18" s="171">
        <f>Lámpara!AW49</f>
        <v>340.93032341301466</v>
      </c>
      <c r="Y18" s="171">
        <f>Lámpara!AX49</f>
        <v>349.92199419197652</v>
      </c>
      <c r="Z18" s="171">
        <f>Lámpara!AY49</f>
        <v>358.22186437155887</v>
      </c>
      <c r="AA18" s="171">
        <f>Lámpara!AZ49</f>
        <v>365.14459855010153</v>
      </c>
      <c r="AB18" s="171">
        <f>Lámpara!BA49</f>
        <v>369.80169031437015</v>
      </c>
      <c r="AC18" s="171">
        <f>Lámpara!BB49</f>
        <v>371.45024380170463</v>
      </c>
      <c r="AD18" s="171">
        <f>Lámpara!BC49</f>
        <v>369.80169031437009</v>
      </c>
      <c r="AE18" s="171">
        <f>Lámpara!BD49</f>
        <v>365.14459855010125</v>
      </c>
      <c r="AF18" s="171">
        <f>Lámpara!BE49</f>
        <v>358.22186437155858</v>
      </c>
      <c r="AG18" s="171">
        <f>Lámpara!BF49</f>
        <v>349.92199419197624</v>
      </c>
      <c r="AH18" s="171">
        <f>Lámpara!BG49</f>
        <v>340.93032341301409</v>
      </c>
      <c r="AI18" s="171">
        <f>Lámpara!BH49</f>
        <v>331.49380969054044</v>
      </c>
      <c r="AJ18" s="171">
        <f>Lámpara!BI49</f>
        <v>321.3860112316811</v>
      </c>
      <c r="AK18" s="171">
        <f>Lámpara!BJ49</f>
        <v>310.06136147978907</v>
      </c>
      <c r="AL18" s="171">
        <f>Lámpara!BK49</f>
        <v>296.91257197620939</v>
      </c>
      <c r="AM18" s="171">
        <f>Lámpara!BL49</f>
        <v>281.52186806581415</v>
      </c>
      <c r="AN18" s="171">
        <f>Lámpara!BM49</f>
        <v>263.82283888739056</v>
      </c>
      <c r="AO18" s="171">
        <f>Lámpara!BN49</f>
        <v>244.14023554729383</v>
      </c>
      <c r="AP18" s="171">
        <f>Lámpara!BO49</f>
        <v>223.12258611700841</v>
      </c>
      <c r="AQ18" s="171">
        <f>Lámpara!BP49</f>
        <v>201.61031161564057</v>
      </c>
      <c r="AR18" s="171">
        <f>Lámpara!BQ49</f>
        <v>180.48732498676659</v>
      </c>
      <c r="AS18" s="171">
        <f>Lámpara!BR49</f>
        <v>160.55348946624775</v>
      </c>
      <c r="AT18" s="171">
        <f>Lámpara!BS49</f>
        <v>142.43825687286602</v>
      </c>
      <c r="AU18" s="171">
        <f>Lámpara!BT49</f>
        <v>126.55986514455232</v>
      </c>
      <c r="AV18" s="171">
        <f>Lámpara!BU49</f>
        <v>113.1235624768149</v>
      </c>
      <c r="AW18" s="171">
        <f>Lámpara!BV49</f>
        <v>102.1471360930928</v>
      </c>
      <c r="AX18" s="171">
        <f>Lámpara!BW49</f>
        <v>93.501358049378354</v>
      </c>
      <c r="AY18" s="171">
        <f>Lámpara!BX49</f>
        <v>68.212213734587223</v>
      </c>
      <c r="AZ18" s="171">
        <f>Lámpara!BY49</f>
        <v>62.369573216414018</v>
      </c>
      <c r="BA18" s="171">
        <f>Lámpara!BZ49</f>
        <v>57.267586762085827</v>
      </c>
      <c r="BB18" s="171">
        <f>Lámpara!CA49</f>
        <v>52.766606645016523</v>
      </c>
      <c r="BC18" s="171">
        <f>Lámpara!CB49</f>
        <v>48.761548083938926</v>
      </c>
      <c r="BD18" s="171">
        <f>Lámpara!CC49</f>
        <v>45.172174304477771</v>
      </c>
      <c r="BE18" s="171">
        <f>Lámpara!CD49</f>
        <v>41.936239652207739</v>
      </c>
      <c r="BF18" s="171">
        <f>Lámpara!CE49</f>
        <v>39.004642505719445</v>
      </c>
      <c r="BG18" s="171">
        <f>Lámpara!CF49</f>
        <v>36.337988761818387</v>
      </c>
      <c r="BH18" s="171">
        <f>Lámpara!CG49</f>
        <v>33.904144633640691</v>
      </c>
      <c r="BI18" s="171">
        <f>Lámpara!CH49</f>
        <v>31.676483622376672</v>
      </c>
      <c r="BJ18" s="171">
        <f>Lámpara!CI49</f>
        <v>29.632621332866631</v>
      </c>
      <c r="BK18" s="171">
        <f>Lámpara!CJ49</f>
        <v>27.753494047081698</v>
      </c>
      <c r="BL18" s="171">
        <f>Lámpara!CK49</f>
        <v>26.022680448955292</v>
      </c>
      <c r="BM18" s="171">
        <f>Lámpara!CL49</f>
        <v>24.425896199283432</v>
      </c>
      <c r="BN18" s="171">
        <f>Lámpara!CM49</f>
        <v>22.950612156155788</v>
      </c>
      <c r="BO18" s="171">
        <f>Lámpara!CN49</f>
        <v>21.585761716826077</v>
      </c>
      <c r="BP18" s="171">
        <f>Lámpara!CO49</f>
        <v>20.321512976014425</v>
      </c>
      <c r="BQ18" s="171">
        <f>Lámpara!CP49</f>
        <v>19.149088516477526</v>
      </c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</row>
    <row r="19" spans="5:164" ht="17.100000000000001" customHeight="1" x14ac:dyDescent="0.2">
      <c r="E19" s="172"/>
      <c r="F19" s="172">
        <f t="shared" si="2"/>
        <v>5.5999999999999961</v>
      </c>
      <c r="G19" s="172"/>
      <c r="H19" s="175">
        <f t="shared" si="3"/>
        <v>2.0999999999999988</v>
      </c>
      <c r="I19" s="171">
        <f>Lámpara!AH50</f>
        <v>101.11075561458864</v>
      </c>
      <c r="J19" s="171">
        <f>Lámpara!AI50</f>
        <v>111.96463146969927</v>
      </c>
      <c r="K19" s="171">
        <f>Lámpara!AJ50</f>
        <v>125.2549409309508</v>
      </c>
      <c r="L19" s="171">
        <f>Lámpara!AK50</f>
        <v>140.9617260838354</v>
      </c>
      <c r="M19" s="171">
        <f>Lámpara!AL50</f>
        <v>158.87875921320992</v>
      </c>
      <c r="N19" s="171">
        <f>Lámpara!AM50</f>
        <v>178.58852011529856</v>
      </c>
      <c r="O19" s="171">
        <f>Lámpara!AN50</f>
        <v>199.4643693970726</v>
      </c>
      <c r="P19" s="171">
        <f>Lámpara!AO50</f>
        <v>220.71148791763648</v>
      </c>
      <c r="Q19" s="171">
        <f>Lámpara!AP50</f>
        <v>241.45296162404404</v>
      </c>
      <c r="R19" s="171">
        <f>Lámpara!AQ50</f>
        <v>260.85654070477091</v>
      </c>
      <c r="S19" s="171">
        <f>Lámpara!AR50</f>
        <v>278.28180420853079</v>
      </c>
      <c r="T19" s="171">
        <f>Lámpara!AS50</f>
        <v>293.41061640775831</v>
      </c>
      <c r="U19" s="171">
        <f>Lámpara!AT50</f>
        <v>306.31336569983637</v>
      </c>
      <c r="V19" s="171">
        <f>Lámpara!AU50</f>
        <v>317.4088614145341</v>
      </c>
      <c r="W19" s="171">
        <f>Lámpara!AV50</f>
        <v>327.30341072343322</v>
      </c>
      <c r="X19" s="171">
        <f>Lámpara!AW50</f>
        <v>336.54165983212846</v>
      </c>
      <c r="Y19" s="171">
        <f>Lámpara!AX50</f>
        <v>345.35169319095598</v>
      </c>
      <c r="Z19" s="171">
        <f>Lámpara!AY50</f>
        <v>353.49248141232806</v>
      </c>
      <c r="AA19" s="171">
        <f>Lámpara!AZ50</f>
        <v>360.28871162539349</v>
      </c>
      <c r="AB19" s="171">
        <f>Lámpara!BA50</f>
        <v>364.86353481203332</v>
      </c>
      <c r="AC19" s="171">
        <f>Lámpara!BB50</f>
        <v>366.4834615530649</v>
      </c>
      <c r="AD19" s="171">
        <f>Lámpara!BC50</f>
        <v>364.86353481203298</v>
      </c>
      <c r="AE19" s="171">
        <f>Lámpara!BD50</f>
        <v>360.28871162539326</v>
      </c>
      <c r="AF19" s="171">
        <f>Lámpara!BE50</f>
        <v>353.49248141232778</v>
      </c>
      <c r="AG19" s="171">
        <f>Lámpara!BF50</f>
        <v>345.35169319095547</v>
      </c>
      <c r="AH19" s="171">
        <f>Lámpara!BG50</f>
        <v>336.54165983212778</v>
      </c>
      <c r="AI19" s="171">
        <f>Lámpara!BH50</f>
        <v>327.30341072343271</v>
      </c>
      <c r="AJ19" s="171">
        <f>Lámpara!BI50</f>
        <v>317.40886141453342</v>
      </c>
      <c r="AK19" s="171">
        <f>Lámpara!BJ50</f>
        <v>306.31336569983574</v>
      </c>
      <c r="AL19" s="171">
        <f>Lámpara!BK50</f>
        <v>293.41061640775774</v>
      </c>
      <c r="AM19" s="171">
        <f>Lámpara!BL50</f>
        <v>278.28180420852999</v>
      </c>
      <c r="AN19" s="171">
        <f>Lámpara!BM50</f>
        <v>260.85654070477</v>
      </c>
      <c r="AO19" s="171">
        <f>Lámpara!BN50</f>
        <v>241.45296162404301</v>
      </c>
      <c r="AP19" s="171">
        <f>Lámpara!BO50</f>
        <v>220.71148791763534</v>
      </c>
      <c r="AQ19" s="171">
        <f>Lámpara!BP50</f>
        <v>199.46436939707132</v>
      </c>
      <c r="AR19" s="171">
        <f>Lámpara!BQ50</f>
        <v>178.58852011529754</v>
      </c>
      <c r="AS19" s="171">
        <f>Lámpara!BR50</f>
        <v>158.87875921320898</v>
      </c>
      <c r="AT19" s="171">
        <f>Lámpara!BS50</f>
        <v>140.96172608383455</v>
      </c>
      <c r="AU19" s="171">
        <f>Lámpara!BT50</f>
        <v>125.2549409309501</v>
      </c>
      <c r="AV19" s="171">
        <f>Lámpara!BU50</f>
        <v>111.9646314696986</v>
      </c>
      <c r="AW19" s="171">
        <f>Lámpara!BV50</f>
        <v>101.11075561458817</v>
      </c>
      <c r="AX19" s="171">
        <f>Lámpara!BW50</f>
        <v>92.56694836928169</v>
      </c>
      <c r="AY19" s="171">
        <f>Lámpara!BX50</f>
        <v>67.452227726936485</v>
      </c>
      <c r="AZ19" s="171">
        <f>Lámpara!BY50</f>
        <v>61.680696859714566</v>
      </c>
      <c r="BA19" s="171">
        <f>Lámpara!BZ50</f>
        <v>56.641329612628923</v>
      </c>
      <c r="BB19" s="171">
        <f>Lámpara!CA50</f>
        <v>52.195815293784626</v>
      </c>
      <c r="BC19" s="171">
        <f>Lámpara!CB50</f>
        <v>48.240120109499763</v>
      </c>
      <c r="BD19" s="171">
        <f>Lámpara!CC50</f>
        <v>44.694850187163112</v>
      </c>
      <c r="BE19" s="171">
        <f>Lámpara!CD50</f>
        <v>41.498448469770508</v>
      </c>
      <c r="BF19" s="171">
        <f>Lámpara!CE50</f>
        <v>38.602385095214238</v>
      </c>
      <c r="BG19" s="171">
        <f>Lámpara!CF50</f>
        <v>35.967747327465133</v>
      </c>
      <c r="BH19" s="171">
        <f>Lámpara!CG50</f>
        <v>33.562811328947923</v>
      </c>
      <c r="BI19" s="171">
        <f>Lámpara!CH50</f>
        <v>31.361303006941174</v>
      </c>
      <c r="BJ19" s="171">
        <f>Lámpara!CI50</f>
        <v>29.341143189384329</v>
      </c>
      <c r="BK19" s="171">
        <f>Lámpara!CJ50</f>
        <v>27.483534105207763</v>
      </c>
      <c r="BL19" s="171">
        <f>Lámpara!CK50</f>
        <v>25.77228727590143</v>
      </c>
      <c r="BM19" s="171">
        <f>Lámpara!CL50</f>
        <v>24.193322999682</v>
      </c>
      <c r="BN19" s="171">
        <f>Lámpara!CM50</f>
        <v>22.734292553419497</v>
      </c>
      <c r="BO19" s="171">
        <f>Lámpara!CN50</f>
        <v>21.384288816262909</v>
      </c>
      <c r="BP19" s="171">
        <f>Lámpara!CO50</f>
        <v>20.13362117012586</v>
      </c>
      <c r="BQ19" s="171">
        <f>Lámpara!CP50</f>
        <v>18.973637607432551</v>
      </c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</row>
    <row r="20" spans="5:164" ht="17.100000000000001" customHeight="1" x14ac:dyDescent="0.2">
      <c r="E20" s="172"/>
      <c r="F20" s="172">
        <f t="shared" si="2"/>
        <v>5.4999999999999964</v>
      </c>
      <c r="G20" s="172"/>
      <c r="H20" s="175">
        <f t="shared" si="3"/>
        <v>1.9999999999999987</v>
      </c>
      <c r="I20" s="171">
        <f>Lámpara!AH51</f>
        <v>99.5201549193266</v>
      </c>
      <c r="J20" s="171">
        <f>Lámpara!AI51</f>
        <v>110.18174614521557</v>
      </c>
      <c r="K20" s="171">
        <f>Lámpara!AJ51</f>
        <v>123.24204091467153</v>
      </c>
      <c r="L20" s="171">
        <f>Lámpara!AK51</f>
        <v>138.6775938267773</v>
      </c>
      <c r="M20" s="171">
        <f>Lámpara!AL51</f>
        <v>156.28064610436272</v>
      </c>
      <c r="N20" s="171">
        <f>Lámpara!AM51</f>
        <v>175.63492338662607</v>
      </c>
      <c r="O20" s="171">
        <f>Lámpara!AN51</f>
        <v>196.11844644418662</v>
      </c>
      <c r="P20" s="171">
        <f>Lámpara!AO51</f>
        <v>216.94467693823208</v>
      </c>
      <c r="Q20" s="171">
        <f>Lámpara!AP51</f>
        <v>237.24812870805818</v>
      </c>
      <c r="R20" s="171">
        <f>Lámpara!AQ51</f>
        <v>256.20982759983389</v>
      </c>
      <c r="S20" s="171">
        <f>Lámpara!AR51</f>
        <v>273.20244097818158</v>
      </c>
      <c r="T20" s="171">
        <f>Lámpara!AS51</f>
        <v>287.91839768375092</v>
      </c>
      <c r="U20" s="171">
        <f>Lámpara!AT51</f>
        <v>300.43426414772239</v>
      </c>
      <c r="V20" s="171">
        <f>Lámpara!AU51</f>
        <v>311.17016362528892</v>
      </c>
      <c r="W20" s="171">
        <f>Lámpara!AV51</f>
        <v>320.73039193596435</v>
      </c>
      <c r="X20" s="171">
        <f>Lámpara!AW51</f>
        <v>329.65767162427079</v>
      </c>
      <c r="Y20" s="171">
        <f>Lámpara!AX51</f>
        <v>338.18235045330948</v>
      </c>
      <c r="Z20" s="171">
        <f>Lámpara!AY51</f>
        <v>346.07267190765805</v>
      </c>
      <c r="AA20" s="171">
        <f>Lámpara!AZ51</f>
        <v>352.66930935190982</v>
      </c>
      <c r="AB20" s="171">
        <f>Lámpara!BA51</f>
        <v>357.11412848113633</v>
      </c>
      <c r="AC20" s="171">
        <f>Lámpara!BB51</f>
        <v>358.68878078432886</v>
      </c>
      <c r="AD20" s="171">
        <f>Lámpara!BC51</f>
        <v>357.11412848113628</v>
      </c>
      <c r="AE20" s="171">
        <f>Lámpara!BD51</f>
        <v>352.66930935190982</v>
      </c>
      <c r="AF20" s="171">
        <f>Lámpara!BE51</f>
        <v>346.07267190765788</v>
      </c>
      <c r="AG20" s="171">
        <f>Lámpara!BF51</f>
        <v>338.18235045330914</v>
      </c>
      <c r="AH20" s="171">
        <f>Lámpara!BG51</f>
        <v>329.65767162427022</v>
      </c>
      <c r="AI20" s="171">
        <f>Lámpara!BH51</f>
        <v>320.73039193596395</v>
      </c>
      <c r="AJ20" s="171">
        <f>Lámpara!BI51</f>
        <v>311.17016362528841</v>
      </c>
      <c r="AK20" s="171">
        <f>Lámpara!BJ51</f>
        <v>300.43426414772176</v>
      </c>
      <c r="AL20" s="171">
        <f>Lámpara!BK51</f>
        <v>287.91839768375036</v>
      </c>
      <c r="AM20" s="171">
        <f>Lámpara!BL51</f>
        <v>273.20244097818085</v>
      </c>
      <c r="AN20" s="171">
        <f>Lámpara!BM51</f>
        <v>256.20982759983303</v>
      </c>
      <c r="AO20" s="171">
        <f>Lámpara!BN51</f>
        <v>237.24812870805727</v>
      </c>
      <c r="AP20" s="171">
        <f>Lámpara!BO51</f>
        <v>216.94467693823097</v>
      </c>
      <c r="AQ20" s="171">
        <f>Lámpara!BP51</f>
        <v>196.11844644418539</v>
      </c>
      <c r="AR20" s="171">
        <f>Lámpara!BQ51</f>
        <v>175.63492338662505</v>
      </c>
      <c r="AS20" s="171">
        <f>Lámpara!BR51</f>
        <v>156.28064610436178</v>
      </c>
      <c r="AT20" s="171">
        <f>Lámpara!BS51</f>
        <v>138.67759382677647</v>
      </c>
      <c r="AU20" s="171">
        <f>Lámpara!BT51</f>
        <v>123.24204091467087</v>
      </c>
      <c r="AV20" s="171">
        <f>Lámpara!BU51</f>
        <v>110.18174614521494</v>
      </c>
      <c r="AW20" s="171">
        <f>Lámpara!BV51</f>
        <v>99.520154919326188</v>
      </c>
      <c r="AX20" s="171">
        <f>Lámpara!BW51</f>
        <v>91.135532936131625</v>
      </c>
      <c r="AY20" s="171">
        <f>Lámpara!BX51</f>
        <v>66.300225944480587</v>
      </c>
      <c r="AZ20" s="171">
        <f>Lámpara!BY51</f>
        <v>60.638496253942897</v>
      </c>
      <c r="BA20" s="171">
        <f>Lámpara!BZ51</f>
        <v>55.695547397634535</v>
      </c>
      <c r="BB20" s="171">
        <f>Lámpara!CA51</f>
        <v>51.335221839894558</v>
      </c>
      <c r="BC20" s="171">
        <f>Lámpara!CB51</f>
        <v>47.455171149354697</v>
      </c>
      <c r="BD20" s="171">
        <f>Lámpara!CC51</f>
        <v>43.977347246864014</v>
      </c>
      <c r="BE20" s="171">
        <f>Lámpara!CD51</f>
        <v>40.841287772869848</v>
      </c>
      <c r="BF20" s="171">
        <f>Lámpara!CE51</f>
        <v>37.999368082526971</v>
      </c>
      <c r="BG20" s="171">
        <f>Lámpara!CF51</f>
        <v>35.413434631135914</v>
      </c>
      <c r="BH20" s="171">
        <f>Lámpara!CG51</f>
        <v>33.052407875672806</v>
      </c>
      <c r="BI20" s="171">
        <f>Lámpara!CH51</f>
        <v>30.890565832914472</v>
      </c>
      <c r="BJ20" s="171">
        <f>Lámpara!CI51</f>
        <v>28.906306164708543</v>
      </c>
      <c r="BK20" s="171">
        <f>Lámpara!CJ51</f>
        <v>27.081245518656797</v>
      </c>
      <c r="BL20" s="171">
        <f>Lámpara!CK51</f>
        <v>25.399557410877694</v>
      </c>
      <c r="BM20" s="171">
        <f>Lámpara!CL51</f>
        <v>23.847479631493425</v>
      </c>
      <c r="BN20" s="171">
        <f>Lámpara!CM51</f>
        <v>22.412942844379536</v>
      </c>
      <c r="BO20" s="171">
        <f>Lámpara!CN51</f>
        <v>21.085286463095255</v>
      </c>
      <c r="BP20" s="171">
        <f>Lámpara!CO51</f>
        <v>19.855037923534233</v>
      </c>
      <c r="BQ20" s="171">
        <f>Lámpara!CP51</f>
        <v>18.713738473305256</v>
      </c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</row>
    <row r="21" spans="5:164" ht="17.100000000000001" customHeight="1" x14ac:dyDescent="0.2">
      <c r="E21" s="172"/>
      <c r="F21" s="172">
        <f t="shared" si="2"/>
        <v>5.3999999999999968</v>
      </c>
      <c r="G21" s="172"/>
      <c r="H21" s="175">
        <f t="shared" si="3"/>
        <v>1.8999999999999986</v>
      </c>
      <c r="I21" s="171">
        <f>Lámpara!AH52</f>
        <v>97.522250122131879</v>
      </c>
      <c r="J21" s="171">
        <f>Lámpara!AI52</f>
        <v>107.93514515148227</v>
      </c>
      <c r="K21" s="171">
        <f>Lámpara!AJ52</f>
        <v>120.69636018920011</v>
      </c>
      <c r="L21" s="171">
        <f>Lámpara!AK52</f>
        <v>135.77782348745274</v>
      </c>
      <c r="M21" s="171">
        <f>Lámpara!AL52</f>
        <v>152.969834072341</v>
      </c>
      <c r="N21" s="171">
        <f>Lámpara!AM52</f>
        <v>171.85796310957937</v>
      </c>
      <c r="O21" s="171">
        <f>Lámpara!AN52</f>
        <v>191.82670839402348</v>
      </c>
      <c r="P21" s="171">
        <f>Lámpara!AO52</f>
        <v>212.1008870115497</v>
      </c>
      <c r="Q21" s="171">
        <f>Lámpara!AP52</f>
        <v>231.83056224343639</v>
      </c>
      <c r="R21" s="171">
        <f>Lámpara!AQ52</f>
        <v>250.21469735263057</v>
      </c>
      <c r="S21" s="171">
        <f>Lámpara!AR52</f>
        <v>266.64349064763286</v>
      </c>
      <c r="T21" s="171">
        <f>Lámpara!AS52</f>
        <v>280.82331342279952</v>
      </c>
      <c r="U21" s="171">
        <f>Lámpara!AT52</f>
        <v>292.83857415240925</v>
      </c>
      <c r="V21" s="171">
        <f>Lámpara!AU52</f>
        <v>303.11052927734454</v>
      </c>
      <c r="W21" s="171">
        <f>Lámpara!AV52</f>
        <v>312.24003680432526</v>
      </c>
      <c r="X21" s="171">
        <f>Lámpara!AW52</f>
        <v>320.76648434071677</v>
      </c>
      <c r="Y21" s="171">
        <f>Lámpara!AX52</f>
        <v>328.92257601629444</v>
      </c>
      <c r="Z21" s="171">
        <f>Lámpara!AY52</f>
        <v>336.48844856485493</v>
      </c>
      <c r="AA21" s="171">
        <f>Lámpara!AZ52</f>
        <v>342.82582785787537</v>
      </c>
      <c r="AB21" s="171">
        <f>Lámpara!BA52</f>
        <v>347.10143382153183</v>
      </c>
      <c r="AC21" s="171">
        <f>Lámpara!BB52</f>
        <v>348.6170936940664</v>
      </c>
      <c r="AD21" s="171">
        <f>Lámpara!BC52</f>
        <v>347.10143382153183</v>
      </c>
      <c r="AE21" s="171">
        <f>Lámpara!BD52</f>
        <v>342.82582785787514</v>
      </c>
      <c r="AF21" s="171">
        <f>Lámpara!BE52</f>
        <v>336.48844856485482</v>
      </c>
      <c r="AG21" s="171">
        <f>Lámpara!BF52</f>
        <v>328.92257601629399</v>
      </c>
      <c r="AH21" s="171">
        <f>Lámpara!BG52</f>
        <v>320.76648434071637</v>
      </c>
      <c r="AI21" s="171">
        <f>Lámpara!BH52</f>
        <v>312.24003680432469</v>
      </c>
      <c r="AJ21" s="171">
        <f>Lámpara!BI52</f>
        <v>303.11052927734409</v>
      </c>
      <c r="AK21" s="171">
        <f>Lámpara!BJ52</f>
        <v>292.83857415240863</v>
      </c>
      <c r="AL21" s="171">
        <f>Lámpara!BK52</f>
        <v>280.82331342279895</v>
      </c>
      <c r="AM21" s="171">
        <f>Lámpara!BL52</f>
        <v>266.64349064763206</v>
      </c>
      <c r="AN21" s="171">
        <f>Lámpara!BM52</f>
        <v>250.21469735262963</v>
      </c>
      <c r="AO21" s="171">
        <f>Lámpara!BN52</f>
        <v>231.83056224343537</v>
      </c>
      <c r="AP21" s="171">
        <f>Lámpara!BO52</f>
        <v>212.10088701154862</v>
      </c>
      <c r="AQ21" s="171">
        <f>Lámpara!BP52</f>
        <v>191.82670839402226</v>
      </c>
      <c r="AR21" s="171">
        <f>Lámpara!BQ52</f>
        <v>171.85796310957835</v>
      </c>
      <c r="AS21" s="171">
        <f>Lámpara!BR52</f>
        <v>152.96983407234009</v>
      </c>
      <c r="AT21" s="171">
        <f>Lámpara!BS52</f>
        <v>135.77782348745194</v>
      </c>
      <c r="AU21" s="171">
        <f>Lámpara!BT52</f>
        <v>120.6963601891994</v>
      </c>
      <c r="AV21" s="171">
        <f>Lámpara!BU52</f>
        <v>107.93514515148159</v>
      </c>
      <c r="AW21" s="171">
        <f>Lámpara!BV52</f>
        <v>97.522250122131439</v>
      </c>
      <c r="AX21" s="171">
        <f>Lámpara!BW52</f>
        <v>89.342148821030392</v>
      </c>
      <c r="AY21" s="171">
        <f>Lámpara!BX52</f>
        <v>64.878303912143181</v>
      </c>
      <c r="AZ21" s="171">
        <f>Lámpara!BY52</f>
        <v>59.355614160336181</v>
      </c>
      <c r="BA21" s="171">
        <f>Lámpara!BZ52</f>
        <v>54.534295449402435</v>
      </c>
      <c r="BB21" s="171">
        <f>Lámpara!CA52</f>
        <v>50.281067447904071</v>
      </c>
      <c r="BC21" s="171">
        <f>Lámpara!CB52</f>
        <v>46.495822117496076</v>
      </c>
      <c r="BD21" s="171">
        <f>Lámpara!CC52</f>
        <v>43.102290691555744</v>
      </c>
      <c r="BE21" s="171">
        <f>Lámpara!CD52</f>
        <v>40.041450328239762</v>
      </c>
      <c r="BF21" s="171">
        <f>Lámpara!CE52</f>
        <v>37.266860547231389</v>
      </c>
      <c r="BG21" s="171">
        <f>Lámpara!CF52</f>
        <v>34.741356105574361</v>
      </c>
      <c r="BH21" s="171">
        <f>Lámpara!CG52</f>
        <v>32.434692437000159</v>
      </c>
      <c r="BI21" s="171">
        <f>Lámpara!CH52</f>
        <v>30.321860161161705</v>
      </c>
      <c r="BJ21" s="171">
        <f>Lámpara!CI52</f>
        <v>28.381870131219483</v>
      </c>
      <c r="BK21" s="171">
        <f>Lámpara!CJ52</f>
        <v>26.596870164245075</v>
      </c>
      <c r="BL21" s="171">
        <f>Lámpara!CK52</f>
        <v>24.95149636982207</v>
      </c>
      <c r="BM21" s="171">
        <f>Lámpara!CL52</f>
        <v>23.432391162098138</v>
      </c>
      <c r="BN21" s="171">
        <f>Lámpara!CM52</f>
        <v>22.027840382484609</v>
      </c>
      <c r="BO21" s="171">
        <f>Lámpara!CN52</f>
        <v>20.727496137753686</v>
      </c>
      <c r="BP21" s="171">
        <f>Lámpara!CO52</f>
        <v>19.52216184093194</v>
      </c>
      <c r="BQ21" s="171">
        <f>Lámpara!CP52</f>
        <v>18.403622836732769</v>
      </c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</row>
    <row r="22" spans="5:164" ht="17.100000000000001" customHeight="1" x14ac:dyDescent="0.2">
      <c r="E22" s="172"/>
      <c r="F22" s="172">
        <f t="shared" si="2"/>
        <v>5.2999999999999972</v>
      </c>
      <c r="G22" s="172"/>
      <c r="H22" s="175">
        <f t="shared" si="3"/>
        <v>1.7999999999999985</v>
      </c>
      <c r="I22" s="171">
        <f>Lámpara!AH53</f>
        <v>95.233750118819174</v>
      </c>
      <c r="J22" s="171">
        <f>Lámpara!AI53</f>
        <v>105.35319136427714</v>
      </c>
      <c r="K22" s="171">
        <f>Lámpara!AJ53</f>
        <v>117.75963461021705</v>
      </c>
      <c r="L22" s="171">
        <f>Lámpara!AK53</f>
        <v>132.41946442218995</v>
      </c>
      <c r="M22" s="171">
        <f>Lámpara!AL53</f>
        <v>149.12080419203281</v>
      </c>
      <c r="N22" s="171">
        <f>Lámpara!AM53</f>
        <v>167.4517654795016</v>
      </c>
      <c r="O22" s="171">
        <f>Lámpara!AN53</f>
        <v>186.80511180049925</v>
      </c>
      <c r="P22" s="171">
        <f>Lámpara!AO53</f>
        <v>206.41990526394736</v>
      </c>
      <c r="Q22" s="171">
        <f>Lámpara!AP53</f>
        <v>225.46552461537814</v>
      </c>
      <c r="R22" s="171">
        <f>Lámpara!AQ53</f>
        <v>243.16302460302032</v>
      </c>
      <c r="S22" s="171">
        <f>Lámpara!AR53</f>
        <v>258.9239730730032</v>
      </c>
      <c r="T22" s="171">
        <f>Lámpara!AS53</f>
        <v>272.47144624354718</v>
      </c>
      <c r="U22" s="171">
        <f>Lámpara!AT53</f>
        <v>283.89881959164683</v>
      </c>
      <c r="V22" s="171">
        <f>Lámpara!AU53</f>
        <v>293.62788986193385</v>
      </c>
      <c r="W22" s="171">
        <f>Lámpara!AV53</f>
        <v>302.25434182329269</v>
      </c>
      <c r="X22" s="171">
        <f>Lámpara!AW53</f>
        <v>310.31250409845705</v>
      </c>
      <c r="Y22" s="171">
        <f>Lámpara!AX53</f>
        <v>318.03706263927234</v>
      </c>
      <c r="Z22" s="171">
        <f>Lámpara!AY53</f>
        <v>325.22193386179708</v>
      </c>
      <c r="AA22" s="171">
        <f>Lámpara!AZ53</f>
        <v>331.25397989276541</v>
      </c>
      <c r="AB22" s="171">
        <f>Lámpara!BA53</f>
        <v>335.32986796527837</v>
      </c>
      <c r="AC22" s="171">
        <f>Lámpara!BB53</f>
        <v>336.7758216816423</v>
      </c>
      <c r="AD22" s="171">
        <f>Lámpara!BC53</f>
        <v>335.32986796527814</v>
      </c>
      <c r="AE22" s="171">
        <f>Lámpara!BD53</f>
        <v>331.25397989276519</v>
      </c>
      <c r="AF22" s="171">
        <f>Lámpara!BE53</f>
        <v>325.22193386179697</v>
      </c>
      <c r="AG22" s="171">
        <f>Lámpara!BF53</f>
        <v>318.03706263927188</v>
      </c>
      <c r="AH22" s="171">
        <f>Lámpara!BG53</f>
        <v>310.31250409845637</v>
      </c>
      <c r="AI22" s="171">
        <f>Lámpara!BH53</f>
        <v>302.25434182329212</v>
      </c>
      <c r="AJ22" s="171">
        <f>Lámpara!BI53</f>
        <v>293.6278898619334</v>
      </c>
      <c r="AK22" s="171">
        <f>Lámpara!BJ53</f>
        <v>283.89881959164637</v>
      </c>
      <c r="AL22" s="171">
        <f>Lámpara!BK53</f>
        <v>272.47144624354661</v>
      </c>
      <c r="AM22" s="171">
        <f>Lámpara!BL53</f>
        <v>258.9239730730024</v>
      </c>
      <c r="AN22" s="171">
        <f>Lámpara!BM53</f>
        <v>243.16302460301949</v>
      </c>
      <c r="AO22" s="171">
        <f>Lámpara!BN53</f>
        <v>225.46552461537721</v>
      </c>
      <c r="AP22" s="171">
        <f>Lámpara!BO53</f>
        <v>206.41990526394628</v>
      </c>
      <c r="AQ22" s="171">
        <f>Lámpara!BP53</f>
        <v>186.80511180049808</v>
      </c>
      <c r="AR22" s="171">
        <f>Lámpara!BQ53</f>
        <v>167.45176547950061</v>
      </c>
      <c r="AS22" s="171">
        <f>Lámpara!BR53</f>
        <v>149.1208041920319</v>
      </c>
      <c r="AT22" s="171">
        <f>Lámpara!BS53</f>
        <v>132.41946442218918</v>
      </c>
      <c r="AU22" s="171">
        <f>Lámpara!BT53</f>
        <v>117.75963461021649</v>
      </c>
      <c r="AV22" s="171">
        <f>Lámpara!BU53</f>
        <v>105.3531913642765</v>
      </c>
      <c r="AW22" s="171">
        <f>Lámpara!BV53</f>
        <v>95.23375011881879</v>
      </c>
      <c r="AX22" s="171">
        <f>Lámpara!BW53</f>
        <v>87.293335771076514</v>
      </c>
      <c r="AY22" s="171">
        <f>Lámpara!BX53</f>
        <v>63.280961815819708</v>
      </c>
      <c r="AZ22" s="171">
        <f>Lámpara!BY53</f>
        <v>57.918801030642861</v>
      </c>
      <c r="BA22" s="171">
        <f>Lámpara!BZ53</f>
        <v>53.237357458090258</v>
      </c>
      <c r="BB22" s="171">
        <f>Lámpara!CA53</f>
        <v>49.10685377089743</v>
      </c>
      <c r="BC22" s="171">
        <f>Lámpara!CB53</f>
        <v>45.429895868409247</v>
      </c>
      <c r="BD22" s="171">
        <f>Lámpara!CC53</f>
        <v>42.132358987857998</v>
      </c>
      <c r="BE22" s="171">
        <f>Lámpara!CD53</f>
        <v>39.156945648434842</v>
      </c>
      <c r="BF22" s="171">
        <f>Lámpara!CE53</f>
        <v>36.458627388805375</v>
      </c>
      <c r="BG22" s="171">
        <f>Lámpara!CF53</f>
        <v>34.001411751763911</v>
      </c>
      <c r="BH22" s="171">
        <f>Lámpara!CG53</f>
        <v>31.756040615106624</v>
      </c>
      <c r="BI22" s="171">
        <f>Lámpara!CH53</f>
        <v>29.698343080690339</v>
      </c>
      <c r="BJ22" s="171">
        <f>Lámpara!CI53</f>
        <v>27.808048895009936</v>
      </c>
      <c r="BK22" s="171">
        <f>Lámpara!CJ53</f>
        <v>26.067926576291431</v>
      </c>
      <c r="BL22" s="171">
        <f>Lámpara!CK53</f>
        <v>24.463151209236369</v>
      </c>
      <c r="BM22" s="171">
        <f>Lámpara!CL53</f>
        <v>22.980835381552851</v>
      </c>
      <c r="BN22" s="171">
        <f>Lámpara!CM53</f>
        <v>21.609676640081606</v>
      </c>
      <c r="BO22" s="171">
        <f>Lámpara!CN53</f>
        <v>20.339688728890909</v>
      </c>
      <c r="BP22" s="171">
        <f>Lámpara!CO53</f>
        <v>19.161993557755679</v>
      </c>
      <c r="BQ22" s="171">
        <f>Lámpara!CP53</f>
        <v>18.068657611088007</v>
      </c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</row>
    <row r="23" spans="5:164" ht="17.100000000000001" customHeight="1" x14ac:dyDescent="0.2">
      <c r="E23" s="172"/>
      <c r="F23" s="172">
        <f t="shared" si="2"/>
        <v>5.1999999999999975</v>
      </c>
      <c r="G23" s="172"/>
      <c r="H23" s="175">
        <f t="shared" si="3"/>
        <v>1.6999999999999984</v>
      </c>
      <c r="I23" s="171">
        <f>Lámpara!AH54</f>
        <v>92.701680801283032</v>
      </c>
      <c r="J23" s="171">
        <f>Lámpara!AI54</f>
        <v>102.48992388464532</v>
      </c>
      <c r="K23" s="171">
        <f>Lámpara!AJ54</f>
        <v>114.49447754362173</v>
      </c>
      <c r="L23" s="171">
        <f>Lámpara!AK54</f>
        <v>128.67551490319585</v>
      </c>
      <c r="M23" s="171">
        <f>Lámpara!AL54</f>
        <v>144.81895340254096</v>
      </c>
      <c r="N23" s="171">
        <f>Lámpara!AM54</f>
        <v>162.51625344532425</v>
      </c>
      <c r="O23" s="171">
        <f>Lámpara!AN54</f>
        <v>181.17021262137104</v>
      </c>
      <c r="P23" s="171">
        <f>Lámpara!AO54</f>
        <v>200.03683894797885</v>
      </c>
      <c r="Q23" s="171">
        <f>Lámpara!AP54</f>
        <v>218.30822558924791</v>
      </c>
      <c r="R23" s="171">
        <f>Lámpara!AQ54</f>
        <v>235.23115534075308</v>
      </c>
      <c r="S23" s="171">
        <f>Lámpara!AR54</f>
        <v>250.24180716087753</v>
      </c>
      <c r="T23" s="171">
        <f>Lámpara!AS54</f>
        <v>263.08215064886218</v>
      </c>
      <c r="U23" s="171">
        <f>Lámpara!AT54</f>
        <v>273.85520409776342</v>
      </c>
      <c r="V23" s="171">
        <f>Lámpara!AU54</f>
        <v>282.98244135750889</v>
      </c>
      <c r="W23" s="171">
        <f>Lámpara!AV54</f>
        <v>291.05251060903885</v>
      </c>
      <c r="X23" s="171">
        <f>Lámpara!AW54</f>
        <v>298.59283628799773</v>
      </c>
      <c r="Y23" s="171">
        <f>Lámpara!AX54</f>
        <v>305.83940970418462</v>
      </c>
      <c r="Z23" s="171">
        <f>Lámpara!AY54</f>
        <v>312.60118889033447</v>
      </c>
      <c r="AA23" s="171">
        <f>Lámpara!AZ54</f>
        <v>318.29331639014237</v>
      </c>
      <c r="AB23" s="171">
        <f>Lámpara!BA54</f>
        <v>322.1464449270091</v>
      </c>
      <c r="AC23" s="171">
        <f>Lámpara!BB54</f>
        <v>323.51457375546511</v>
      </c>
      <c r="AD23" s="171">
        <f>Lámpara!BC54</f>
        <v>322.14644492700887</v>
      </c>
      <c r="AE23" s="171">
        <f>Lámpara!BD54</f>
        <v>318.29331639014214</v>
      </c>
      <c r="AF23" s="171">
        <f>Lámpara!BE54</f>
        <v>312.60118889033436</v>
      </c>
      <c r="AG23" s="171">
        <f>Lámpara!BF54</f>
        <v>305.83940970418416</v>
      </c>
      <c r="AH23" s="171">
        <f>Lámpara!BG54</f>
        <v>298.59283628799722</v>
      </c>
      <c r="AI23" s="171">
        <f>Lámpara!BH54</f>
        <v>291.05251060903845</v>
      </c>
      <c r="AJ23" s="171">
        <f>Lámpara!BI54</f>
        <v>282.98244135750849</v>
      </c>
      <c r="AK23" s="171">
        <f>Lámpara!BJ54</f>
        <v>273.85520409776296</v>
      </c>
      <c r="AL23" s="171">
        <f>Lámpara!BK54</f>
        <v>263.08215064886167</v>
      </c>
      <c r="AM23" s="171">
        <f>Lámpara!BL54</f>
        <v>250.24180716087685</v>
      </c>
      <c r="AN23" s="171">
        <f>Lámpara!BM54</f>
        <v>235.23115534075228</v>
      </c>
      <c r="AO23" s="171">
        <f>Lámpara!BN54</f>
        <v>218.30822558924706</v>
      </c>
      <c r="AP23" s="171">
        <f>Lámpara!BO54</f>
        <v>200.03683894797791</v>
      </c>
      <c r="AQ23" s="171">
        <f>Lámpara!BP54</f>
        <v>181.1702126213699</v>
      </c>
      <c r="AR23" s="171">
        <f>Lámpara!BQ54</f>
        <v>162.51625344532334</v>
      </c>
      <c r="AS23" s="171">
        <f>Lámpara!BR54</f>
        <v>144.81895340254019</v>
      </c>
      <c r="AT23" s="171">
        <f>Lámpara!BS54</f>
        <v>128.67551490319516</v>
      </c>
      <c r="AU23" s="171">
        <f>Lámpara!BT54</f>
        <v>114.4944775436211</v>
      </c>
      <c r="AV23" s="171">
        <f>Lámpara!BU54</f>
        <v>102.48992388464477</v>
      </c>
      <c r="AW23" s="171">
        <f>Lámpara!BV54</f>
        <v>92.701680801282663</v>
      </c>
      <c r="AX23" s="171">
        <f>Lámpara!BW54</f>
        <v>85.030406602942165</v>
      </c>
      <c r="AY23" s="171">
        <f>Lámpara!BX54</f>
        <v>61.541021460981788</v>
      </c>
      <c r="AZ23" s="171">
        <f>Lámpara!BY54</f>
        <v>56.357168363588229</v>
      </c>
      <c r="BA23" s="171">
        <f>Lámpara!BZ54</f>
        <v>51.830661425329978</v>
      </c>
      <c r="BB23" s="171">
        <f>Lámpara!CA54</f>
        <v>47.835759796992676</v>
      </c>
      <c r="BC23" s="171">
        <f>Lámpara!CB54</f>
        <v>44.278184730909572</v>
      </c>
      <c r="BD23" s="171">
        <f>Lámpara!CC54</f>
        <v>41.086262800063388</v>
      </c>
      <c r="BE23" s="171">
        <f>Lámpara!CD54</f>
        <v>38.204661399333936</v>
      </c>
      <c r="BF23" s="171">
        <f>Lámpara!CE54</f>
        <v>35.589954024098851</v>
      </c>
      <c r="BG23" s="171">
        <f>Lámpara!CF54</f>
        <v>33.207474112443862</v>
      </c>
      <c r="BH23" s="171">
        <f>Lámpara!CG54</f>
        <v>31.029075258092103</v>
      </c>
      <c r="BI23" s="171">
        <f>Lámpara!CH54</f>
        <v>29.031528892239013</v>
      </c>
      <c r="BJ23" s="171">
        <f>Lámpara!CI54</f>
        <v>27.195370714753015</v>
      </c>
      <c r="BK23" s="171">
        <f>Lámpara!CJ54</f>
        <v>25.504063624941306</v>
      </c>
      <c r="BL23" s="171">
        <f>Lámpara!CK54</f>
        <v>23.943384528873139</v>
      </c>
      <c r="BM23" s="171">
        <f>Lámpara!CL54</f>
        <v>22.500970138399026</v>
      </c>
      <c r="BN23" s="171">
        <f>Lámpara!CM54</f>
        <v>21.165976262786742</v>
      </c>
      <c r="BO23" s="171">
        <f>Lámpara!CN54</f>
        <v>19.928818631740505</v>
      </c>
      <c r="BP23" s="171">
        <f>Lámpara!CO54</f>
        <v>18.780972741700154</v>
      </c>
      <c r="BQ23" s="171">
        <f>Lámpara!CP54</f>
        <v>17.714816821679182</v>
      </c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</row>
    <row r="24" spans="5:164" ht="17.100000000000001" customHeight="1" x14ac:dyDescent="0.2">
      <c r="E24" s="172"/>
      <c r="F24" s="172">
        <f t="shared" si="2"/>
        <v>5.0999999999999979</v>
      </c>
      <c r="G24" s="172"/>
      <c r="H24" s="175">
        <f t="shared" si="3"/>
        <v>1.5999999999999983</v>
      </c>
      <c r="I24" s="171">
        <f>Lámpara!AH55</f>
        <v>89.895276677961604</v>
      </c>
      <c r="J24" s="171">
        <f>Lámpara!AI55</f>
        <v>99.316467442490563</v>
      </c>
      <c r="K24" s="171">
        <f>Lámpara!AJ55</f>
        <v>110.87524970643571</v>
      </c>
      <c r="L24" s="171">
        <f>Lámpara!AK55</f>
        <v>124.52518278855108</v>
      </c>
      <c r="M24" s="171">
        <f>Lámpara!AL55</f>
        <v>140.05016462684526</v>
      </c>
      <c r="N24" s="171">
        <f>Lámpara!AM55</f>
        <v>157.04593576638391</v>
      </c>
      <c r="O24" s="171">
        <f>Lámpara!AN55</f>
        <v>174.9270798466911</v>
      </c>
      <c r="P24" s="171">
        <f>Lámpara!AO55</f>
        <v>192.96906331007364</v>
      </c>
      <c r="Q24" s="171">
        <f>Lámpara!AP55</f>
        <v>210.38972770338989</v>
      </c>
      <c r="R24" s="171">
        <f>Lámpara!AQ55</f>
        <v>226.46471607196827</v>
      </c>
      <c r="S24" s="171">
        <f>Lámpara!AR55</f>
        <v>240.65749942149938</v>
      </c>
      <c r="T24" s="171">
        <f>Lámpara!AS55</f>
        <v>252.73062683775362</v>
      </c>
      <c r="U24" s="171">
        <f>Lámpara!AT55</f>
        <v>262.79710065069008</v>
      </c>
      <c r="V24" s="171">
        <f>Lámpara!AU55</f>
        <v>271.27709461637608</v>
      </c>
      <c r="W24" s="171">
        <f>Lámpara!AV55</f>
        <v>278.75041506440908</v>
      </c>
      <c r="X24" s="171">
        <f>Lámpara!AW55</f>
        <v>285.73581030181765</v>
      </c>
      <c r="Y24" s="171">
        <f>Lámpara!AX55</f>
        <v>292.46977676629899</v>
      </c>
      <c r="Z24" s="171">
        <f>Lámpara!AY55</f>
        <v>298.7770933569177</v>
      </c>
      <c r="AA24" s="171">
        <f>Lámpara!AZ55</f>
        <v>304.10348402271183</v>
      </c>
      <c r="AB24" s="171">
        <f>Lámpara!BA55</f>
        <v>307.71662478943887</v>
      </c>
      <c r="AC24" s="171">
        <f>Lámpara!BB55</f>
        <v>309.00085294854046</v>
      </c>
      <c r="AD24" s="171">
        <f>Lámpara!BC55</f>
        <v>307.71662478943864</v>
      </c>
      <c r="AE24" s="171">
        <f>Lámpara!BD55</f>
        <v>304.10348402271165</v>
      </c>
      <c r="AF24" s="171">
        <f>Lámpara!BE55</f>
        <v>298.77709335691753</v>
      </c>
      <c r="AG24" s="171">
        <f>Lámpara!BF55</f>
        <v>292.46977676629859</v>
      </c>
      <c r="AH24" s="171">
        <f>Lámpara!BG55</f>
        <v>285.73581030181737</v>
      </c>
      <c r="AI24" s="171">
        <f>Lámpara!BH55</f>
        <v>278.75041506440874</v>
      </c>
      <c r="AJ24" s="171">
        <f>Lámpara!BI55</f>
        <v>271.27709461637573</v>
      </c>
      <c r="AK24" s="171">
        <f>Lámpara!BJ55</f>
        <v>262.79710065068963</v>
      </c>
      <c r="AL24" s="171">
        <f>Lámpara!BK55</f>
        <v>252.73062683775299</v>
      </c>
      <c r="AM24" s="171">
        <f>Lámpara!BL55</f>
        <v>240.65749942149856</v>
      </c>
      <c r="AN24" s="171">
        <f>Lámpara!BM55</f>
        <v>226.4647160719675</v>
      </c>
      <c r="AO24" s="171">
        <f>Lámpara!BN55</f>
        <v>210.38972770338901</v>
      </c>
      <c r="AP24" s="171">
        <f>Lámpara!BO55</f>
        <v>192.96906331007278</v>
      </c>
      <c r="AQ24" s="171">
        <f>Lámpara!BP55</f>
        <v>174.92707984668991</v>
      </c>
      <c r="AR24" s="171">
        <f>Lámpara!BQ55</f>
        <v>157.04593576638302</v>
      </c>
      <c r="AS24" s="171">
        <f>Lámpara!BR55</f>
        <v>140.05016462684443</v>
      </c>
      <c r="AT24" s="171">
        <f>Lámpara!BS55</f>
        <v>124.52518278855044</v>
      </c>
      <c r="AU24" s="171">
        <f>Lámpara!BT55</f>
        <v>110.87524970643513</v>
      </c>
      <c r="AV24" s="171">
        <f>Lámpara!BU55</f>
        <v>99.316467442490094</v>
      </c>
      <c r="AW24" s="171">
        <f>Lámpara!BV55</f>
        <v>89.895276677961277</v>
      </c>
      <c r="AX24" s="171">
        <f>Lámpara!BW55</f>
        <v>82.521774997821709</v>
      </c>
      <c r="AY24" s="171">
        <f>Lámpara!BX55</f>
        <v>59.622482234708265</v>
      </c>
      <c r="AZ24" s="171">
        <f>Lámpara!BY55</f>
        <v>54.635406408442677</v>
      </c>
      <c r="BA24" s="171">
        <f>Lámpara!BZ55</f>
        <v>50.279840104651235</v>
      </c>
      <c r="BB24" s="171">
        <f>Lámpara!CA55</f>
        <v>46.434527865547622</v>
      </c>
      <c r="BC24" s="171">
        <f>Lámpara!CB55</f>
        <v>43.008646156176013</v>
      </c>
      <c r="BD24" s="171">
        <f>Lámpara!CC55</f>
        <v>39.933235177129369</v>
      </c>
      <c r="BE24" s="171">
        <f>Lámpara!CD55</f>
        <v>37.155133679521775</v>
      </c>
      <c r="BF24" s="171">
        <f>Lámpara!CE55</f>
        <v>34.632682851891907</v>
      </c>
      <c r="BG24" s="171">
        <f>Lámpara!CF55</f>
        <v>32.332677504638681</v>
      </c>
      <c r="BH24" s="171">
        <f>Lámpara!CG55</f>
        <v>30.228195516234884</v>
      </c>
      <c r="BI24" s="171">
        <f>Lámpara!CH55</f>
        <v>28.297045516530801</v>
      </c>
      <c r="BJ24" s="171">
        <f>Lámpara!CI55</f>
        <v>26.520650069379673</v>
      </c>
      <c r="BK24" s="171">
        <f>Lámpara!CJ55</f>
        <v>24.88323613796722</v>
      </c>
      <c r="BL24" s="171">
        <f>Lámpara!CK55</f>
        <v>23.371242936128674</v>
      </c>
      <c r="BM24" s="171">
        <f>Lámpara!CL55</f>
        <v>21.972884132223029</v>
      </c>
      <c r="BN24" s="171">
        <f>Lámpara!CM55</f>
        <v>20.67782017247135</v>
      </c>
      <c r="BO24" s="171">
        <f>Lámpara!CN55</f>
        <v>19.476909636274669</v>
      </c>
      <c r="BP24" s="171">
        <f>Lámpara!CO55</f>
        <v>18.36201772560959</v>
      </c>
      <c r="BQ24" s="171">
        <f>Lámpara!CP55</f>
        <v>17.32586641705516</v>
      </c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</row>
    <row r="25" spans="5:164" ht="17.100000000000001" customHeight="1" x14ac:dyDescent="0.2">
      <c r="E25" s="172"/>
      <c r="F25" s="172">
        <f t="shared" si="2"/>
        <v>4.9999999999999982</v>
      </c>
      <c r="G25" s="172"/>
      <c r="H25" s="175">
        <f t="shared" si="3"/>
        <v>1.4999999999999982</v>
      </c>
      <c r="I25" s="171">
        <f>Lámpara!AH56</f>
        <v>86.729526009250918</v>
      </c>
      <c r="J25" s="171">
        <f>Lámpara!AI56</f>
        <v>95.746446980541279</v>
      </c>
      <c r="K25" s="171">
        <f>Lámpara!AJ56</f>
        <v>106.81544409419473</v>
      </c>
      <c r="L25" s="171">
        <f>Lámpara!AK56</f>
        <v>119.88333029266161</v>
      </c>
      <c r="M25" s="171">
        <f>Lámpara!AL56</f>
        <v>134.73238711420757</v>
      </c>
      <c r="N25" s="171">
        <f>Lámpara!AM56</f>
        <v>150.96368388583949</v>
      </c>
      <c r="O25" s="171">
        <f>Lámpara!AN56</f>
        <v>168.0053157964602</v>
      </c>
      <c r="P25" s="171">
        <f>Lámpara!AO56</f>
        <v>185.15452033558105</v>
      </c>
      <c r="Q25" s="171">
        <f>Lámpara!AP56</f>
        <v>201.65754926923577</v>
      </c>
      <c r="R25" s="171">
        <f>Lámpara!AQ56</f>
        <v>216.82153885392472</v>
      </c>
      <c r="S25" s="171">
        <f>Lámpara!AR56</f>
        <v>230.13939806565958</v>
      </c>
      <c r="T25" s="171">
        <f>Lámpara!AS56</f>
        <v>241.39549150834213</v>
      </c>
      <c r="U25" s="171">
        <f>Lámpara!AT56</f>
        <v>250.71289265976216</v>
      </c>
      <c r="V25" s="171">
        <f>Lámpara!AU56</f>
        <v>258.5094884012646</v>
      </c>
      <c r="W25" s="171">
        <f>Lámpara!AV56</f>
        <v>265.35461522702241</v>
      </c>
      <c r="X25" s="171">
        <f>Lámpara!AW56</f>
        <v>271.75676947110981</v>
      </c>
      <c r="Y25" s="171">
        <f>Lámpara!AX56</f>
        <v>277.95214549167548</v>
      </c>
      <c r="Z25" s="171">
        <f>Lámpara!AY56</f>
        <v>283.78174394232462</v>
      </c>
      <c r="AA25" s="171">
        <f>Lámpara!AZ56</f>
        <v>288.72341598200256</v>
      </c>
      <c r="AB25" s="171">
        <f>Lámpara!BA56</f>
        <v>292.0839665225601</v>
      </c>
      <c r="AC25" s="171">
        <f>Lámpara!BB56</f>
        <v>293.27986022607109</v>
      </c>
      <c r="AD25" s="171">
        <f>Lámpara!BC56</f>
        <v>292.08396652255988</v>
      </c>
      <c r="AE25" s="171">
        <f>Lámpara!BD56</f>
        <v>288.72341598200239</v>
      </c>
      <c r="AF25" s="171">
        <f>Lámpara!BE56</f>
        <v>283.7817439423244</v>
      </c>
      <c r="AG25" s="171">
        <f>Lámpara!BF56</f>
        <v>277.95214549167525</v>
      </c>
      <c r="AH25" s="171">
        <f>Lámpara!BG56</f>
        <v>271.75676947110935</v>
      </c>
      <c r="AI25" s="171">
        <f>Lámpara!BH56</f>
        <v>265.35461522702212</v>
      </c>
      <c r="AJ25" s="171">
        <f>Lámpara!BI56</f>
        <v>258.50948840126426</v>
      </c>
      <c r="AK25" s="171">
        <f>Lámpara!BJ56</f>
        <v>250.71289265976196</v>
      </c>
      <c r="AL25" s="171">
        <f>Lámpara!BK56</f>
        <v>241.39549150834176</v>
      </c>
      <c r="AM25" s="171">
        <f>Lámpara!BL56</f>
        <v>230.13939806565898</v>
      </c>
      <c r="AN25" s="171">
        <f>Lámpara!BM56</f>
        <v>216.82153885392401</v>
      </c>
      <c r="AO25" s="171">
        <f>Lámpara!BN56</f>
        <v>201.65754926923495</v>
      </c>
      <c r="AP25" s="171">
        <f>Lámpara!BO56</f>
        <v>185.15452033558017</v>
      </c>
      <c r="AQ25" s="171">
        <f>Lámpara!BP56</f>
        <v>168.00531579645917</v>
      </c>
      <c r="AR25" s="171">
        <f>Lámpara!BQ56</f>
        <v>150.96368388583861</v>
      </c>
      <c r="AS25" s="171">
        <f>Lámpara!BR56</f>
        <v>134.73238711420674</v>
      </c>
      <c r="AT25" s="171">
        <f>Lámpara!BS56</f>
        <v>119.88333029266092</v>
      </c>
      <c r="AU25" s="171">
        <f>Lámpara!BT56</f>
        <v>106.81544409419418</v>
      </c>
      <c r="AV25" s="171">
        <f>Lámpara!BU56</f>
        <v>95.746446980540767</v>
      </c>
      <c r="AW25" s="171">
        <f>Lámpara!BV56</f>
        <v>86.729526009250591</v>
      </c>
      <c r="AX25" s="171">
        <f>Lámpara!BW56</f>
        <v>79.684740284960185</v>
      </c>
      <c r="AY25" s="171">
        <f>Lámpara!BX56</f>
        <v>57.440799507847174</v>
      </c>
      <c r="AZ25" s="171">
        <f>Lámpara!BY56</f>
        <v>52.672522240587512</v>
      </c>
      <c r="BA25" s="171">
        <f>Lámpara!BZ56</f>
        <v>48.507547336968713</v>
      </c>
      <c r="BB25" s="171">
        <f>Lámpara!CA56</f>
        <v>44.829471002244723</v>
      </c>
      <c r="BC25" s="171">
        <f>Lámpara!CB56</f>
        <v>41.551207037764101</v>
      </c>
      <c r="BD25" s="171">
        <f>Lámpara!CC56</f>
        <v>38.606731668174774</v>
      </c>
      <c r="BE25" s="171">
        <f>Lámpara!CD56</f>
        <v>35.94523447730505</v>
      </c>
      <c r="BF25" s="171">
        <f>Lámpara!CE56</f>
        <v>33.526972463537369</v>
      </c>
      <c r="BG25" s="171">
        <f>Lámpara!CF56</f>
        <v>31.320326535060421</v>
      </c>
      <c r="BH25" s="171">
        <f>Lámpara!CG56</f>
        <v>29.299705712594367</v>
      </c>
      <c r="BI25" s="171">
        <f>Lámpara!CH56</f>
        <v>27.444048678741442</v>
      </c>
      <c r="BJ25" s="171">
        <f>Lámpara!CI56</f>
        <v>25.735746453875976</v>
      </c>
      <c r="BK25" s="171">
        <f>Lámpara!CJ56</f>
        <v>24.159862377834799</v>
      </c>
      <c r="BL25" s="171">
        <f>Lámpara!CK56</f>
        <v>22.703562471101495</v>
      </c>
      <c r="BM25" s="171">
        <f>Lámpara!CL56</f>
        <v>21.35569515704567</v>
      </c>
      <c r="BN25" s="171">
        <f>Lámpara!CM56</f>
        <v>20.106477487328494</v>
      </c>
      <c r="BO25" s="171">
        <f>Lámpara!CN56</f>
        <v>18.947257729520665</v>
      </c>
      <c r="BP25" s="171">
        <f>Lámpara!CO56</f>
        <v>17.870333077729004</v>
      </c>
      <c r="BQ25" s="171">
        <f>Lámpara!CP56</f>
        <v>16.868807479472501</v>
      </c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</row>
    <row r="26" spans="5:164" ht="17.100000000000001" customHeight="1" x14ac:dyDescent="0.2">
      <c r="E26" s="172"/>
      <c r="F26" s="172">
        <f t="shared" si="2"/>
        <v>4.8999999999999986</v>
      </c>
      <c r="G26" s="172"/>
      <c r="H26" s="175">
        <f t="shared" si="3"/>
        <v>1.3999999999999981</v>
      </c>
      <c r="I26" s="171">
        <f>Lámpara!AH57</f>
        <v>83.108217413364315</v>
      </c>
      <c r="J26" s="171">
        <f>Lámpara!AI57</f>
        <v>91.682155179852828</v>
      </c>
      <c r="K26" s="171">
        <f>Lámpara!AJ57</f>
        <v>102.2171376827696</v>
      </c>
      <c r="L26" s="171">
        <f>Lámpara!AK57</f>
        <v>114.65335960792991</v>
      </c>
      <c r="M26" s="171">
        <f>Lámpara!AL57</f>
        <v>128.77208864692244</v>
      </c>
      <c r="N26" s="171">
        <f>Lámpara!AM57</f>
        <v>144.18086381563242</v>
      </c>
      <c r="O26" s="171">
        <f>Lámpara!AN57</f>
        <v>160.32295998007388</v>
      </c>
      <c r="P26" s="171">
        <f>Lámpara!AO57</f>
        <v>176.51946579588198</v>
      </c>
      <c r="Q26" s="171">
        <f>Lámpara!AP57</f>
        <v>192.04730431603141</v>
      </c>
      <c r="R26" s="171">
        <f>Lámpara!AQ57</f>
        <v>206.24721999114712</v>
      </c>
      <c r="S26" s="171">
        <f>Lámpara!AR57</f>
        <v>218.64316607412306</v>
      </c>
      <c r="T26" s="171">
        <f>Lámpara!AS57</f>
        <v>229.0421188438456</v>
      </c>
      <c r="U26" s="171">
        <f>Lámpara!AT57</f>
        <v>237.57707743395687</v>
      </c>
      <c r="V26" s="171">
        <f>Lámpara!AU57</f>
        <v>244.6626722035829</v>
      </c>
      <c r="W26" s="171">
        <f>Lámpara!AV57</f>
        <v>250.85634586311932</v>
      </c>
      <c r="X26" s="171">
        <f>Lámpara!AW57</f>
        <v>256.65498924770543</v>
      </c>
      <c r="Y26" s="171">
        <f>Lámpara!AX57</f>
        <v>262.29371106886805</v>
      </c>
      <c r="Z26" s="171">
        <f>Lámpara!AY57</f>
        <v>267.62979807797745</v>
      </c>
      <c r="AA26" s="171">
        <f>Lámpara!AZ57</f>
        <v>272.17407417091368</v>
      </c>
      <c r="AB26" s="171">
        <f>Lámpara!BA57</f>
        <v>275.27370629330733</v>
      </c>
      <c r="AC26" s="171">
        <f>Lámpara!BB57</f>
        <v>276.37835046699661</v>
      </c>
      <c r="AD26" s="171">
        <f>Lámpara!BC57</f>
        <v>275.27370629330733</v>
      </c>
      <c r="AE26" s="171">
        <f>Lámpara!BD57</f>
        <v>272.17407417091368</v>
      </c>
      <c r="AF26" s="171">
        <f>Lámpara!BE57</f>
        <v>267.62979807797734</v>
      </c>
      <c r="AG26" s="171">
        <f>Lámpara!BF57</f>
        <v>262.29371106886776</v>
      </c>
      <c r="AH26" s="171">
        <f>Lámpara!BG57</f>
        <v>256.65498924770515</v>
      </c>
      <c r="AI26" s="171">
        <f>Lámpara!BH57</f>
        <v>250.85634586311897</v>
      </c>
      <c r="AJ26" s="171">
        <f>Lámpara!BI57</f>
        <v>244.66267220358245</v>
      </c>
      <c r="AK26" s="171">
        <f>Lámpara!BJ57</f>
        <v>237.57707743395667</v>
      </c>
      <c r="AL26" s="171">
        <f>Lámpara!BK57</f>
        <v>229.04211884384515</v>
      </c>
      <c r="AM26" s="171">
        <f>Lámpara!BL57</f>
        <v>218.64316607412243</v>
      </c>
      <c r="AN26" s="171">
        <f>Lámpara!BM57</f>
        <v>206.24721999114658</v>
      </c>
      <c r="AO26" s="171">
        <f>Lámpara!BN57</f>
        <v>192.0473043160307</v>
      </c>
      <c r="AP26" s="171">
        <f>Lámpara!BO57</f>
        <v>176.51946579588125</v>
      </c>
      <c r="AQ26" s="171">
        <f>Lámpara!BP57</f>
        <v>160.32295998007302</v>
      </c>
      <c r="AR26" s="171">
        <f>Lámpara!BQ57</f>
        <v>144.18086381563157</v>
      </c>
      <c r="AS26" s="171">
        <f>Lámpara!BR57</f>
        <v>128.77208864692167</v>
      </c>
      <c r="AT26" s="171">
        <f>Lámpara!BS57</f>
        <v>114.65335960792922</v>
      </c>
      <c r="AU26" s="171">
        <f>Lámpara!BT57</f>
        <v>102.21713768276909</v>
      </c>
      <c r="AV26" s="171">
        <f>Lámpara!BU57</f>
        <v>91.682155179852302</v>
      </c>
      <c r="AW26" s="171">
        <f>Lámpara!BV57</f>
        <v>83.108217413363988</v>
      </c>
      <c r="AX26" s="171">
        <f>Lámpara!BW57</f>
        <v>76.425585718816279</v>
      </c>
      <c r="AY26" s="171">
        <f>Lámpara!BX57</f>
        <v>54.900356437294462</v>
      </c>
      <c r="AZ26" s="171">
        <f>Lámpara!BY57</f>
        <v>50.376711001223882</v>
      </c>
      <c r="BA26" s="171">
        <f>Lámpara!BZ57</f>
        <v>46.425909611465528</v>
      </c>
      <c r="BB26" s="171">
        <f>Lámpara!CA57</f>
        <v>42.936678214731224</v>
      </c>
      <c r="BC26" s="171">
        <f>Lámpara!CB57</f>
        <v>39.825887324613696</v>
      </c>
      <c r="BD26" s="171">
        <f>Lámpara!CC57</f>
        <v>37.030627252219226</v>
      </c>
      <c r="BE26" s="171">
        <f>Lámpara!CD57</f>
        <v>34.502587017561595</v>
      </c>
      <c r="BF26" s="171">
        <f>Lámpara!CE57</f>
        <v>32.204066602033414</v>
      </c>
      <c r="BG26" s="171">
        <f>Lámpara!CF57</f>
        <v>30.105144170275324</v>
      </c>
      <c r="BH26" s="171">
        <f>Lámpara!CG57</f>
        <v>28.181658681385407</v>
      </c>
      <c r="BI26" s="171">
        <f>Lámpara!CH57</f>
        <v>26.413767778681393</v>
      </c>
      <c r="BJ26" s="171">
        <f>Lámpara!CI57</f>
        <v>24.78491165525757</v>
      </c>
      <c r="BK26" s="171">
        <f>Lámpara!CJ57</f>
        <v>23.281063739553066</v>
      </c>
      <c r="BL26" s="171">
        <f>Lámpara!CK57</f>
        <v>21.890184423931721</v>
      </c>
      <c r="BM26" s="171">
        <f>Lámpara!CL57</f>
        <v>20.601818950213143</v>
      </c>
      <c r="BN26" s="171">
        <f>Lámpara!CM57</f>
        <v>19.406798045412227</v>
      </c>
      <c r="BO26" s="171">
        <f>Lámpara!CN57</f>
        <v>18.297012161629763</v>
      </c>
      <c r="BP26" s="171">
        <f>Lámpara!CO57</f>
        <v>17.265238769850694</v>
      </c>
      <c r="BQ26" s="171">
        <f>Lámpara!CP57</f>
        <v>16.305008184133818</v>
      </c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</row>
    <row r="27" spans="5:164" ht="17.100000000000001" customHeight="1" x14ac:dyDescent="0.2">
      <c r="E27" s="172"/>
      <c r="F27" s="172">
        <f t="shared" si="2"/>
        <v>4.7999999999999989</v>
      </c>
      <c r="G27" s="172"/>
      <c r="H27" s="175">
        <f t="shared" si="3"/>
        <v>1.299999999999998</v>
      </c>
      <c r="I27" s="171">
        <f>Lámpara!AH58</f>
        <v>78.969034914931697</v>
      </c>
      <c r="J27" s="171">
        <f>Lámpara!AI58</f>
        <v>87.062614892885122</v>
      </c>
      <c r="K27" s="171">
        <f>Lámpara!AJ58</f>
        <v>97.022143532733011</v>
      </c>
      <c r="L27" s="171">
        <f>Lámpara!AK58</f>
        <v>108.78156068122883</v>
      </c>
      <c r="M27" s="171">
        <f>Lámpara!AL58</f>
        <v>122.1218860779412</v>
      </c>
      <c r="N27" s="171">
        <f>Lámpara!AM58</f>
        <v>136.65831621064262</v>
      </c>
      <c r="O27" s="171">
        <f>Lámpara!AN58</f>
        <v>151.85086508064185</v>
      </c>
      <c r="P27" s="171">
        <f>Lámpara!AO58</f>
        <v>167.04626792058147</v>
      </c>
      <c r="Q27" s="171">
        <f>Lámpara!AP58</f>
        <v>181.5539317636684</v>
      </c>
      <c r="R27" s="171">
        <f>Lámpara!AQ58</f>
        <v>194.74976738426045</v>
      </c>
      <c r="S27" s="171">
        <f>Lámpara!AR58</f>
        <v>206.18980954631209</v>
      </c>
      <c r="T27" s="171">
        <f>Lámpara!AS58</f>
        <v>215.70397855114848</v>
      </c>
      <c r="U27" s="171">
        <f>Lámpara!AT58</f>
        <v>223.43479525914</v>
      </c>
      <c r="V27" s="171">
        <f>Lámpara!AU58</f>
        <v>229.79264613263112</v>
      </c>
      <c r="W27" s="171">
        <f>Lámpara!AV58</f>
        <v>235.32181486574808</v>
      </c>
      <c r="X27" s="171">
        <f>Lámpara!AW58</f>
        <v>240.50640791741932</v>
      </c>
      <c r="Y27" s="171">
        <f>Lámpara!AX58</f>
        <v>245.57965467570259</v>
      </c>
      <c r="Z27" s="171">
        <f>Lámpara!AY58</f>
        <v>250.41485241027078</v>
      </c>
      <c r="AA27" s="171">
        <f>Lámpara!AZ58</f>
        <v>254.55597545353936</v>
      </c>
      <c r="AB27" s="171">
        <f>Lámpara!BA58</f>
        <v>257.39096921400818</v>
      </c>
      <c r="AC27" s="171">
        <f>Lámpara!BB58</f>
        <v>258.40307177035157</v>
      </c>
      <c r="AD27" s="171">
        <f>Lámpara!BC58</f>
        <v>257.39096921400812</v>
      </c>
      <c r="AE27" s="171">
        <f>Lámpara!BD58</f>
        <v>254.5559754535393</v>
      </c>
      <c r="AF27" s="171">
        <f>Lámpara!BE58</f>
        <v>250.41485241027047</v>
      </c>
      <c r="AG27" s="171">
        <f>Lámpara!BF58</f>
        <v>245.57965467570239</v>
      </c>
      <c r="AH27" s="171">
        <f>Lámpara!BG58</f>
        <v>240.50640791741907</v>
      </c>
      <c r="AI27" s="171">
        <f>Lámpara!BH58</f>
        <v>235.32181486574785</v>
      </c>
      <c r="AJ27" s="171">
        <f>Lámpara!BI58</f>
        <v>229.79264613263075</v>
      </c>
      <c r="AK27" s="171">
        <f>Lámpara!BJ58</f>
        <v>223.43479525913963</v>
      </c>
      <c r="AL27" s="171">
        <f>Lámpara!BK58</f>
        <v>215.70397855114803</v>
      </c>
      <c r="AM27" s="171">
        <f>Lámpara!BL58</f>
        <v>206.18980954631147</v>
      </c>
      <c r="AN27" s="171">
        <f>Lámpara!BM58</f>
        <v>194.74976738425988</v>
      </c>
      <c r="AO27" s="171">
        <f>Lámpara!BN58</f>
        <v>181.55393176366775</v>
      </c>
      <c r="AP27" s="171">
        <f>Lámpara!BO58</f>
        <v>167.0462679205807</v>
      </c>
      <c r="AQ27" s="171">
        <f>Lámpara!BP58</f>
        <v>151.85086508064092</v>
      </c>
      <c r="AR27" s="171">
        <f>Lámpara!BQ58</f>
        <v>136.65831621064189</v>
      </c>
      <c r="AS27" s="171">
        <f>Lámpara!BR58</f>
        <v>122.12188607794053</v>
      </c>
      <c r="AT27" s="171">
        <f>Lámpara!BS58</f>
        <v>108.7815606812282</v>
      </c>
      <c r="AU27" s="171">
        <f>Lámpara!BT58</f>
        <v>97.022143532732485</v>
      </c>
      <c r="AV27" s="171">
        <f>Lámpara!BU58</f>
        <v>87.062614892884653</v>
      </c>
      <c r="AW27" s="171">
        <f>Lámpara!BV58</f>
        <v>78.969034914931413</v>
      </c>
      <c r="AX27" s="171">
        <f>Lámpara!BW58</f>
        <v>72.681841245449249</v>
      </c>
      <c r="AY27" s="171">
        <f>Lámpara!BX58</f>
        <v>51.934179786459204</v>
      </c>
      <c r="AZ27" s="171">
        <f>Lámpara!BY58</f>
        <v>47.682525430303237</v>
      </c>
      <c r="BA27" s="171">
        <f>Lámpara!BZ58</f>
        <v>43.971304643215674</v>
      </c>
      <c r="BB27" s="171">
        <f>Lámpara!CA58</f>
        <v>40.694553994062005</v>
      </c>
      <c r="BC27" s="171">
        <f>Lámpara!CB58</f>
        <v>37.773247151318159</v>
      </c>
      <c r="BD27" s="171">
        <f>Lámpara!CC58</f>
        <v>35.14771148222642</v>
      </c>
      <c r="BE27" s="171">
        <f>Lámpara!CD58</f>
        <v>32.772242271593711</v>
      </c>
      <c r="BF27" s="171">
        <f>Lámpara!CE58</f>
        <v>30.611277968835342</v>
      </c>
      <c r="BG27" s="171">
        <f>Lámpara!CF58</f>
        <v>28.636681204592765</v>
      </c>
      <c r="BH27" s="171">
        <f>Lámpara!CG58</f>
        <v>26.825801725695744</v>
      </c>
      <c r="BI27" s="171">
        <f>Lámpara!CH58</f>
        <v>25.160091791714191</v>
      </c>
      <c r="BJ27" s="171">
        <f>Lámpara!CI58</f>
        <v>23.624111924787396</v>
      </c>
      <c r="BK27" s="171">
        <f>Lámpara!CJ58</f>
        <v>22.204812707817243</v>
      </c>
      <c r="BL27" s="171">
        <f>Lámpara!CK58</f>
        <v>20.891012125011194</v>
      </c>
      <c r="BM27" s="171">
        <f>Lámpara!CL58</f>
        <v>19.673011768424434</v>
      </c>
      <c r="BN27" s="171">
        <f>Lámpara!CM58</f>
        <v>18.542312002227689</v>
      </c>
      <c r="BO27" s="171">
        <f>Lámpara!CN58</f>
        <v>17.49139796100047</v>
      </c>
      <c r="BP27" s="171">
        <f>Lámpara!CO58</f>
        <v>16.513576535411737</v>
      </c>
      <c r="BQ27" s="171">
        <f>Lámpara!CP58</f>
        <v>15.602850311646463</v>
      </c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</row>
    <row r="28" spans="5:164" ht="17.100000000000001" customHeight="1" x14ac:dyDescent="0.2">
      <c r="E28" s="172"/>
      <c r="F28" s="172">
        <f t="shared" si="2"/>
        <v>4.6999999999999993</v>
      </c>
      <c r="G28" s="172"/>
      <c r="H28" s="175">
        <f t="shared" si="3"/>
        <v>1.199999999999998</v>
      </c>
      <c r="I28" s="171">
        <f>Lámpara!AH59</f>
        <v>74.315687244212157</v>
      </c>
      <c r="J28" s="171">
        <f>Lámpara!AI59</f>
        <v>81.897452013276592</v>
      </c>
      <c r="K28" s="171">
        <f>Lámpara!AJ59</f>
        <v>91.247647377936801</v>
      </c>
      <c r="L28" s="171">
        <f>Lámpara!AK59</f>
        <v>102.29451509320766</v>
      </c>
      <c r="M28" s="171">
        <f>Lámpara!AL59</f>
        <v>114.81970337602242</v>
      </c>
      <c r="N28" s="171">
        <f>Lámpara!AM59</f>
        <v>128.44724018184266</v>
      </c>
      <c r="O28" s="171">
        <f>Lámpara!AN59</f>
        <v>142.65526579712053</v>
      </c>
      <c r="P28" s="171">
        <f>Lámpara!AO59</f>
        <v>156.81761211340154</v>
      </c>
      <c r="Q28" s="171">
        <f>Lámpara!AP59</f>
        <v>170.27748230427366</v>
      </c>
      <c r="R28" s="171">
        <f>Lámpara!AQ59</f>
        <v>182.44691367208671</v>
      </c>
      <c r="S28" s="171">
        <f>Lámpara!AR59</f>
        <v>192.91445844238379</v>
      </c>
      <c r="T28" s="171">
        <f>Lámpara!AS59</f>
        <v>201.53281860864638</v>
      </c>
      <c r="U28" s="171">
        <f>Lámpara!AT59</f>
        <v>208.4533344700491</v>
      </c>
      <c r="V28" s="171">
        <f>Lámpara!AU59</f>
        <v>214.08108665523179</v>
      </c>
      <c r="W28" s="171">
        <f>Lámpara!AV59</f>
        <v>218.94602072302391</v>
      </c>
      <c r="X28" s="171">
        <f>Lámpara!AW59</f>
        <v>223.5183798937332</v>
      </c>
      <c r="Y28" s="171">
        <f>Lámpara!AX59</f>
        <v>228.02865679626507</v>
      </c>
      <c r="Z28" s="171">
        <f>Lámpara!AY59</f>
        <v>232.36553239387544</v>
      </c>
      <c r="AA28" s="171">
        <f>Lámpara!AZ59</f>
        <v>236.10567822879139</v>
      </c>
      <c r="AB28" s="171">
        <f>Lámpara!BA59</f>
        <v>238.67748579835592</v>
      </c>
      <c r="AC28" s="171">
        <f>Lámpara!BB59</f>
        <v>239.5975568672682</v>
      </c>
      <c r="AD28" s="171">
        <f>Lámpara!BC59</f>
        <v>238.6774857983558</v>
      </c>
      <c r="AE28" s="171">
        <f>Lámpara!BD59</f>
        <v>236.10567822879128</v>
      </c>
      <c r="AF28" s="171">
        <f>Lámpara!BE59</f>
        <v>232.36553239387527</v>
      </c>
      <c r="AG28" s="171">
        <f>Lámpara!BF59</f>
        <v>228.0286567962649</v>
      </c>
      <c r="AH28" s="171">
        <f>Lámpara!BG59</f>
        <v>223.51837989373286</v>
      </c>
      <c r="AI28" s="171">
        <f>Lámpara!BH59</f>
        <v>218.94602072302382</v>
      </c>
      <c r="AJ28" s="171">
        <f>Lámpara!BI59</f>
        <v>214.08108665523139</v>
      </c>
      <c r="AK28" s="171">
        <f>Lámpara!BJ59</f>
        <v>208.45333447004873</v>
      </c>
      <c r="AL28" s="171">
        <f>Lámpara!BK59</f>
        <v>201.53281860864607</v>
      </c>
      <c r="AM28" s="171">
        <f>Lámpara!BL59</f>
        <v>192.91445844238328</v>
      </c>
      <c r="AN28" s="171">
        <f>Lámpara!BM59</f>
        <v>182.44691367208625</v>
      </c>
      <c r="AO28" s="171">
        <f>Lámpara!BN59</f>
        <v>170.27748230427304</v>
      </c>
      <c r="AP28" s="171">
        <f>Lámpara!BO59</f>
        <v>156.81761211340074</v>
      </c>
      <c r="AQ28" s="171">
        <f>Lámpara!BP59</f>
        <v>142.65526579711971</v>
      </c>
      <c r="AR28" s="171">
        <f>Lámpara!BQ59</f>
        <v>128.44724018184192</v>
      </c>
      <c r="AS28" s="171">
        <f>Lámpara!BR59</f>
        <v>114.81970337602178</v>
      </c>
      <c r="AT28" s="171">
        <f>Lámpara!BS59</f>
        <v>102.29451509320718</v>
      </c>
      <c r="AU28" s="171">
        <f>Lámpara!BT59</f>
        <v>91.247647377936389</v>
      </c>
      <c r="AV28" s="171">
        <f>Lámpara!BU59</f>
        <v>81.897452013276123</v>
      </c>
      <c r="AW28" s="171">
        <f>Lámpara!BV59</f>
        <v>74.315687244211873</v>
      </c>
      <c r="AX28" s="171">
        <f>Lámpara!BW59</f>
        <v>68.452704569138334</v>
      </c>
      <c r="AY28" s="171">
        <f>Lámpara!BX59</f>
        <v>48.532833277109923</v>
      </c>
      <c r="AZ28" s="171">
        <f>Lámpara!BY59</f>
        <v>44.5781622370191</v>
      </c>
      <c r="BA28" s="171">
        <f>Lámpara!BZ59</f>
        <v>41.130110920879204</v>
      </c>
      <c r="BB28" s="171">
        <f>Lámpara!CA59</f>
        <v>38.088104182338768</v>
      </c>
      <c r="BC28" s="171">
        <f>Lámpara!CB59</f>
        <v>35.377283426547493</v>
      </c>
      <c r="BD28" s="171">
        <f>Lámpara!CC59</f>
        <v>32.94127012888508</v>
      </c>
      <c r="BE28" s="171">
        <f>Lámpara!CD59</f>
        <v>30.737018919909019</v>
      </c>
      <c r="BF28" s="171">
        <f>Lámpara!CE59</f>
        <v>28.731157949421245</v>
      </c>
      <c r="BG28" s="171">
        <f>Lámpara!CF59</f>
        <v>26.897384828368086</v>
      </c>
      <c r="BH28" s="171">
        <f>Lámpara!CG59</f>
        <v>25.214610364671341</v>
      </c>
      <c r="BI28" s="171">
        <f>Lámpara!CH59</f>
        <v>23.665631537848</v>
      </c>
      <c r="BJ28" s="171">
        <f>Lámpara!CI59</f>
        <v>22.236178972910299</v>
      </c>
      <c r="BK28" s="171">
        <f>Lámpara!CJ59</f>
        <v>20.914229577608278</v>
      </c>
      <c r="BL28" s="171">
        <f>Lámpara!CK59</f>
        <v>19.689507184489965</v>
      </c>
      <c r="BM28" s="171">
        <f>Lámpara!CL59</f>
        <v>18.553116777895617</v>
      </c>
      <c r="BN28" s="171">
        <f>Lámpara!CM59</f>
        <v>17.497273922255967</v>
      </c>
      <c r="BO28" s="171">
        <f>Lámpara!CN59</f>
        <v>16.515102302771172</v>
      </c>
      <c r="BP28" s="171">
        <f>Lámpara!CO59</f>
        <v>15.600480239039484</v>
      </c>
      <c r="BQ28" s="171">
        <f>Lámpara!CP59</f>
        <v>14.74792262612217</v>
      </c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</row>
    <row r="29" spans="5:164" ht="17.100000000000001" customHeight="1" x14ac:dyDescent="0.2">
      <c r="E29" s="172"/>
      <c r="F29" s="172">
        <f t="shared" si="2"/>
        <v>4.5999999999999996</v>
      </c>
      <c r="G29" s="172"/>
      <c r="H29" s="175">
        <f t="shared" si="3"/>
        <v>1.0999999999999979</v>
      </c>
      <c r="I29" s="171">
        <f>Lámpara!AH60</f>
        <v>69.229319152547802</v>
      </c>
      <c r="J29" s="171">
        <f>Lámpara!AI60</f>
        <v>76.278423338618268</v>
      </c>
      <c r="K29" s="171">
        <f>Lámpara!AJ60</f>
        <v>84.997767351540048</v>
      </c>
      <c r="L29" s="171">
        <f>Lámpara!AK60</f>
        <v>95.310590253361397</v>
      </c>
      <c r="M29" s="171">
        <f>Lámpara!AL60</f>
        <v>107.00009298369355</v>
      </c>
      <c r="N29" s="171">
        <f>Lámpara!AM60</f>
        <v>119.70022909472081</v>
      </c>
      <c r="O29" s="171">
        <f>Lámpara!AN60</f>
        <v>132.9084169402233</v>
      </c>
      <c r="P29" s="171">
        <f>Lámpara!AO60</f>
        <v>146.02663665859944</v>
      </c>
      <c r="Q29" s="171">
        <f>Lámpara!AP60</f>
        <v>158.43266121984715</v>
      </c>
      <c r="R29" s="171">
        <f>Lámpara!AQ60</f>
        <v>169.57499520000871</v>
      </c>
      <c r="S29" s="171">
        <f>Lámpara!AR60</f>
        <v>179.07453319298781</v>
      </c>
      <c r="T29" s="171">
        <f>Lámpara!AS60</f>
        <v>186.80609353146104</v>
      </c>
      <c r="U29" s="171">
        <f>Lámpara!AT60</f>
        <v>192.92881574435299</v>
      </c>
      <c r="V29" s="171">
        <f>Lámpara!AU60</f>
        <v>197.84129881186627</v>
      </c>
      <c r="W29" s="171">
        <f>Lámpara!AV60</f>
        <v>202.05800048865251</v>
      </c>
      <c r="X29" s="171">
        <f>Lámpara!AW60</f>
        <v>206.03426424070031</v>
      </c>
      <c r="Y29" s="171">
        <f>Lámpara!AX60</f>
        <v>209.99689160025639</v>
      </c>
      <c r="Z29" s="171">
        <f>Lámpara!AY60</f>
        <v>213.84898265088367</v>
      </c>
      <c r="AA29" s="171">
        <f>Lámpara!AZ60</f>
        <v>217.19888609203343</v>
      </c>
      <c r="AB29" s="171">
        <f>Lámpara!BA60</f>
        <v>219.5144514890747</v>
      </c>
      <c r="AC29" s="171">
        <f>Lámpara!BB60</f>
        <v>220.34489908991966</v>
      </c>
      <c r="AD29" s="171">
        <f>Lámpara!BC60</f>
        <v>219.51445148907462</v>
      </c>
      <c r="AE29" s="171">
        <f>Lámpara!BD60</f>
        <v>217.19888609203338</v>
      </c>
      <c r="AF29" s="171">
        <f>Lámpara!BE60</f>
        <v>213.84898265088361</v>
      </c>
      <c r="AG29" s="171">
        <f>Lámpara!BF60</f>
        <v>209.99689160025608</v>
      </c>
      <c r="AH29" s="171">
        <f>Lámpara!BG60</f>
        <v>206.03426424070003</v>
      </c>
      <c r="AI29" s="171">
        <f>Lámpara!BH60</f>
        <v>202.0580004886524</v>
      </c>
      <c r="AJ29" s="171">
        <f>Lámpara!BI60</f>
        <v>197.84129881186604</v>
      </c>
      <c r="AK29" s="171">
        <f>Lámpara!BJ60</f>
        <v>192.92881574435285</v>
      </c>
      <c r="AL29" s="171">
        <f>Lámpara!BK60</f>
        <v>186.80609353146076</v>
      </c>
      <c r="AM29" s="171">
        <f>Lámpara!BL60</f>
        <v>179.0745331929875</v>
      </c>
      <c r="AN29" s="171">
        <f>Lámpara!BM60</f>
        <v>169.57499520000829</v>
      </c>
      <c r="AO29" s="171">
        <f>Lámpara!BN60</f>
        <v>158.43266121984655</v>
      </c>
      <c r="AP29" s="171">
        <f>Lámpara!BO60</f>
        <v>146.02663665859879</v>
      </c>
      <c r="AQ29" s="171">
        <f>Lámpara!BP60</f>
        <v>132.90841694022257</v>
      </c>
      <c r="AR29" s="171">
        <f>Lámpara!BQ60</f>
        <v>119.70022909472019</v>
      </c>
      <c r="AS29" s="171">
        <f>Lámpara!BR60</f>
        <v>107.00009298369295</v>
      </c>
      <c r="AT29" s="171">
        <f>Lámpara!BS60</f>
        <v>95.310590253360857</v>
      </c>
      <c r="AU29" s="171">
        <f>Lámpara!BT60</f>
        <v>84.997767351539622</v>
      </c>
      <c r="AV29" s="171">
        <f>Lámpara!BU60</f>
        <v>76.278423338617856</v>
      </c>
      <c r="AW29" s="171">
        <f>Lámpara!BV60</f>
        <v>69.229319152547561</v>
      </c>
      <c r="AX29" s="171">
        <f>Lámpara!BW60</f>
        <v>63.810265174468462</v>
      </c>
      <c r="AY29" s="171">
        <f>Lámpara!BX60</f>
        <v>44.755515868894577</v>
      </c>
      <c r="AZ29" s="171">
        <f>Lámpara!BY60</f>
        <v>41.116268703704854</v>
      </c>
      <c r="BA29" s="171">
        <f>Lámpara!BZ60</f>
        <v>37.949193863144188</v>
      </c>
      <c r="BB29" s="171">
        <f>Lámpara!CA60</f>
        <v>35.159081087776599</v>
      </c>
      <c r="BC29" s="171">
        <f>Lámpara!CB60</f>
        <v>32.675220202803608</v>
      </c>
      <c r="BD29" s="171">
        <f>Lámpara!CC60</f>
        <v>30.444512858877481</v>
      </c>
      <c r="BE29" s="171">
        <f>Lámpara!CD60</f>
        <v>28.426565157144221</v>
      </c>
      <c r="BF29" s="171">
        <f>Lámpara!CE60</f>
        <v>26.590193259716184</v>
      </c>
      <c r="BG29" s="171">
        <f>Lámpara!CF60</f>
        <v>24.910933974589557</v>
      </c>
      <c r="BH29" s="171">
        <f>Lámpara!CG60</f>
        <v>23.369268734268033</v>
      </c>
      <c r="BI29" s="171">
        <f>Lámpara!CH60</f>
        <v>21.949353431921374</v>
      </c>
      <c r="BJ29" s="171">
        <f>Lámpara!CI60</f>
        <v>20.638106835966347</v>
      </c>
      <c r="BK29" s="171">
        <f>Lámpara!CJ60</f>
        <v>19.424553282051477</v>
      </c>
      <c r="BL29" s="171">
        <f>Lámpara!CK60</f>
        <v>18.299345875200483</v>
      </c>
      <c r="BM29" s="171">
        <f>Lámpara!CL60</f>
        <v>17.254418064918053</v>
      </c>
      <c r="BN29" s="171">
        <f>Lámpara!CM60</f>
        <v>16.282726747415584</v>
      </c>
      <c r="BO29" s="171">
        <f>Lámpara!CN60</f>
        <v>15.378060844766829</v>
      </c>
      <c r="BP29" s="171">
        <f>Lámpara!CO60</f>
        <v>14.534896926643837</v>
      </c>
      <c r="BQ29" s="171">
        <f>Lámpara!CP60</f>
        <v>13.748288811399933</v>
      </c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</row>
    <row r="30" spans="5:164" ht="17.100000000000001" customHeight="1" x14ac:dyDescent="0.2">
      <c r="E30" s="172"/>
      <c r="F30" s="172">
        <f t="shared" si="2"/>
        <v>4.5</v>
      </c>
      <c r="G30" s="172"/>
      <c r="H30" s="175">
        <f t="shared" si="3"/>
        <v>0.99999999999999789</v>
      </c>
      <c r="I30" s="171">
        <f>Lámpara!AH61</f>
        <v>63.85948626051497</v>
      </c>
      <c r="J30" s="171">
        <f>Lámpara!AI61</f>
        <v>70.369116070310696</v>
      </c>
      <c r="K30" s="171">
        <f>Lámpara!AJ61</f>
        <v>78.451829710436527</v>
      </c>
      <c r="L30" s="171">
        <f>Lámpara!AK61</f>
        <v>88.026637560282353</v>
      </c>
      <c r="M30" s="171">
        <f>Lámpara!AL61</f>
        <v>98.879202266347008</v>
      </c>
      <c r="N30" s="171">
        <f>Lámpara!AM61</f>
        <v>110.6543573015239</v>
      </c>
      <c r="O30" s="171">
        <f>Lámpara!AN61</f>
        <v>122.8696662091826</v>
      </c>
      <c r="P30" s="171">
        <f>Lámpara!AO61</f>
        <v>134.955879119885</v>
      </c>
      <c r="Q30" s="171">
        <f>Lámpara!AP61</f>
        <v>146.32556532156499</v>
      </c>
      <c r="R30" s="171">
        <f>Lámpara!AQ61</f>
        <v>156.46343179194477</v>
      </c>
      <c r="S30" s="171">
        <f>Lámpara!AR61</f>
        <v>165.02195885587241</v>
      </c>
      <c r="T30" s="171">
        <f>Lámpara!AS61</f>
        <v>171.89694541031764</v>
      </c>
      <c r="U30" s="171">
        <f>Lámpara!AT61</f>
        <v>177.25401358552782</v>
      </c>
      <c r="V30" s="171">
        <f>Lámpara!AU61</f>
        <v>181.48399235926786</v>
      </c>
      <c r="W30" s="171">
        <f>Lámpara!AV61</f>
        <v>185.08471538095108</v>
      </c>
      <c r="X30" s="171">
        <f>Lámpara!AW61</f>
        <v>188.49561547631387</v>
      </c>
      <c r="Y30" s="171">
        <f>Lámpara!AX61</f>
        <v>191.93875962625751</v>
      </c>
      <c r="Z30" s="171">
        <f>Lámpara!AY61</f>
        <v>195.33041736597636</v>
      </c>
      <c r="AA30" s="171">
        <f>Lámpara!AZ61</f>
        <v>198.30912634015849</v>
      </c>
      <c r="AB30" s="171">
        <f>Lámpara!BA61</f>
        <v>200.38067064024449</v>
      </c>
      <c r="AC30" s="171">
        <f>Lámpara!BB61</f>
        <v>201.12571624206637</v>
      </c>
      <c r="AD30" s="171">
        <f>Lámpara!BC61</f>
        <v>200.38067064024443</v>
      </c>
      <c r="AE30" s="171">
        <f>Lámpara!BD61</f>
        <v>198.30912634015846</v>
      </c>
      <c r="AF30" s="171">
        <f>Lámpara!BE61</f>
        <v>195.33041736597627</v>
      </c>
      <c r="AG30" s="171">
        <f>Lámpara!BF61</f>
        <v>191.93875962625722</v>
      </c>
      <c r="AH30" s="171">
        <f>Lámpara!BG61</f>
        <v>188.49561547631376</v>
      </c>
      <c r="AI30" s="171">
        <f>Lámpara!BH61</f>
        <v>185.084715380951</v>
      </c>
      <c r="AJ30" s="171">
        <f>Lámpara!BI61</f>
        <v>181.48399235926766</v>
      </c>
      <c r="AK30" s="171">
        <f>Lámpara!BJ61</f>
        <v>177.25401358552776</v>
      </c>
      <c r="AL30" s="171">
        <f>Lámpara!BK61</f>
        <v>171.89694541031736</v>
      </c>
      <c r="AM30" s="171">
        <f>Lámpara!BL61</f>
        <v>165.02195885587204</v>
      </c>
      <c r="AN30" s="171">
        <f>Lámpara!BM61</f>
        <v>156.46343179194434</v>
      </c>
      <c r="AO30" s="171">
        <f>Lámpara!BN61</f>
        <v>146.3255653215644</v>
      </c>
      <c r="AP30" s="171">
        <f>Lámpara!BO61</f>
        <v>134.9558791198844</v>
      </c>
      <c r="AQ30" s="171">
        <f>Lámpara!BP61</f>
        <v>122.86966620918184</v>
      </c>
      <c r="AR30" s="171">
        <f>Lámpara!BQ61</f>
        <v>110.65435730152332</v>
      </c>
      <c r="AS30" s="171">
        <f>Lámpara!BR61</f>
        <v>98.879202266346454</v>
      </c>
      <c r="AT30" s="171">
        <f>Lámpara!BS61</f>
        <v>88.026637560281884</v>
      </c>
      <c r="AU30" s="171">
        <f>Lámpara!BT61</f>
        <v>78.451829710436115</v>
      </c>
      <c r="AV30" s="171">
        <f>Lámpara!BU61</f>
        <v>70.369116070310312</v>
      </c>
      <c r="AW30" s="171">
        <f>Lámpara!BV61</f>
        <v>63.859486260514736</v>
      </c>
      <c r="AX30" s="171">
        <f>Lámpara!BW61</f>
        <v>58.891614901116853</v>
      </c>
      <c r="AY30" s="171">
        <f>Lámpara!BX61</f>
        <v>40.723280485091635</v>
      </c>
      <c r="AZ30" s="171">
        <f>Lámpara!BY61</f>
        <v>37.408049581479467</v>
      </c>
      <c r="BA30" s="171">
        <f>Lámpara!BZ61</f>
        <v>34.530798558258581</v>
      </c>
      <c r="BB30" s="171">
        <f>Lámpara!CA61</f>
        <v>32.001569664382806</v>
      </c>
      <c r="BC30" s="171">
        <f>Lámpara!CB61</f>
        <v>29.753705281143407</v>
      </c>
      <c r="BD30" s="171">
        <f>Lámpara!CC61</f>
        <v>27.737306025824658</v>
      </c>
      <c r="BE30" s="171">
        <f>Lámpara!CD61</f>
        <v>25.914561547509486</v>
      </c>
      <c r="BF30" s="171">
        <f>Lámpara!CE61</f>
        <v>24.256420182677896</v>
      </c>
      <c r="BG30" s="171">
        <f>Lámpara!CF61</f>
        <v>22.740213015343876</v>
      </c>
      <c r="BH30" s="171">
        <f>Lámpara!CG61</f>
        <v>21.347956927438226</v>
      </c>
      <c r="BI30" s="171">
        <f>Lámpara!CH61</f>
        <v>20.065140130799893</v>
      </c>
      <c r="BJ30" s="171">
        <f>Lámpara!CI61</f>
        <v>18.879850386798267</v>
      </c>
      <c r="BK30" s="171">
        <f>Lámpara!CJ61</f>
        <v>17.782146673589864</v>
      </c>
      <c r="BL30" s="171">
        <f>Lámpara!CK61</f>
        <v>16.763603945981941</v>
      </c>
      <c r="BM30" s="171">
        <f>Lámpara!CL61</f>
        <v>15.816981147157572</v>
      </c>
      <c r="BN30" s="171">
        <f>Lámpara!CM61</f>
        <v>14.935977171048794</v>
      </c>
      <c r="BO30" s="171">
        <f>Lámpara!CN61</f>
        <v>14.115049765024965</v>
      </c>
      <c r="BP30" s="171">
        <f>Lámpara!CO61</f>
        <v>13.349279640504555</v>
      </c>
      <c r="BQ30" s="171">
        <f>Lámpara!CP61</f>
        <v>12.634267204545184</v>
      </c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</row>
    <row r="31" spans="5:164" ht="17.100000000000001" customHeight="1" x14ac:dyDescent="0.2">
      <c r="E31" s="172"/>
      <c r="F31" s="172">
        <f t="shared" si="2"/>
        <v>4.4000000000000004</v>
      </c>
      <c r="G31" s="172"/>
      <c r="H31" s="175">
        <f t="shared" si="3"/>
        <v>0.89999999999999791</v>
      </c>
      <c r="I31" s="171">
        <f>Lámpara!AH62</f>
        <v>58.400716398332158</v>
      </c>
      <c r="J31" s="171">
        <f>Lámpara!AI62</f>
        <v>64.379454391340474</v>
      </c>
      <c r="K31" s="171">
        <f>Lámpara!AJ62</f>
        <v>71.83666463337677</v>
      </c>
      <c r="L31" s="171">
        <f>Lámpara!AK62</f>
        <v>80.687924538308394</v>
      </c>
      <c r="M31" s="171">
        <f>Lámpara!AL62</f>
        <v>90.722198091282209</v>
      </c>
      <c r="N31" s="171">
        <f>Lámpara!AM62</f>
        <v>101.59596906287489</v>
      </c>
      <c r="O31" s="171">
        <f>Lámpara!AN62</f>
        <v>112.84750241416128</v>
      </c>
      <c r="P31" s="171">
        <f>Lámpara!AO62</f>
        <v>123.93650886866465</v>
      </c>
      <c r="Q31" s="171">
        <f>Lámpara!AP62</f>
        <v>134.3100607581658</v>
      </c>
      <c r="R31" s="171">
        <f>Lámpara!AQ62</f>
        <v>143.48825101361899</v>
      </c>
      <c r="S31" s="171">
        <f>Lámpara!AR62</f>
        <v>151.15387954356703</v>
      </c>
      <c r="T31" s="171">
        <f>Lámpara!AS62</f>
        <v>157.22219552261635</v>
      </c>
      <c r="U31" s="171">
        <f>Lámpara!AT62</f>
        <v>161.86375539648662</v>
      </c>
      <c r="V31" s="171">
        <f>Lámpara!AU62</f>
        <v>165.4602616745083</v>
      </c>
      <c r="W31" s="171">
        <f>Lámpara!AV62</f>
        <v>168.49182781889152</v>
      </c>
      <c r="X31" s="171">
        <f>Lámpara!AW62</f>
        <v>171.38101615651146</v>
      </c>
      <c r="Y31" s="171">
        <f>Lámpara!AX62</f>
        <v>174.34407378732428</v>
      </c>
      <c r="Z31" s="171">
        <f>Lámpara!AY62</f>
        <v>177.30899171366238</v>
      </c>
      <c r="AA31" s="171">
        <f>Lámpara!AZ62</f>
        <v>179.94266521766284</v>
      </c>
      <c r="AB31" s="171">
        <f>Lámpara!BA62</f>
        <v>181.78689166637068</v>
      </c>
      <c r="AC31" s="171">
        <f>Lámpara!BB62</f>
        <v>182.45229138561444</v>
      </c>
      <c r="AD31" s="171">
        <f>Lámpara!BC62</f>
        <v>181.78689166637068</v>
      </c>
      <c r="AE31" s="171">
        <f>Lámpara!BD62</f>
        <v>179.94266521766284</v>
      </c>
      <c r="AF31" s="171">
        <f>Lámpara!BE62</f>
        <v>177.30899171366229</v>
      </c>
      <c r="AG31" s="171">
        <f>Lámpara!BF62</f>
        <v>174.34407378732411</v>
      </c>
      <c r="AH31" s="171">
        <f>Lámpara!BG62</f>
        <v>171.38101615651132</v>
      </c>
      <c r="AI31" s="171">
        <f>Lámpara!BH62</f>
        <v>168.49182781889132</v>
      </c>
      <c r="AJ31" s="171">
        <f>Lámpara!BI62</f>
        <v>165.46026167450808</v>
      </c>
      <c r="AK31" s="171">
        <f>Lámpara!BJ62</f>
        <v>161.86375539648654</v>
      </c>
      <c r="AL31" s="171">
        <f>Lámpara!BK62</f>
        <v>157.22219552261615</v>
      </c>
      <c r="AM31" s="171">
        <f>Lámpara!BL62</f>
        <v>151.15387954356669</v>
      </c>
      <c r="AN31" s="171">
        <f>Lámpara!BM62</f>
        <v>143.48825101361857</v>
      </c>
      <c r="AO31" s="171">
        <f>Lámpara!BN62</f>
        <v>134.31006075816532</v>
      </c>
      <c r="AP31" s="171">
        <f>Lámpara!BO62</f>
        <v>123.93650886866408</v>
      </c>
      <c r="AQ31" s="171">
        <f>Lámpara!BP62</f>
        <v>112.84750241416064</v>
      </c>
      <c r="AR31" s="171">
        <f>Lámpara!BQ62</f>
        <v>101.59596906287437</v>
      </c>
      <c r="AS31" s="171">
        <f>Lámpara!BR62</f>
        <v>90.722198091281641</v>
      </c>
      <c r="AT31" s="171">
        <f>Lámpara!BS62</f>
        <v>80.687924538307968</v>
      </c>
      <c r="AU31" s="171">
        <f>Lámpara!BT62</f>
        <v>71.836664633376429</v>
      </c>
      <c r="AV31" s="171">
        <f>Lámpara!BU62</f>
        <v>64.379454391340133</v>
      </c>
      <c r="AW31" s="171">
        <f>Lámpara!BV62</f>
        <v>58.400716398331966</v>
      </c>
      <c r="AX31" s="171">
        <f>Lámpara!BW62</f>
        <v>53.877309532197792</v>
      </c>
      <c r="AY31" s="171">
        <f>Lámpara!BX62</f>
        <v>36.599328353588639</v>
      </c>
      <c r="AZ31" s="171">
        <f>Lámpara!BY62</f>
        <v>33.605169700197642</v>
      </c>
      <c r="BA31" s="171">
        <f>Lámpara!BZ62</f>
        <v>31.015928953826087</v>
      </c>
      <c r="BB31" s="171">
        <f>Lámpara!CA62</f>
        <v>28.746719656646263</v>
      </c>
      <c r="BC31" s="171">
        <f>Lámpara!CB62</f>
        <v>26.734780031890612</v>
      </c>
      <c r="BD31" s="171">
        <f>Lámpara!CC62</f>
        <v>24.933273279395749</v>
      </c>
      <c r="BE31" s="171">
        <f>Lámpara!CD62</f>
        <v>23.30685378863949</v>
      </c>
      <c r="BF31" s="171">
        <f>Lámpara!CE62</f>
        <v>21.828498834668867</v>
      </c>
      <c r="BG31" s="171">
        <f>Lámpara!CF62</f>
        <v>20.47724449202898</v>
      </c>
      <c r="BH31" s="171">
        <f>Lámpara!CG62</f>
        <v>19.236566332610995</v>
      </c>
      <c r="BI31" s="171">
        <f>Lámpara!CH62</f>
        <v>18.09321934096609</v>
      </c>
      <c r="BJ31" s="171">
        <f>Lámpara!CI62</f>
        <v>17.036404706236453</v>
      </c>
      <c r="BK31" s="171">
        <f>Lámpara!CJ62</f>
        <v>16.057169305312765</v>
      </c>
      <c r="BL31" s="171">
        <f>Lámpara!CK62</f>
        <v>15.147970938181984</v>
      </c>
      <c r="BM31" s="171">
        <f>Lámpara!CL62</f>
        <v>14.302361777170152</v>
      </c>
      <c r="BN31" s="171">
        <f>Lámpara!CM62</f>
        <v>13.514756278058943</v>
      </c>
      <c r="BO31" s="171">
        <f>Lámpara!CN62</f>
        <v>12.780259584433267</v>
      </c>
      <c r="BP31" s="171">
        <f>Lámpara!CO62</f>
        <v>12.094539393842108</v>
      </c>
      <c r="BQ31" s="171">
        <f>Lámpara!CP62</f>
        <v>11.453729171768291</v>
      </c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</row>
    <row r="32" spans="5:164" ht="17.100000000000001" customHeight="1" x14ac:dyDescent="0.2">
      <c r="E32" s="172"/>
      <c r="F32" s="172">
        <f t="shared" si="2"/>
        <v>4.3000000000000007</v>
      </c>
      <c r="G32" s="172"/>
      <c r="H32" s="175">
        <f t="shared" si="3"/>
        <v>0.79999999999999793</v>
      </c>
      <c r="I32" s="171">
        <f>Lámpara!AH63</f>
        <v>53.062956028552676</v>
      </c>
      <c r="J32" s="171">
        <f>Lámpara!AI63</f>
        <v>58.533991413905284</v>
      </c>
      <c r="K32" s="171">
        <f>Lámpara!AJ63</f>
        <v>65.392626008589303</v>
      </c>
      <c r="L32" s="171">
        <f>Lámpara!AK63</f>
        <v>73.551774982049935</v>
      </c>
      <c r="M32" s="171">
        <f>Lámpara!AL63</f>
        <v>82.804435353354307</v>
      </c>
      <c r="N32" s="171">
        <f>Lámpara!AM63</f>
        <v>92.8193045450342</v>
      </c>
      <c r="O32" s="171">
        <f>Lámpara!AN63</f>
        <v>103.15559433798798</v>
      </c>
      <c r="P32" s="171">
        <f>Lámpara!AO63</f>
        <v>113.30176475961929</v>
      </c>
      <c r="Q32" s="171">
        <f>Lámpara!AP63</f>
        <v>122.73863872338011</v>
      </c>
      <c r="R32" s="171">
        <f>Lámpara!AQ63</f>
        <v>131.02041533161028</v>
      </c>
      <c r="S32" s="171">
        <f>Lámpara!AR63</f>
        <v>137.85854405958059</v>
      </c>
      <c r="T32" s="171">
        <f>Lámpara!AS63</f>
        <v>143.1859076578904</v>
      </c>
      <c r="U32" s="171">
        <f>Lámpara!AT63</f>
        <v>147.17631250177377</v>
      </c>
      <c r="V32" s="171">
        <f>Lámpara!AU63</f>
        <v>150.20098439170698</v>
      </c>
      <c r="W32" s="171">
        <f>Lámpara!AV63</f>
        <v>152.72131678601181</v>
      </c>
      <c r="X32" s="171">
        <f>Lámpara!AW63</f>
        <v>155.14214559499879</v>
      </c>
      <c r="Y32" s="171">
        <f>Lámpara!AX63</f>
        <v>157.67284169185427</v>
      </c>
      <c r="Z32" s="171">
        <f>Lámpara!AY63</f>
        <v>160.25157518205367</v>
      </c>
      <c r="AA32" s="171">
        <f>Lámpara!AZ63</f>
        <v>162.5715590268494</v>
      </c>
      <c r="AB32" s="171">
        <f>Lámpara!BA63</f>
        <v>164.20842542830303</v>
      </c>
      <c r="AC32" s="171">
        <f>Lámpara!BB63</f>
        <v>164.80104723469492</v>
      </c>
      <c r="AD32" s="171">
        <f>Lámpara!BC63</f>
        <v>164.20842542830303</v>
      </c>
      <c r="AE32" s="171">
        <f>Lámpara!BD63</f>
        <v>162.57155902684934</v>
      </c>
      <c r="AF32" s="171">
        <f>Lámpara!BE63</f>
        <v>160.25157518205359</v>
      </c>
      <c r="AG32" s="171">
        <f>Lámpara!BF63</f>
        <v>157.67284169185413</v>
      </c>
      <c r="AH32" s="171">
        <f>Lámpara!BG63</f>
        <v>155.14214559499862</v>
      </c>
      <c r="AI32" s="171">
        <f>Lámpara!BH63</f>
        <v>152.72131678601173</v>
      </c>
      <c r="AJ32" s="171">
        <f>Lámpara!BI63</f>
        <v>150.20098439170678</v>
      </c>
      <c r="AK32" s="171">
        <f>Lámpara!BJ63</f>
        <v>147.17631250177368</v>
      </c>
      <c r="AL32" s="171">
        <f>Lámpara!BK63</f>
        <v>143.18590765789023</v>
      </c>
      <c r="AM32" s="171">
        <f>Lámpara!BL63</f>
        <v>137.85854405958023</v>
      </c>
      <c r="AN32" s="171">
        <f>Lámpara!BM63</f>
        <v>131.02041533160994</v>
      </c>
      <c r="AO32" s="171">
        <f>Lámpara!BN63</f>
        <v>122.73863872337968</v>
      </c>
      <c r="AP32" s="171">
        <f>Lámpara!BO63</f>
        <v>113.30176475961878</v>
      </c>
      <c r="AQ32" s="171">
        <f>Lámpara!BP63</f>
        <v>103.15559433798734</v>
      </c>
      <c r="AR32" s="171">
        <f>Lámpara!BQ63</f>
        <v>92.819304545033674</v>
      </c>
      <c r="AS32" s="171">
        <f>Lámpara!BR63</f>
        <v>82.804435353353838</v>
      </c>
      <c r="AT32" s="171">
        <f>Lámpara!BS63</f>
        <v>73.551774982049551</v>
      </c>
      <c r="AU32" s="171">
        <f>Lámpara!BT63</f>
        <v>65.392626008588977</v>
      </c>
      <c r="AV32" s="171">
        <f>Lámpara!BU63</f>
        <v>58.533991413904943</v>
      </c>
      <c r="AW32" s="171">
        <f>Lámpara!BV63</f>
        <v>53.062956028552478</v>
      </c>
      <c r="AX32" s="171">
        <f>Lámpara!BW63</f>
        <v>48.963846460417678</v>
      </c>
      <c r="AY32" s="171">
        <f>Lámpara!BX63</f>
        <v>32.563455431364972</v>
      </c>
      <c r="AZ32" s="171">
        <f>Lámpara!BY63</f>
        <v>29.875984559264445</v>
      </c>
      <c r="BA32" s="171">
        <f>Lámpara!BZ63</f>
        <v>27.562243746764349</v>
      </c>
      <c r="BB32" s="171">
        <f>Lámpara!CA63</f>
        <v>25.542191867298879</v>
      </c>
      <c r="BC32" s="171">
        <f>Lámpara!CB63</f>
        <v>23.756765976301654</v>
      </c>
      <c r="BD32" s="171">
        <f>Lámpara!CC63</f>
        <v>22.162017872983064</v>
      </c>
      <c r="BE32" s="171">
        <f>Lámpara!CD63</f>
        <v>20.724912011156395</v>
      </c>
      <c r="BF32" s="171">
        <f>Lámpara!CE63</f>
        <v>19.420316760332664</v>
      </c>
      <c r="BG32" s="171">
        <f>Lámpara!CF63</f>
        <v>18.228850377514501</v>
      </c>
      <c r="BH32" s="171">
        <f>Lámpara!CG63</f>
        <v>17.135337917487583</v>
      </c>
      <c r="BI32" s="171">
        <f>Lámpara!CH63</f>
        <v>16.127704287504571</v>
      </c>
      <c r="BJ32" s="171">
        <f>Lámpara!CI63</f>
        <v>15.196178474856856</v>
      </c>
      <c r="BK32" s="171">
        <f>Lámpara!CJ63</f>
        <v>14.332719780272832</v>
      </c>
      <c r="BL32" s="171">
        <f>Lámpara!CK63</f>
        <v>13.530602522273842</v>
      </c>
      <c r="BM32" s="171">
        <f>Lámpara!CL63</f>
        <v>12.784113976012334</v>
      </c>
      <c r="BN32" s="171">
        <f>Lámpara!CM63</f>
        <v>12.088333347081646</v>
      </c>
      <c r="BO32" s="171">
        <f>Lámpara!CN63</f>
        <v>11.438968856951901</v>
      </c>
      <c r="BP32" s="171">
        <f>Lámpara!CO63</f>
        <v>10.832236611875022</v>
      </c>
      <c r="BQ32" s="171">
        <f>Lámpara!CP63</f>
        <v>10.264769614675055</v>
      </c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</row>
    <row r="33" spans="4:164" ht="17.100000000000001" customHeight="1" x14ac:dyDescent="0.2">
      <c r="E33" s="172"/>
      <c r="F33" s="172">
        <f t="shared" si="2"/>
        <v>4.2000000000000011</v>
      </c>
      <c r="G33" s="172"/>
      <c r="H33" s="175">
        <f t="shared" si="3"/>
        <v>0.69999999999999796</v>
      </c>
      <c r="I33" s="171">
        <f>Lámpara!AH64</f>
        <v>48.043469290411352</v>
      </c>
      <c r="J33" s="171">
        <f>Lámpara!AI64</f>
        <v>53.042075064748424</v>
      </c>
      <c r="K33" s="171">
        <f>Lámpara!AJ64</f>
        <v>59.341967806312752</v>
      </c>
      <c r="L33" s="171">
        <f>Lámpara!AK64</f>
        <v>66.854113637951002</v>
      </c>
      <c r="M33" s="171">
        <f>Lámpara!AL64</f>
        <v>75.376145750491801</v>
      </c>
      <c r="N33" s="171">
        <f>Lámpara!AM64</f>
        <v>84.589329800175165</v>
      </c>
      <c r="O33" s="171">
        <f>Lámpara!AN64</f>
        <v>94.073782737348466</v>
      </c>
      <c r="P33" s="171">
        <f>Lámpara!AO64</f>
        <v>103.34615455567354</v>
      </c>
      <c r="Q33" s="171">
        <f>Lámpara!AP64</f>
        <v>111.91989139923393</v>
      </c>
      <c r="R33" s="171">
        <f>Lámpara!AQ64</f>
        <v>119.38166483628028</v>
      </c>
      <c r="S33" s="171">
        <f>Lámpara!AR64</f>
        <v>125.46962331769471</v>
      </c>
      <c r="T33" s="171">
        <f>Lámpara!AS64</f>
        <v>130.13230229132924</v>
      </c>
      <c r="U33" s="171">
        <f>Lámpara!AT64</f>
        <v>133.54504465997042</v>
      </c>
      <c r="V33" s="171">
        <f>Lámpara!AU64</f>
        <v>136.06733993425425</v>
      </c>
      <c r="W33" s="171">
        <f>Lámpara!AV64</f>
        <v>138.14102324641672</v>
      </c>
      <c r="X33" s="171">
        <f>Lámpara!AW64</f>
        <v>140.1525124291334</v>
      </c>
      <c r="Y33" s="171">
        <f>Lámpara!AX64</f>
        <v>142.3033491565551</v>
      </c>
      <c r="Z33" s="171">
        <f>Lámpara!AY64</f>
        <v>144.54034744641618</v>
      </c>
      <c r="AA33" s="171">
        <f>Lámpara!AZ64</f>
        <v>146.58091526779083</v>
      </c>
      <c r="AB33" s="171">
        <f>Lámpara!BA64</f>
        <v>148.03221261524823</v>
      </c>
      <c r="AC33" s="171">
        <f>Lámpara!BB64</f>
        <v>148.55955033018398</v>
      </c>
      <c r="AD33" s="171">
        <f>Lámpara!BC64</f>
        <v>148.03221261524823</v>
      </c>
      <c r="AE33" s="171">
        <f>Lámpara!BD64</f>
        <v>146.58091526779083</v>
      </c>
      <c r="AF33" s="171">
        <f>Lámpara!BE64</f>
        <v>144.54034744641609</v>
      </c>
      <c r="AG33" s="171">
        <f>Lámpara!BF64</f>
        <v>142.30334915655504</v>
      </c>
      <c r="AH33" s="171">
        <f>Lámpara!BG64</f>
        <v>140.15251242913325</v>
      </c>
      <c r="AI33" s="171">
        <f>Lámpara!BH64</f>
        <v>138.14102324641667</v>
      </c>
      <c r="AJ33" s="171">
        <f>Lámpara!BI64</f>
        <v>136.06733993425414</v>
      </c>
      <c r="AK33" s="171">
        <f>Lámpara!BJ64</f>
        <v>133.54504465997022</v>
      </c>
      <c r="AL33" s="171">
        <f>Lámpara!BK64</f>
        <v>130.13230229132907</v>
      </c>
      <c r="AM33" s="171">
        <f>Lámpara!BL64</f>
        <v>125.46962331769446</v>
      </c>
      <c r="AN33" s="171">
        <f>Lámpara!BM64</f>
        <v>119.38166483627995</v>
      </c>
      <c r="AO33" s="171">
        <f>Lámpara!BN64</f>
        <v>111.91989139923352</v>
      </c>
      <c r="AP33" s="171">
        <f>Lámpara!BO64</f>
        <v>103.34615455567302</v>
      </c>
      <c r="AQ33" s="171">
        <f>Lámpara!BP64</f>
        <v>94.073782737347884</v>
      </c>
      <c r="AR33" s="171">
        <f>Lámpara!BQ64</f>
        <v>84.589329800174724</v>
      </c>
      <c r="AS33" s="171">
        <f>Lámpara!BR64</f>
        <v>75.376145750491361</v>
      </c>
      <c r="AT33" s="171">
        <f>Lámpara!BS64</f>
        <v>66.854113637950604</v>
      </c>
      <c r="AU33" s="171">
        <f>Lámpara!BT64</f>
        <v>59.341967806312418</v>
      </c>
      <c r="AV33" s="171">
        <f>Lámpara!BU64</f>
        <v>53.042075064748119</v>
      </c>
      <c r="AW33" s="171">
        <f>Lámpara!BV64</f>
        <v>48.043469290411188</v>
      </c>
      <c r="AX33" s="171">
        <f>Lámpara!BW64</f>
        <v>44.337230105835289</v>
      </c>
      <c r="AY33" s="171">
        <f>Lámpara!BX64</f>
        <v>28.787253783870785</v>
      </c>
      <c r="AZ33" s="171">
        <f>Lámpara!BY64</f>
        <v>26.382259178892429</v>
      </c>
      <c r="BA33" s="171">
        <f>Lámpara!BZ64</f>
        <v>24.322213855280797</v>
      </c>
      <c r="BB33" s="171">
        <f>Lámpara!CA64</f>
        <v>22.531674782368889</v>
      </c>
      <c r="BC33" s="171">
        <f>Lámpara!CB64</f>
        <v>20.955061696339968</v>
      </c>
      <c r="BD33" s="171">
        <f>Lámpara!CC64</f>
        <v>19.551122544306029</v>
      </c>
      <c r="BE33" s="171">
        <f>Lámpara!CD64</f>
        <v>18.288958600510252</v>
      </c>
      <c r="BF33" s="171">
        <f>Lámpara!CE64</f>
        <v>17.145172487702446</v>
      </c>
      <c r="BG33" s="171">
        <f>Lámpara!CF64</f>
        <v>16.101822353493688</v>
      </c>
      <c r="BH33" s="171">
        <f>Lámpara!CG64</f>
        <v>15.144953655797018</v>
      </c>
      <c r="BI33" s="171">
        <f>Lámpara!CH64</f>
        <v>14.263544287857989</v>
      </c>
      <c r="BJ33" s="171">
        <f>Lámpara!CI64</f>
        <v>13.448745307146973</v>
      </c>
      <c r="BK33" s="171">
        <f>Lámpara!CJ64</f>
        <v>12.693333052899771</v>
      </c>
      <c r="BL33" s="171">
        <f>Lámpara!CK64</f>
        <v>11.991312492864173</v>
      </c>
      <c r="BM33" s="171">
        <f>Lámpara!CL64</f>
        <v>11.337628855791092</v>
      </c>
      <c r="BN33" s="171">
        <f>Lámpara!CM64</f>
        <v>10.727956903356629</v>
      </c>
      <c r="BO33" s="171">
        <f>Lámpara!CN64</f>
        <v>10.158545967777892</v>
      </c>
      <c r="BP33" s="171">
        <f>Lámpara!CO64</f>
        <v>9.6261051350756226</v>
      </c>
      <c r="BQ33" s="171">
        <f>Lámpara!CP64</f>
        <v>9.1277174107503196</v>
      </c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</row>
    <row r="34" spans="4:164" ht="17.100000000000001" customHeight="1" x14ac:dyDescent="0.2">
      <c r="E34" s="172"/>
      <c r="F34" s="172">
        <f t="shared" si="2"/>
        <v>4.1000000000000014</v>
      </c>
      <c r="G34" s="172"/>
      <c r="H34" s="175">
        <f t="shared" si="3"/>
        <v>0.59999999999999798</v>
      </c>
      <c r="I34" s="171">
        <f>Lámpara!AH65</f>
        <v>43.505295827819289</v>
      </c>
      <c r="J34" s="171">
        <f>Lámpara!AI65</f>
        <v>48.075261882636546</v>
      </c>
      <c r="K34" s="171">
        <f>Lámpara!AJ65</f>
        <v>53.865218896858032</v>
      </c>
      <c r="L34" s="171">
        <f>Lámpara!AK65</f>
        <v>60.784821816947556</v>
      </c>
      <c r="M34" s="171">
        <f>Lámpara!AL65</f>
        <v>68.636810576786672</v>
      </c>
      <c r="N34" s="171">
        <f>Lámpara!AM65</f>
        <v>77.115180698774623</v>
      </c>
      <c r="O34" s="171">
        <f>Lámpara!AN65</f>
        <v>85.820666510583223</v>
      </c>
      <c r="P34" s="171">
        <f>Lámpara!AO65</f>
        <v>94.297269409338369</v>
      </c>
      <c r="Q34" s="171">
        <f>Lámpara!AP65</f>
        <v>102.08965194199637</v>
      </c>
      <c r="R34" s="171">
        <f>Lámpara!AQ65</f>
        <v>108.81508592365702</v>
      </c>
      <c r="S34" s="171">
        <f>Lámpara!AR65</f>
        <v>114.2363114768806</v>
      </c>
      <c r="T34" s="171">
        <f>Lámpara!AS65</f>
        <v>118.31548986033054</v>
      </c>
      <c r="U34" s="171">
        <f>Lámpara!AT65</f>
        <v>121.2278581179323</v>
      </c>
      <c r="V34" s="171">
        <f>Lámpara!AU65</f>
        <v>123.32007666650226</v>
      </c>
      <c r="W34" s="171">
        <f>Lámpara!AV65</f>
        <v>125.01380193448009</v>
      </c>
      <c r="X34" s="171">
        <f>Lámpara!AW65</f>
        <v>126.67655662597242</v>
      </c>
      <c r="Y34" s="171">
        <f>Lámpara!AX65</f>
        <v>128.50126499564161</v>
      </c>
      <c r="Z34" s="171">
        <f>Lámpara!AY65</f>
        <v>130.44194088031884</v>
      </c>
      <c r="AA34" s="171">
        <f>Lámpara!AZ65</f>
        <v>132.23808610975732</v>
      </c>
      <c r="AB34" s="171">
        <f>Lámpara!BA65</f>
        <v>133.52605922990699</v>
      </c>
      <c r="AC34" s="171">
        <f>Lámpara!BB65</f>
        <v>133.99576265254601</v>
      </c>
      <c r="AD34" s="171">
        <f>Lámpara!BC65</f>
        <v>133.52605922990699</v>
      </c>
      <c r="AE34" s="171">
        <f>Lámpara!BD65</f>
        <v>132.23808610975735</v>
      </c>
      <c r="AF34" s="171">
        <f>Lámpara!BE65</f>
        <v>130.44194088031878</v>
      </c>
      <c r="AG34" s="171">
        <f>Lámpara!BF65</f>
        <v>128.50126499564152</v>
      </c>
      <c r="AH34" s="171">
        <f>Lámpara!BG65</f>
        <v>126.67655662597228</v>
      </c>
      <c r="AI34" s="171">
        <f>Lámpara!BH65</f>
        <v>125.01380193448007</v>
      </c>
      <c r="AJ34" s="171">
        <f>Lámpara!BI65</f>
        <v>123.32007666650226</v>
      </c>
      <c r="AK34" s="171">
        <f>Lámpara!BJ65</f>
        <v>121.22785811793219</v>
      </c>
      <c r="AL34" s="171">
        <f>Lámpara!BK65</f>
        <v>118.31548986033033</v>
      </c>
      <c r="AM34" s="171">
        <f>Lámpara!BL65</f>
        <v>114.23631147688039</v>
      </c>
      <c r="AN34" s="171">
        <f>Lámpara!BM65</f>
        <v>108.8150859236568</v>
      </c>
      <c r="AO34" s="171">
        <f>Lámpara!BN65</f>
        <v>102.08965194199597</v>
      </c>
      <c r="AP34" s="171">
        <f>Lámpara!BO65</f>
        <v>94.297269409337915</v>
      </c>
      <c r="AQ34" s="171">
        <f>Lámpara!BP65</f>
        <v>85.820666510582711</v>
      </c>
      <c r="AR34" s="171">
        <f>Lámpara!BQ65</f>
        <v>77.115180698774225</v>
      </c>
      <c r="AS34" s="171">
        <f>Lámpara!BR65</f>
        <v>68.636810576786246</v>
      </c>
      <c r="AT34" s="171">
        <f>Lámpara!BS65</f>
        <v>60.784821816947193</v>
      </c>
      <c r="AU34" s="171">
        <f>Lámpara!BT65</f>
        <v>53.865218896857733</v>
      </c>
      <c r="AV34" s="171">
        <f>Lámpara!BU65</f>
        <v>48.075261882636255</v>
      </c>
      <c r="AW34" s="171">
        <f>Lámpara!BV65</f>
        <v>43.505295827819133</v>
      </c>
      <c r="AX34" s="171">
        <f>Lámpara!BW65</f>
        <v>40.152466453564102</v>
      </c>
      <c r="AY34" s="171">
        <f>Lámpara!BX65</f>
        <v>25.414651383606532</v>
      </c>
      <c r="AZ34" s="171">
        <f>Lámpara!BY65</f>
        <v>23.260706325849995</v>
      </c>
      <c r="BA34" s="171">
        <f>Lámpara!BZ65</f>
        <v>21.425629117099302</v>
      </c>
      <c r="BB34" s="171">
        <f>Lámpara!CA65</f>
        <v>19.838325608045423</v>
      </c>
      <c r="BC34" s="171">
        <f>Lámpara!CB65</f>
        <v>18.446481085675046</v>
      </c>
      <c r="BD34" s="171">
        <f>Lámpara!CC65</f>
        <v>17.211345878608729</v>
      </c>
      <c r="BE34" s="171">
        <f>Lámpara!CD65</f>
        <v>16.103982445452026</v>
      </c>
      <c r="BF34" s="171">
        <f>Lámpara!CE65</f>
        <v>15.102567015958725</v>
      </c>
      <c r="BG34" s="171">
        <f>Lámpara!CF65</f>
        <v>14.190450046543221</v>
      </c>
      <c r="BH34" s="171">
        <f>Lámpara!CG65</f>
        <v>13.354761632911062</v>
      </c>
      <c r="BI34" s="171">
        <f>Lámpara!CH65</f>
        <v>12.585407815802171</v>
      </c>
      <c r="BJ34" s="171">
        <f>Lámpara!CI65</f>
        <v>11.874347098012743</v>
      </c>
      <c r="BK34" s="171">
        <f>Lámpara!CJ65</f>
        <v>11.215067811423692</v>
      </c>
      <c r="BL34" s="171">
        <f>Lámpara!CK65</f>
        <v>10.602209501890679</v>
      </c>
      <c r="BM34" s="171">
        <f>Lámpara!CL65</f>
        <v>10.031287661724745</v>
      </c>
      <c r="BN34" s="171">
        <f>Lámpara!CM65</f>
        <v>9.4984927119605853</v>
      </c>
      <c r="BO34" s="171">
        <f>Lámpara!CN65</f>
        <v>9.0005424129035294</v>
      </c>
      <c r="BP34" s="171">
        <f>Lámpara!CO65</f>
        <v>8.5345727964652003</v>
      </c>
      <c r="BQ34" s="171">
        <f>Lámpara!CP65</f>
        <v>8.0980569402602498</v>
      </c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</row>
    <row r="35" spans="4:164" ht="17.100000000000001" customHeight="1" x14ac:dyDescent="0.2">
      <c r="E35" s="172"/>
      <c r="F35" s="172">
        <f t="shared" si="2"/>
        <v>4.0000000000000018</v>
      </c>
      <c r="G35" s="172"/>
      <c r="H35" s="175">
        <f t="shared" si="3"/>
        <v>0.499999999999998</v>
      </c>
      <c r="I35" s="171">
        <f>Lámpara!AH66</f>
        <v>39.564495195729556</v>
      </c>
      <c r="J35" s="171">
        <f>Lámpara!AI66</f>
        <v>43.754236988874261</v>
      </c>
      <c r="K35" s="171">
        <f>Lámpara!AJ66</f>
        <v>49.087829798273916</v>
      </c>
      <c r="L35" s="171">
        <f>Lámpara!AK66</f>
        <v>55.474174711378787</v>
      </c>
      <c r="M35" s="171">
        <f>Lámpara!AL66</f>
        <v>62.721465109586163</v>
      </c>
      <c r="N35" s="171">
        <f>Lámpara!AM66</f>
        <v>70.536422530343657</v>
      </c>
      <c r="O35" s="171">
        <f>Lámpara!AN66</f>
        <v>78.539914697500777</v>
      </c>
      <c r="P35" s="171">
        <f>Lámpara!AO66</f>
        <v>86.3022502326818</v>
      </c>
      <c r="Q35" s="171">
        <f>Lámpara!AP66</f>
        <v>93.397716314605162</v>
      </c>
      <c r="R35" s="171">
        <f>Lámpara!AQ66</f>
        <v>99.472182428391818</v>
      </c>
      <c r="S35" s="171">
        <f>Lámpara!AR66</f>
        <v>104.310826932591</v>
      </c>
      <c r="T35" s="171">
        <f>Lámpara!AS66</f>
        <v>107.8874643310609</v>
      </c>
      <c r="U35" s="171">
        <f>Lámpara!AT66</f>
        <v>110.37573422839493</v>
      </c>
      <c r="V35" s="171">
        <f>Lámpara!AU66</f>
        <v>112.10859739188402</v>
      </c>
      <c r="W35" s="171">
        <f>Lámpara!AV66</f>
        <v>113.48716539040669</v>
      </c>
      <c r="X35" s="171">
        <f>Lámpara!AW66</f>
        <v>114.8598333147787</v>
      </c>
      <c r="Y35" s="171">
        <f>Lámpara!AX66</f>
        <v>116.41032353583789</v>
      </c>
      <c r="Z35" s="171">
        <f>Lámpara!AY66</f>
        <v>118.0985549780054</v>
      </c>
      <c r="AA35" s="171">
        <f>Lámpara!AZ66</f>
        <v>119.68411985132245</v>
      </c>
      <c r="AB35" s="171">
        <f>Lámpara!BA66</f>
        <v>120.83030348492714</v>
      </c>
      <c r="AC35" s="171">
        <f>Lámpara!BB66</f>
        <v>121.24978274447865</v>
      </c>
      <c r="AD35" s="171">
        <f>Lámpara!BC66</f>
        <v>120.8303034849271</v>
      </c>
      <c r="AE35" s="171">
        <f>Lámpara!BD66</f>
        <v>119.68411985132246</v>
      </c>
      <c r="AF35" s="171">
        <f>Lámpara!BE66</f>
        <v>118.0985549780053</v>
      </c>
      <c r="AG35" s="171">
        <f>Lámpara!BF66</f>
        <v>116.41032353583776</v>
      </c>
      <c r="AH35" s="171">
        <f>Lámpara!BG66</f>
        <v>114.8598333147786</v>
      </c>
      <c r="AI35" s="171">
        <f>Lámpara!BH66</f>
        <v>113.48716539040666</v>
      </c>
      <c r="AJ35" s="171">
        <f>Lámpara!BI66</f>
        <v>112.10859739188398</v>
      </c>
      <c r="AK35" s="171">
        <f>Lámpara!BJ66</f>
        <v>110.37573422839485</v>
      </c>
      <c r="AL35" s="171">
        <f>Lámpara!BK66</f>
        <v>107.88746433106071</v>
      </c>
      <c r="AM35" s="171">
        <f>Lámpara!BL66</f>
        <v>104.31082693259077</v>
      </c>
      <c r="AN35" s="171">
        <f>Lámpara!BM66</f>
        <v>99.472182428391633</v>
      </c>
      <c r="AO35" s="171">
        <f>Lámpara!BN66</f>
        <v>93.397716314604821</v>
      </c>
      <c r="AP35" s="171">
        <f>Lámpara!BO66</f>
        <v>86.30225023268143</v>
      </c>
      <c r="AQ35" s="171">
        <f>Lámpara!BP66</f>
        <v>78.539914697500308</v>
      </c>
      <c r="AR35" s="171">
        <f>Lámpara!BQ66</f>
        <v>70.536422530343273</v>
      </c>
      <c r="AS35" s="171">
        <f>Lámpara!BR66</f>
        <v>62.721465109585772</v>
      </c>
      <c r="AT35" s="171">
        <f>Lámpara!BS66</f>
        <v>55.474174711378438</v>
      </c>
      <c r="AU35" s="171">
        <f>Lámpara!BT66</f>
        <v>49.087829798273617</v>
      </c>
      <c r="AV35" s="171">
        <f>Lámpara!BU66</f>
        <v>43.754236988873998</v>
      </c>
      <c r="AW35" s="171">
        <f>Lámpara!BV66</f>
        <v>39.564495195729428</v>
      </c>
      <c r="AX35" s="171">
        <f>Lámpara!BW66</f>
        <v>36.521171449698883</v>
      </c>
      <c r="AY35" s="171">
        <f>Lámpara!BX66</f>
        <v>22.549923963130098</v>
      </c>
      <c r="AZ35" s="171">
        <f>Lámpara!BY66</f>
        <v>20.611416401704098</v>
      </c>
      <c r="BA35" s="171">
        <f>Lámpara!BZ66</f>
        <v>18.968459403008499</v>
      </c>
      <c r="BB35" s="171">
        <f>Lámpara!CA66</f>
        <v>17.554069746862538</v>
      </c>
      <c r="BC35" s="171">
        <f>Lámpara!CB66</f>
        <v>16.318993195659967</v>
      </c>
      <c r="BD35" s="171">
        <f>Lámpara!CC66</f>
        <v>15.226800247142311</v>
      </c>
      <c r="BE35" s="171">
        <f>Lámpara!CD66</f>
        <v>14.250349174409191</v>
      </c>
      <c r="BF35" s="171">
        <f>Lámpara!CE66</f>
        <v>13.369237724682741</v>
      </c>
      <c r="BG35" s="171">
        <f>Lámpara!CF66</f>
        <v>12.567967761581784</v>
      </c>
      <c r="BH35" s="171">
        <f>Lámpara!CG66</f>
        <v>11.834623059802922</v>
      </c>
      <c r="BI35" s="171">
        <f>Lámpara!CH66</f>
        <v>11.159916011535561</v>
      </c>
      <c r="BJ35" s="171">
        <f>Lámpara!CI66</f>
        <v>10.536499389346117</v>
      </c>
      <c r="BK35" s="171">
        <f>Lámpara!CJ66</f>
        <v>9.958468528533313</v>
      </c>
      <c r="BL35" s="171">
        <f>Lámpara!CK66</f>
        <v>9.4210003545699745</v>
      </c>
      <c r="BM35" s="171">
        <f>Lámpara!CL66</f>
        <v>8.9200908249381143</v>
      </c>
      <c r="BN35" s="171">
        <f>Lámpara!CM66</f>
        <v>8.4523632230683265</v>
      </c>
      <c r="BO35" s="171">
        <f>Lámpara!CN66</f>
        <v>8.0149275332460501</v>
      </c>
      <c r="BP35" s="171">
        <f>Lámpara!CO66</f>
        <v>7.6052767071264427</v>
      </c>
      <c r="BQ35" s="171">
        <f>Lámpara!CP66</f>
        <v>7.2212096307284011</v>
      </c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</row>
    <row r="36" spans="4:164" ht="17.100000000000001" customHeight="1" x14ac:dyDescent="0.2">
      <c r="E36" s="172"/>
      <c r="F36" s="172">
        <f t="shared" si="2"/>
        <v>3.9000000000000021</v>
      </c>
      <c r="G36" s="172"/>
      <c r="H36" s="175">
        <f t="shared" si="3"/>
        <v>0.39999999999999802</v>
      </c>
      <c r="I36" s="171">
        <f>Lámpara!AH67</f>
        <v>36.286014054034389</v>
      </c>
      <c r="J36" s="171">
        <f>Lámpara!AI67</f>
        <v>40.144945497228612</v>
      </c>
      <c r="K36" s="171">
        <f>Lámpara!AJ67</f>
        <v>45.076644559933563</v>
      </c>
      <c r="L36" s="171">
        <f>Lámpara!AK67</f>
        <v>50.98973898685383</v>
      </c>
      <c r="M36" s="171">
        <f>Lámpara!AL67</f>
        <v>57.698114948265349</v>
      </c>
      <c r="N36" s="171">
        <f>Lámpara!AM67</f>
        <v>64.921083511773304</v>
      </c>
      <c r="O36" s="171">
        <f>Lámpara!AN67</f>
        <v>72.299017099746337</v>
      </c>
      <c r="P36" s="171">
        <f>Lámpara!AO67</f>
        <v>79.427351637593091</v>
      </c>
      <c r="Q36" s="171">
        <f>Lámpara!AP67</f>
        <v>85.908306797057023</v>
      </c>
      <c r="R36" s="171">
        <f>Lámpara!AQ67</f>
        <v>91.414308619569937</v>
      </c>
      <c r="S36" s="171">
        <f>Lámpara!AR67</f>
        <v>95.750862915690405</v>
      </c>
      <c r="T36" s="171">
        <f>Lámpara!AS67</f>
        <v>98.901594165455023</v>
      </c>
      <c r="U36" s="171">
        <f>Lámpara!AT67</f>
        <v>101.03725702304222</v>
      </c>
      <c r="V36" s="171">
        <f>Lámpara!AU67</f>
        <v>102.47649405437967</v>
      </c>
      <c r="W36" s="171">
        <f>Lámpara!AV67</f>
        <v>103.5997721432561</v>
      </c>
      <c r="X36" s="171">
        <f>Lámpara!AW67</f>
        <v>104.73637735393525</v>
      </c>
      <c r="Y36" s="171">
        <f>Lámpara!AX67</f>
        <v>106.0604639656158</v>
      </c>
      <c r="Z36" s="171">
        <f>Lámpara!AY67</f>
        <v>107.5367420664389</v>
      </c>
      <c r="AA36" s="171">
        <f>Lámpara!AZ67</f>
        <v>108.94303625541026</v>
      </c>
      <c r="AB36" s="171">
        <f>Lámpara!BA67</f>
        <v>109.96739771801079</v>
      </c>
      <c r="AC36" s="171">
        <f>Lámpara!BB67</f>
        <v>110.34353214507851</v>
      </c>
      <c r="AD36" s="171">
        <f>Lámpara!BC67</f>
        <v>109.96739771801074</v>
      </c>
      <c r="AE36" s="171">
        <f>Lámpara!BD67</f>
        <v>108.94303625541022</v>
      </c>
      <c r="AF36" s="171">
        <f>Lámpara!BE67</f>
        <v>107.5367420664389</v>
      </c>
      <c r="AG36" s="171">
        <f>Lámpara!BF67</f>
        <v>106.0604639656157</v>
      </c>
      <c r="AH36" s="171">
        <f>Lámpara!BG67</f>
        <v>104.73637735393517</v>
      </c>
      <c r="AI36" s="171">
        <f>Lámpara!BH67</f>
        <v>103.59977214325608</v>
      </c>
      <c r="AJ36" s="171">
        <f>Lámpara!BI67</f>
        <v>102.47649405437964</v>
      </c>
      <c r="AK36" s="171">
        <f>Lámpara!BJ67</f>
        <v>101.03725702304217</v>
      </c>
      <c r="AL36" s="171">
        <f>Lámpara!BK67</f>
        <v>98.901594165454881</v>
      </c>
      <c r="AM36" s="171">
        <f>Lámpara!BL67</f>
        <v>95.750862915690178</v>
      </c>
      <c r="AN36" s="171">
        <f>Lámpara!BM67</f>
        <v>91.414308619569681</v>
      </c>
      <c r="AO36" s="171">
        <f>Lámpara!BN67</f>
        <v>85.908306797056724</v>
      </c>
      <c r="AP36" s="171">
        <f>Lámpara!BO67</f>
        <v>79.427351637592693</v>
      </c>
      <c r="AQ36" s="171">
        <f>Lámpara!BP67</f>
        <v>72.299017099745896</v>
      </c>
      <c r="AR36" s="171">
        <f>Lámpara!BQ67</f>
        <v>64.921083511772935</v>
      </c>
      <c r="AS36" s="171">
        <f>Lámpara!BR67</f>
        <v>57.698114948265008</v>
      </c>
      <c r="AT36" s="171">
        <f>Lámpara!BS67</f>
        <v>50.989738986853496</v>
      </c>
      <c r="AU36" s="171">
        <f>Lámpara!BT67</f>
        <v>45.076644559933307</v>
      </c>
      <c r="AV36" s="171">
        <f>Lámpara!BU67</f>
        <v>40.144945497228363</v>
      </c>
      <c r="AW36" s="171">
        <f>Lámpara!BV67</f>
        <v>36.286014054034268</v>
      </c>
      <c r="AX36" s="171">
        <f>Lámpara!BW67</f>
        <v>33.507241018648941</v>
      </c>
      <c r="AY36" s="171">
        <f>Lámpara!BX67</f>
        <v>20.25322310445123</v>
      </c>
      <c r="AZ36" s="171">
        <f>Lámpara!BY67</f>
        <v>18.493301195365337</v>
      </c>
      <c r="BA36" s="171">
        <f>Lámpara!BZ67</f>
        <v>17.008256595074666</v>
      </c>
      <c r="BB36" s="171">
        <f>Lámpara!CA67</f>
        <v>15.734997305352801</v>
      </c>
      <c r="BC36" s="171">
        <f>Lámpara!CB67</f>
        <v>14.627143867055581</v>
      </c>
      <c r="BD36" s="171">
        <f>Lámpara!CC67</f>
        <v>13.65042400260193</v>
      </c>
      <c r="BE36" s="171">
        <f>Lámpara!CD67</f>
        <v>12.779344748314989</v>
      </c>
      <c r="BF36" s="171">
        <f>Lámpara!CE67</f>
        <v>11.994790124846725</v>
      </c>
      <c r="BG36" s="171">
        <f>Lámpara!CF67</f>
        <v>11.282287586317802</v>
      </c>
      <c r="BH36" s="171">
        <f>Lámpara!CG67</f>
        <v>10.630756835199863</v>
      </c>
      <c r="BI36" s="171">
        <f>Lámpara!CH67</f>
        <v>10.031606151236215</v>
      </c>
      <c r="BJ36" s="171">
        <f>Lámpara!CI67</f>
        <v>9.4780789381065063</v>
      </c>
      <c r="BK36" s="171">
        <f>Lámpara!CJ67</f>
        <v>8.964780415288617</v>
      </c>
      <c r="BL36" s="171">
        <f>Lámpara!CK67</f>
        <v>8.4873340470138068</v>
      </c>
      <c r="BM36" s="171">
        <f>Lámpara!CL67</f>
        <v>8.0421314681042038</v>
      </c>
      <c r="BN36" s="171">
        <f>Lámpara!CM67</f>
        <v>7.6261498563783157</v>
      </c>
      <c r="BO36" s="171">
        <f>Lámpara!CN67</f>
        <v>7.2368180221496541</v>
      </c>
      <c r="BP36" s="171">
        <f>Lámpara!CO67</f>
        <v>6.8719177420086472</v>
      </c>
      <c r="BQ36" s="171">
        <f>Lámpara!CP67</f>
        <v>6.5295106381089045</v>
      </c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</row>
    <row r="37" spans="4:164" ht="17.100000000000001" customHeight="1" x14ac:dyDescent="0.2">
      <c r="E37" s="172"/>
      <c r="F37" s="172">
        <f t="shared" si="2"/>
        <v>3.800000000000002</v>
      </c>
      <c r="G37" s="172"/>
      <c r="H37" s="175">
        <f t="shared" si="3"/>
        <v>0.29999999999999805</v>
      </c>
      <c r="I37" s="171">
        <f>Lámpara!AH68</f>
        <v>33.686501414908449</v>
      </c>
      <c r="J37" s="171">
        <f>Lámpara!AI68</f>
        <v>37.262056530810341</v>
      </c>
      <c r="K37" s="171">
        <f>Lámpara!AJ68</f>
        <v>41.844095281514555</v>
      </c>
      <c r="L37" s="171">
        <f>Lámpara!AK68</f>
        <v>47.341384647587546</v>
      </c>
      <c r="M37" s="171">
        <f>Lámpara!AL68</f>
        <v>53.573655262164813</v>
      </c>
      <c r="N37" s="171">
        <f>Lámpara!AM68</f>
        <v>60.272571584797177</v>
      </c>
      <c r="O37" s="171">
        <f>Lámpara!AN68</f>
        <v>67.097284651250561</v>
      </c>
      <c r="P37" s="171">
        <f>Lámpara!AO68</f>
        <v>73.667102457657265</v>
      </c>
      <c r="Q37" s="171">
        <f>Lámpara!AP68</f>
        <v>79.61045398336563</v>
      </c>
      <c r="R37" s="171">
        <f>Lámpara!AQ68</f>
        <v>84.624313257502635</v>
      </c>
      <c r="S37" s="171">
        <f>Lámpara!AR68</f>
        <v>88.532509274569549</v>
      </c>
      <c r="T37" s="171">
        <f>Lámpara!AS68</f>
        <v>91.326810496368466</v>
      </c>
      <c r="U37" s="171">
        <f>Lámpara!AT68</f>
        <v>93.17402970625281</v>
      </c>
      <c r="V37" s="171">
        <f>Lámpara!AU68</f>
        <v>94.378129736061268</v>
      </c>
      <c r="W37" s="171">
        <f>Lámpara!AV68</f>
        <v>95.299089094690686</v>
      </c>
      <c r="X37" s="171">
        <f>Lámpara!AW68</f>
        <v>96.247340071979536</v>
      </c>
      <c r="Y37" s="171">
        <f>Lámpara!AX68</f>
        <v>97.387314025035124</v>
      </c>
      <c r="Z37" s="171">
        <f>Lámpara!AY68</f>
        <v>98.687587365236055</v>
      </c>
      <c r="AA37" s="171">
        <f>Lámpara!AZ68</f>
        <v>99.942528019584245</v>
      </c>
      <c r="AB37" s="171">
        <f>Lámpara!BA68</f>
        <v>100.86293370421893</v>
      </c>
      <c r="AC37" s="171">
        <f>Lámpara!BB68</f>
        <v>101.20189064541353</v>
      </c>
      <c r="AD37" s="171">
        <f>Lámpara!BC68</f>
        <v>100.86293370421886</v>
      </c>
      <c r="AE37" s="171">
        <f>Lámpara!BD68</f>
        <v>99.942528019584188</v>
      </c>
      <c r="AF37" s="171">
        <f>Lámpara!BE68</f>
        <v>98.687587365235984</v>
      </c>
      <c r="AG37" s="171">
        <f>Lámpara!BF68</f>
        <v>97.38731402503501</v>
      </c>
      <c r="AH37" s="171">
        <f>Lámpara!BG68</f>
        <v>96.247340071979409</v>
      </c>
      <c r="AI37" s="171">
        <f>Lámpara!BH68</f>
        <v>95.299089094690672</v>
      </c>
      <c r="AJ37" s="171">
        <f>Lámpara!BI68</f>
        <v>94.378129736061183</v>
      </c>
      <c r="AK37" s="171">
        <f>Lámpara!BJ68</f>
        <v>93.174029706252739</v>
      </c>
      <c r="AL37" s="171">
        <f>Lámpara!BK68</f>
        <v>91.326810496368338</v>
      </c>
      <c r="AM37" s="171">
        <f>Lámpara!BL68</f>
        <v>88.53250927456935</v>
      </c>
      <c r="AN37" s="171">
        <f>Lámpara!BM68</f>
        <v>84.624313257502408</v>
      </c>
      <c r="AO37" s="171">
        <f>Lámpara!BN68</f>
        <v>79.610453983365346</v>
      </c>
      <c r="AP37" s="171">
        <f>Lámpara!BO68</f>
        <v>73.667102457656938</v>
      </c>
      <c r="AQ37" s="171">
        <f>Lámpara!BP68</f>
        <v>67.097284651250121</v>
      </c>
      <c r="AR37" s="171">
        <f>Lámpara!BQ68</f>
        <v>60.272571584796829</v>
      </c>
      <c r="AS37" s="171">
        <f>Lámpara!BR68</f>
        <v>53.573655262164493</v>
      </c>
      <c r="AT37" s="171">
        <f>Lámpara!BS68</f>
        <v>47.341384647587262</v>
      </c>
      <c r="AU37" s="171">
        <f>Lámpara!BT68</f>
        <v>41.844095281514335</v>
      </c>
      <c r="AV37" s="171">
        <f>Lámpara!BU68</f>
        <v>37.262056530810128</v>
      </c>
      <c r="AW37" s="171">
        <f>Lámpara!BV68</f>
        <v>33.686501414908342</v>
      </c>
      <c r="AX37" s="171">
        <f>Lámpara!BW68</f>
        <v>31.129093166549907</v>
      </c>
      <c r="AY37" s="171">
        <f>Lámpara!BX68</f>
        <v>18.542300808972378</v>
      </c>
      <c r="AZ37" s="171">
        <f>Lámpara!BY68</f>
        <v>16.925381880902712</v>
      </c>
      <c r="BA37" s="171">
        <f>Lámpara!BZ68</f>
        <v>15.565062408267359</v>
      </c>
      <c r="BB37" s="171">
        <f>Lámpara!CA68</f>
        <v>14.401941876096728</v>
      </c>
      <c r="BC37" s="171">
        <f>Lámpara!CB68</f>
        <v>13.392351537366565</v>
      </c>
      <c r="BD37" s="171">
        <f>Lámpara!CC68</f>
        <v>12.504035546458338</v>
      </c>
      <c r="BE37" s="171">
        <f>Lámpara!CD68</f>
        <v>11.713024478534525</v>
      </c>
      <c r="BF37" s="171">
        <f>Lámpara!CE68</f>
        <v>11.001374291368778</v>
      </c>
      <c r="BG37" s="171">
        <f>Lámpara!CF68</f>
        <v>10.355531811662386</v>
      </c>
      <c r="BH37" s="171">
        <f>Lámpara!CG68</f>
        <v>9.7651529782836786</v>
      </c>
      <c r="BI37" s="171">
        <f>Lámpara!CH68</f>
        <v>9.2222479060207476</v>
      </c>
      <c r="BJ37" s="171">
        <f>Lámpara!CI68</f>
        <v>8.7205617320902746</v>
      </c>
      <c r="BK37" s="171">
        <f>Lámpara!CJ68</f>
        <v>8.2551255510751673</v>
      </c>
      <c r="BL37" s="171">
        <f>Lámpara!CK68</f>
        <v>7.8219300843925179</v>
      </c>
      <c r="BM37" s="171">
        <f>Lámpara!CL68</f>
        <v>7.4176879698358755</v>
      </c>
      <c r="BN37" s="171">
        <f>Lámpara!CM68</f>
        <v>7.0396600977553776</v>
      </c>
      <c r="BO37" s="171">
        <f>Lámpara!CN68</f>
        <v>6.6855282890419074</v>
      </c>
      <c r="BP37" s="171">
        <f>Lámpara!CO68</f>
        <v>6.3533015522813683</v>
      </c>
      <c r="BQ37" s="171">
        <f>Lámpara!CP68</f>
        <v>6.0412467132323151</v>
      </c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</row>
    <row r="38" spans="4:164" ht="17.100000000000001" customHeight="1" x14ac:dyDescent="0.2">
      <c r="E38" s="172"/>
      <c r="F38" s="172">
        <f t="shared" si="2"/>
        <v>3.700000000000002</v>
      </c>
      <c r="G38" s="172"/>
      <c r="H38" s="175">
        <f t="shared" si="3"/>
        <v>0.19999999999999804</v>
      </c>
      <c r="I38" s="171">
        <f>Lámpara!AH69</f>
        <v>31.741764433442544</v>
      </c>
      <c r="J38" s="171">
        <f>Lámpara!AI69</f>
        <v>35.077245781698174</v>
      </c>
      <c r="K38" s="171">
        <f>Lámpara!AJ69</f>
        <v>39.3573846285679</v>
      </c>
      <c r="L38" s="171">
        <f>Lámpara!AK69</f>
        <v>44.491442518632155</v>
      </c>
      <c r="M38" s="171">
        <f>Lámpara!AL69</f>
        <v>50.305077902991066</v>
      </c>
      <c r="N38" s="171">
        <f>Lámpara!AM69</f>
        <v>56.542002352372073</v>
      </c>
      <c r="O38" s="171">
        <f>Lámpara!AN69</f>
        <v>62.879361855418132</v>
      </c>
      <c r="P38" s="171">
        <f>Lámpara!AO69</f>
        <v>68.959054140989878</v>
      </c>
      <c r="Q38" s="171">
        <f>Lámpara!AP69</f>
        <v>74.434015549785357</v>
      </c>
      <c r="R38" s="171">
        <f>Lámpara!AQ69</f>
        <v>79.023841980777362</v>
      </c>
      <c r="S38" s="171">
        <f>Lámpara!AR69</f>
        <v>82.568827906525073</v>
      </c>
      <c r="T38" s="171">
        <f>Lámpara!AS69</f>
        <v>85.0674206465618</v>
      </c>
      <c r="U38" s="171">
        <f>Lámpara!AT69</f>
        <v>86.681668447475005</v>
      </c>
      <c r="V38" s="171">
        <f>Lámpara!AU69</f>
        <v>87.700734945316199</v>
      </c>
      <c r="W38" s="171">
        <f>Lámpara!AV69</f>
        <v>88.464495531092496</v>
      </c>
      <c r="X38" s="171">
        <f>Lámpara!AW69</f>
        <v>89.264990938525997</v>
      </c>
      <c r="Y38" s="171">
        <f>Lámpara!AX69</f>
        <v>90.256963743571546</v>
      </c>
      <c r="Z38" s="171">
        <f>Lámpara!AY69</f>
        <v>91.412112045270874</v>
      </c>
      <c r="AA38" s="171">
        <f>Lámpara!AZ69</f>
        <v>92.539831927126201</v>
      </c>
      <c r="AB38" s="171">
        <f>Lámpara!BA69</f>
        <v>93.3718032335847</v>
      </c>
      <c r="AC38" s="171">
        <f>Lámpara!BB69</f>
        <v>93.678954903667645</v>
      </c>
      <c r="AD38" s="171">
        <f>Lámpara!BC69</f>
        <v>93.371803233584671</v>
      </c>
      <c r="AE38" s="171">
        <f>Lámpara!BD69</f>
        <v>92.539831927126158</v>
      </c>
      <c r="AF38" s="171">
        <f>Lámpara!BE69</f>
        <v>91.412112045270774</v>
      </c>
      <c r="AG38" s="171">
        <f>Lámpara!BF69</f>
        <v>90.256963743571461</v>
      </c>
      <c r="AH38" s="171">
        <f>Lámpara!BG69</f>
        <v>89.264990938525955</v>
      </c>
      <c r="AI38" s="171">
        <f>Lámpara!BH69</f>
        <v>88.46449553109251</v>
      </c>
      <c r="AJ38" s="171">
        <f>Lámpara!BI69</f>
        <v>87.700734945316128</v>
      </c>
      <c r="AK38" s="171">
        <f>Lámpara!BJ69</f>
        <v>86.681668447474991</v>
      </c>
      <c r="AL38" s="171">
        <f>Lámpara!BK69</f>
        <v>85.067420646561715</v>
      </c>
      <c r="AM38" s="171">
        <f>Lámpara!BL69</f>
        <v>82.56882790652493</v>
      </c>
      <c r="AN38" s="171">
        <f>Lámpara!BM69</f>
        <v>79.023841980777149</v>
      </c>
      <c r="AO38" s="171">
        <f>Lámpara!BN69</f>
        <v>74.434015549785101</v>
      </c>
      <c r="AP38" s="171">
        <f>Lámpara!BO69</f>
        <v>68.959054140989537</v>
      </c>
      <c r="AQ38" s="171">
        <f>Lámpara!BP69</f>
        <v>62.87936185541772</v>
      </c>
      <c r="AR38" s="171">
        <f>Lámpara!BQ69</f>
        <v>56.542002352371782</v>
      </c>
      <c r="AS38" s="171">
        <f>Lámpara!BR69</f>
        <v>50.305077902990796</v>
      </c>
      <c r="AT38" s="171">
        <f>Lámpara!BS69</f>
        <v>44.491442518631871</v>
      </c>
      <c r="AU38" s="171">
        <f>Lámpara!BT69</f>
        <v>39.357384628567715</v>
      </c>
      <c r="AV38" s="171">
        <f>Lámpara!BU69</f>
        <v>35.077245781697975</v>
      </c>
      <c r="AW38" s="171">
        <f>Lámpara!BV69</f>
        <v>31.741764433442427</v>
      </c>
      <c r="AX38" s="171">
        <f>Lámpara!BW69</f>
        <v>29.366367018148946</v>
      </c>
      <c r="AY38" s="171">
        <f>Lámpara!BX69</f>
        <v>17.398496179101279</v>
      </c>
      <c r="AZ38" s="171">
        <f>Lámpara!BY69</f>
        <v>15.892151273808105</v>
      </c>
      <c r="BA38" s="171">
        <f>Lámpara!BZ69</f>
        <v>14.62620335599096</v>
      </c>
      <c r="BB38" s="171">
        <f>Lámpara!CA69</f>
        <v>13.544761690921399</v>
      </c>
      <c r="BC38" s="171">
        <f>Lámpara!CB69</f>
        <v>12.60672431614794</v>
      </c>
      <c r="BD38" s="171">
        <f>Lámpara!CC69</f>
        <v>11.781732299503243</v>
      </c>
      <c r="BE38" s="171">
        <f>Lámpara!CD69</f>
        <v>11.047236153475492</v>
      </c>
      <c r="BF38" s="171">
        <f>Lámpara!CE69</f>
        <v>10.386370800024231</v>
      </c>
      <c r="BG38" s="171">
        <f>Lámpara!CF69</f>
        <v>9.7864168771155065</v>
      </c>
      <c r="BH38" s="171">
        <f>Lámpara!CG69</f>
        <v>9.2376865079361501</v>
      </c>
      <c r="BI38" s="171">
        <f>Lámpara!CH69</f>
        <v>8.7327160125681456</v>
      </c>
      <c r="BJ38" s="171">
        <f>Lámpara!CI69</f>
        <v>8.2656804586218477</v>
      </c>
      <c r="BK38" s="171">
        <f>Lámpara!CJ69</f>
        <v>7.8319685275687263</v>
      </c>
      <c r="BL38" s="171">
        <f>Lámpara!CK69</f>
        <v>7.427873267454463</v>
      </c>
      <c r="BM38" s="171">
        <f>Lámpara!CL69</f>
        <v>7.0503666643220457</v>
      </c>
      <c r="BN38" s="171">
        <f>Lámpara!CM69</f>
        <v>6.6969348894394107</v>
      </c>
      <c r="BO38" s="171">
        <f>Lámpara!CN69</f>
        <v>6.3654575164383198</v>
      </c>
      <c r="BP38" s="171">
        <f>Lámpara!CO69</f>
        <v>6.0541186429864107</v>
      </c>
      <c r="BQ38" s="171">
        <f>Lámpara!CP69</f>
        <v>5.7613411968366046</v>
      </c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</row>
    <row r="39" spans="4:164" ht="17.100000000000001" customHeight="1" x14ac:dyDescent="0.2">
      <c r="E39" s="172"/>
      <c r="F39" s="172">
        <f t="shared" si="2"/>
        <v>3.6000000000000019</v>
      </c>
      <c r="G39" s="172"/>
      <c r="H39" s="175">
        <f t="shared" si="3"/>
        <v>9.9999999999998035E-2</v>
      </c>
      <c r="I39" s="171">
        <f>Lámpara!AH70</f>
        <v>19.206469555286137</v>
      </c>
      <c r="J39" s="171">
        <f>Lámpara!AI70</f>
        <v>21.830226298157676</v>
      </c>
      <c r="K39" s="171">
        <f>Lámpara!AJ70</f>
        <v>25.330241748327488</v>
      </c>
      <c r="L39" s="171">
        <f>Lámpara!AK70</f>
        <v>29.618871027712938</v>
      </c>
      <c r="M39" s="171">
        <f>Lámpara!AL70</f>
        <v>34.530443482241928</v>
      </c>
      <c r="N39" s="171">
        <f>Lámpara!AM70</f>
        <v>39.82351109462455</v>
      </c>
      <c r="O39" s="171">
        <f>Lámpara!AN70</f>
        <v>45.195987462293552</v>
      </c>
      <c r="P39" s="171">
        <f>Lámpara!AO70</f>
        <v>50.315096004347104</v>
      </c>
      <c r="Q39" s="171">
        <f>Lámpara!AP70</f>
        <v>54.861046237718256</v>
      </c>
      <c r="R39" s="171">
        <f>Lámpara!AQ70</f>
        <v>58.579010127843084</v>
      </c>
      <c r="S39" s="171">
        <f>Lámpara!AR70</f>
        <v>61.32911613796788</v>
      </c>
      <c r="T39" s="171">
        <f>Lámpara!AS70</f>
        <v>63.120499363794217</v>
      </c>
      <c r="U39" s="171">
        <f>Lámpara!AT70</f>
        <v>64.115217045096557</v>
      </c>
      <c r="V39" s="171">
        <f>Lámpara!AU70</f>
        <v>64.593088724522673</v>
      </c>
      <c r="W39" s="171">
        <f>Lámpara!AV70</f>
        <v>64.879675460822384</v>
      </c>
      <c r="X39" s="171">
        <f>Lámpara!AW70</f>
        <v>65.254176818752384</v>
      </c>
      <c r="Y39" s="171">
        <f>Lámpara!AX70</f>
        <v>65.86631861246407</v>
      </c>
      <c r="Z39" s="171">
        <f>Lámpara!AY70</f>
        <v>66.694235027587609</v>
      </c>
      <c r="AA39" s="171">
        <f>Lámpara!AZ70</f>
        <v>67.56418739466875</v>
      </c>
      <c r="AB39" s="171">
        <f>Lámpara!BA70</f>
        <v>68.229391139866195</v>
      </c>
      <c r="AC39" s="171">
        <f>Lámpara!BB70</f>
        <v>68.478647326054073</v>
      </c>
      <c r="AD39" s="171">
        <f>Lámpara!BC70</f>
        <v>68.229391139866195</v>
      </c>
      <c r="AE39" s="171">
        <f>Lámpara!BD70</f>
        <v>67.564187394668764</v>
      </c>
      <c r="AF39" s="171">
        <f>Lámpara!BE70</f>
        <v>66.694235027587567</v>
      </c>
      <c r="AG39" s="171">
        <f>Lámpara!BF70</f>
        <v>65.866318612463999</v>
      </c>
      <c r="AH39" s="171">
        <f>Lámpara!BG70</f>
        <v>65.254176818752356</v>
      </c>
      <c r="AI39" s="171">
        <f>Lámpara!BH70</f>
        <v>64.879675460822412</v>
      </c>
      <c r="AJ39" s="171">
        <f>Lámpara!BI70</f>
        <v>64.593088724522644</v>
      </c>
      <c r="AK39" s="171">
        <f>Lámpara!BJ70</f>
        <v>64.115217045096557</v>
      </c>
      <c r="AL39" s="171">
        <f>Lámpara!BK70</f>
        <v>63.120499363794195</v>
      </c>
      <c r="AM39" s="171">
        <f>Lámpara!BL70</f>
        <v>61.329116137967766</v>
      </c>
      <c r="AN39" s="171">
        <f>Lámpara!BM70</f>
        <v>58.579010127842935</v>
      </c>
      <c r="AO39" s="171">
        <f>Lámpara!BN70</f>
        <v>54.861046237718057</v>
      </c>
      <c r="AP39" s="171">
        <f>Lámpara!BO70</f>
        <v>50.315096004346856</v>
      </c>
      <c r="AQ39" s="171">
        <f>Lámpara!BP70</f>
        <v>45.195987462293225</v>
      </c>
      <c r="AR39" s="171">
        <f>Lámpara!BQ70</f>
        <v>39.823511094624301</v>
      </c>
      <c r="AS39" s="171">
        <f>Lámpara!BR70</f>
        <v>34.530443482241665</v>
      </c>
      <c r="AT39" s="171">
        <f>Lámpara!BS70</f>
        <v>29.618871027712693</v>
      </c>
      <c r="AU39" s="171">
        <f>Lámpara!BT70</f>
        <v>25.330241748327332</v>
      </c>
      <c r="AV39" s="171">
        <f>Lámpara!BU70</f>
        <v>21.830226298157505</v>
      </c>
      <c r="AW39" s="171">
        <f>Lámpara!BV70</f>
        <v>19.206469555286059</v>
      </c>
      <c r="AX39" s="171">
        <f>Lámpara!BW70</f>
        <v>17.475796580229854</v>
      </c>
      <c r="AY39" s="171">
        <f>Lámpara!BX70</f>
        <v>6.564732770661073</v>
      </c>
      <c r="AZ39" s="171">
        <f>Lámpara!BY70</f>
        <v>5.6085189739428056</v>
      </c>
      <c r="BA39" s="171">
        <f>Lámpara!BZ70</f>
        <v>4.8620943676732793</v>
      </c>
      <c r="BB39" s="171">
        <f>Lámpara!CA70</f>
        <v>4.2723013723525423</v>
      </c>
      <c r="BC39" s="171">
        <f>Lámpara!CB70</f>
        <v>3.8001041971720686</v>
      </c>
      <c r="BD39" s="171">
        <f>Lámpara!CC70</f>
        <v>3.4167695180599749</v>
      </c>
      <c r="BE39" s="171">
        <f>Lámpara!CD70</f>
        <v>3.1010860385908949</v>
      </c>
      <c r="BF39" s="171">
        <f>Lámpara!CE70</f>
        <v>2.8373414167976416</v>
      </c>
      <c r="BG39" s="171">
        <f>Lámpara!CF70</f>
        <v>2.6138501495799775</v>
      </c>
      <c r="BH39" s="171">
        <f>Lámpara!CG70</f>
        <v>2.4218817393449248</v>
      </c>
      <c r="BI39" s="171">
        <f>Lámpara!CH70</f>
        <v>2.2548795005668709</v>
      </c>
      <c r="BJ39" s="171">
        <f>Lámpara!CI70</f>
        <v>2.107890395282908</v>
      </c>
      <c r="BK39" s="171">
        <f>Lámpara!CJ70</f>
        <v>1.9771481688783514</v>
      </c>
      <c r="BL39" s="171">
        <f>Lámpara!CK70</f>
        <v>1.8597679513653369</v>
      </c>
      <c r="BM39" s="171">
        <f>Lámpara!CL70</f>
        <v>1.7535220085493426</v>
      </c>
      <c r="BN39" s="171">
        <f>Lámpara!CM70</f>
        <v>1.6566746650096378</v>
      </c>
      <c r="BO39" s="171">
        <f>Lámpara!CN70</f>
        <v>1.567860451663333</v>
      </c>
      <c r="BP39" s="171">
        <f>Lámpara!CO70</f>
        <v>1.4859938927800094</v>
      </c>
      <c r="BQ39" s="171">
        <f>Lámpara!CP70</f>
        <v>1.4102025037612589</v>
      </c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</row>
    <row r="40" spans="4:164" ht="17.100000000000001" customHeight="1" x14ac:dyDescent="0.2">
      <c r="E40" s="172"/>
      <c r="F40" s="172">
        <f t="shared" si="2"/>
        <v>3.5000000000000018</v>
      </c>
      <c r="G40" s="172"/>
      <c r="H40" s="175">
        <f t="shared" si="3"/>
        <v>-1.9706458687096529E-15</v>
      </c>
      <c r="I40" s="171">
        <f>Lámpara!AH71</f>
        <v>17.557294244689199</v>
      </c>
      <c r="J40" s="171">
        <f>Lámpara!AI71</f>
        <v>19.991503854921767</v>
      </c>
      <c r="K40" s="171">
        <f>Lámpara!AJ71</f>
        <v>23.248893859892785</v>
      </c>
      <c r="L40" s="171">
        <f>Lámpara!AK71</f>
        <v>27.24302134417572</v>
      </c>
      <c r="M40" s="171">
        <f>Lámpara!AL71</f>
        <v>31.814287075435558</v>
      </c>
      <c r="N40" s="171">
        <f>Lámpara!AM71</f>
        <v>36.7326601805715</v>
      </c>
      <c r="O40" s="171">
        <f>Lámpara!AN71</f>
        <v>41.712506234247506</v>
      </c>
      <c r="P40" s="171">
        <f>Lámpara!AO71</f>
        <v>46.441180048110574</v>
      </c>
      <c r="Q40" s="171">
        <f>Lámpara!AP71</f>
        <v>50.620216693118941</v>
      </c>
      <c r="R40" s="171">
        <f>Lámpara!AQ71</f>
        <v>54.013910103821843</v>
      </c>
      <c r="S40" s="171">
        <f>Lámpara!AR71</f>
        <v>56.495606424296675</v>
      </c>
      <c r="T40" s="171">
        <f>Lámpara!AS71</f>
        <v>58.078726138529817</v>
      </c>
      <c r="U40" s="171">
        <f>Lámpara!AT71</f>
        <v>58.919456581270708</v>
      </c>
      <c r="V40" s="171">
        <f>Lámpara!AU71</f>
        <v>59.283059807293718</v>
      </c>
      <c r="W40" s="171">
        <f>Lámpara!AV71</f>
        <v>59.476153234138962</v>
      </c>
      <c r="X40" s="171">
        <f>Lámpara!AW71</f>
        <v>59.760780098951656</v>
      </c>
      <c r="Y40" s="171">
        <f>Lámpara!AX71</f>
        <v>60.277329501409291</v>
      </c>
      <c r="Z40" s="171">
        <f>Lámpara!AY71</f>
        <v>61.00588066618824</v>
      </c>
      <c r="AA40" s="171">
        <f>Lámpara!AZ71</f>
        <v>61.785052942173046</v>
      </c>
      <c r="AB40" s="171">
        <f>Lámpara!BA71</f>
        <v>62.385580511049746</v>
      </c>
      <c r="AC40" s="171">
        <f>Lámpara!BB71</f>
        <v>62.611312283050964</v>
      </c>
      <c r="AD40" s="171">
        <f>Lámpara!BC71</f>
        <v>62.385580511049739</v>
      </c>
      <c r="AE40" s="171">
        <f>Lámpara!BD71</f>
        <v>61.785052942173024</v>
      </c>
      <c r="AF40" s="171">
        <f>Lámpara!BE71</f>
        <v>61.005880666188197</v>
      </c>
      <c r="AG40" s="171">
        <f>Lámpara!BF71</f>
        <v>60.27732950140922</v>
      </c>
      <c r="AH40" s="171">
        <f>Lámpara!BG71</f>
        <v>59.760780098951571</v>
      </c>
      <c r="AI40" s="171">
        <f>Lámpara!BH71</f>
        <v>59.476153234138962</v>
      </c>
      <c r="AJ40" s="171">
        <f>Lámpara!BI71</f>
        <v>59.283059807293732</v>
      </c>
      <c r="AK40" s="171">
        <f>Lámpara!BJ71</f>
        <v>58.919456581270715</v>
      </c>
      <c r="AL40" s="171">
        <f>Lámpara!BK71</f>
        <v>58.078726138529781</v>
      </c>
      <c r="AM40" s="171">
        <f>Lámpara!BL71</f>
        <v>56.495606424296597</v>
      </c>
      <c r="AN40" s="171">
        <f>Lámpara!BM71</f>
        <v>54.013910103821701</v>
      </c>
      <c r="AO40" s="171">
        <f>Lámpara!BN71</f>
        <v>50.620216693118763</v>
      </c>
      <c r="AP40" s="171">
        <f>Lámpara!BO71</f>
        <v>46.441180048110304</v>
      </c>
      <c r="AQ40" s="171">
        <f>Lámpara!BP71</f>
        <v>41.712506234247172</v>
      </c>
      <c r="AR40" s="171">
        <f>Lámpara!BQ71</f>
        <v>36.732660180571266</v>
      </c>
      <c r="AS40" s="171">
        <f>Lámpara!BR71</f>
        <v>31.814287075435313</v>
      </c>
      <c r="AT40" s="171">
        <f>Lámpara!BS71</f>
        <v>27.243021344175503</v>
      </c>
      <c r="AU40" s="171">
        <f>Lámpara!BT71</f>
        <v>23.248893859892636</v>
      </c>
      <c r="AV40" s="171">
        <f>Lámpara!BU71</f>
        <v>19.991503854921611</v>
      </c>
      <c r="AW40" s="171">
        <f>Lámpara!BV71</f>
        <v>17.557294244689135</v>
      </c>
      <c r="AX40" s="171">
        <f>Lámpara!BW71</f>
        <v>15.965805024427882</v>
      </c>
      <c r="AY40" s="171">
        <f>Lámpara!BX71</f>
        <v>5.6085189739428056</v>
      </c>
      <c r="AZ40" s="171">
        <f>Lámpara!BY71</f>
        <v>4.7328425491750901</v>
      </c>
      <c r="BA40" s="171">
        <f>Lámpara!BZ71</f>
        <v>4.0542707722677207</v>
      </c>
      <c r="BB40" s="171">
        <f>Lámpara!CA71</f>
        <v>3.5227022055386481</v>
      </c>
      <c r="BC40" s="171">
        <f>Lámpara!CB71</f>
        <v>3.1013045149203955</v>
      </c>
      <c r="BD40" s="171">
        <f>Lámpara!CC71</f>
        <v>2.7629408915999472</v>
      </c>
      <c r="BE40" s="171">
        <f>Lámpara!CD71</f>
        <v>2.4875645206212464</v>
      </c>
      <c r="BF40" s="171">
        <f>Lámpara!CE71</f>
        <v>2.2603197622161821</v>
      </c>
      <c r="BG40" s="171">
        <f>Lámpara!CF71</f>
        <v>2.0701581953236716</v>
      </c>
      <c r="BH40" s="171">
        <f>Lámpara!CG71</f>
        <v>1.9088292892040573</v>
      </c>
      <c r="BI40" s="171">
        <f>Lámpara!CH71</f>
        <v>1.7701435168797413</v>
      </c>
      <c r="BJ40" s="171">
        <f>Lámpara!CI71</f>
        <v>1.6494336059319836</v>
      </c>
      <c r="BK40" s="171">
        <f>Lámpara!CJ71</f>
        <v>1.543159965243124</v>
      </c>
      <c r="BL40" s="171">
        <f>Lámpara!CK71</f>
        <v>1.4486211224819943</v>
      </c>
      <c r="BM40" s="171">
        <f>Lámpara!CL71</f>
        <v>1.3637407460953637</v>
      </c>
      <c r="BN40" s="171">
        <f>Lámpara!CM71</f>
        <v>1.2869106097926466</v>
      </c>
      <c r="BO40" s="171">
        <f>Lámpara!CN71</f>
        <v>1.2168744966221954</v>
      </c>
      <c r="BP40" s="171">
        <f>Lámpara!CO71</f>
        <v>1.1526421248046974</v>
      </c>
      <c r="BQ40" s="171">
        <f>Lámpara!CP71</f>
        <v>1.0934251381587263</v>
      </c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</row>
    <row r="41" spans="4:164" ht="17.100000000000001" customHeight="1" x14ac:dyDescent="0.2">
      <c r="D41" s="74">
        <v>7</v>
      </c>
      <c r="E41" s="172"/>
      <c r="F41" s="172">
        <f t="shared" si="2"/>
        <v>3.4000000000000017</v>
      </c>
      <c r="G41" s="172"/>
      <c r="H41" s="175">
        <f t="shared" si="3"/>
        <v>-0.10000000000000198</v>
      </c>
      <c r="I41" s="171">
        <f>Lámpara!AH72</f>
        <v>16.165980446809048</v>
      </c>
      <c r="J41" s="171">
        <f>Lámpara!AI72</f>
        <v>18.430925504033301</v>
      </c>
      <c r="K41" s="171">
        <f>Lámpara!AJ72</f>
        <v>21.469351625575229</v>
      </c>
      <c r="L41" s="171">
        <f>Lámpara!AK72</f>
        <v>25.196273501497622</v>
      </c>
      <c r="M41" s="171">
        <f>Lámpara!AL72</f>
        <v>29.458149296075433</v>
      </c>
      <c r="N41" s="171">
        <f>Lámpara!AM72</f>
        <v>34.035994599756819</v>
      </c>
      <c r="O41" s="171">
        <f>Lámpara!AN72</f>
        <v>38.659850922809703</v>
      </c>
      <c r="P41" s="171">
        <f>Lámpara!AO72</f>
        <v>43.036042077792011</v>
      </c>
      <c r="Q41" s="171">
        <f>Lámpara!AP72</f>
        <v>46.885989706160053</v>
      </c>
      <c r="R41" s="171">
        <f>Lámpara!AQ72</f>
        <v>49.991598480113822</v>
      </c>
      <c r="S41" s="171">
        <f>Lámpara!AR72</f>
        <v>52.238119723655039</v>
      </c>
      <c r="T41" s="171">
        <f>Lámpara!AS72</f>
        <v>53.642417902408233</v>
      </c>
      <c r="U41" s="171">
        <f>Lámpara!AT72</f>
        <v>54.354621028429335</v>
      </c>
      <c r="V41" s="171">
        <f>Lámpara!AU72</f>
        <v>54.625894772636507</v>
      </c>
      <c r="W41" s="171">
        <f>Lámpara!AV72</f>
        <v>54.744796253660304</v>
      </c>
      <c r="X41" s="171">
        <f>Lámpara!AW72</f>
        <v>54.957105913514191</v>
      </c>
      <c r="Y41" s="171">
        <f>Lámpara!AX72</f>
        <v>55.394324877536</v>
      </c>
      <c r="Z41" s="171">
        <f>Lámpara!AY72</f>
        <v>56.038180123402284</v>
      </c>
      <c r="AA41" s="171">
        <f>Lámpara!AZ72</f>
        <v>56.738621194143086</v>
      </c>
      <c r="AB41" s="171">
        <f>Lámpara!BA72</f>
        <v>57.282507295222651</v>
      </c>
      <c r="AC41" s="171">
        <f>Lámpara!BB72</f>
        <v>57.487547802840325</v>
      </c>
      <c r="AD41" s="171">
        <f>Lámpara!BC72</f>
        <v>57.282507295222644</v>
      </c>
      <c r="AE41" s="171">
        <f>Lámpara!BD72</f>
        <v>56.738621194143086</v>
      </c>
      <c r="AF41" s="171">
        <f>Lámpara!BE72</f>
        <v>56.038180123402249</v>
      </c>
      <c r="AG41" s="171">
        <f>Lámpara!BF72</f>
        <v>55.394324877535965</v>
      </c>
      <c r="AH41" s="171">
        <f>Lámpara!BG72</f>
        <v>54.957105913514177</v>
      </c>
      <c r="AI41" s="171">
        <f>Lámpara!BH72</f>
        <v>54.744796253660304</v>
      </c>
      <c r="AJ41" s="171">
        <f>Lámpara!BI72</f>
        <v>54.625894772636492</v>
      </c>
      <c r="AK41" s="171">
        <f>Lámpara!BJ72</f>
        <v>54.354621028429307</v>
      </c>
      <c r="AL41" s="171">
        <f>Lámpara!BK72</f>
        <v>53.642417902408198</v>
      </c>
      <c r="AM41" s="171">
        <f>Lámpara!BL72</f>
        <v>52.238119723654961</v>
      </c>
      <c r="AN41" s="171">
        <f>Lámpara!BM72</f>
        <v>49.991598480113716</v>
      </c>
      <c r="AO41" s="171">
        <f>Lámpara!BN72</f>
        <v>46.885989706159876</v>
      </c>
      <c r="AP41" s="171">
        <f>Lámpara!BO72</f>
        <v>43.036042077791791</v>
      </c>
      <c r="AQ41" s="171">
        <f>Lámpara!BP72</f>
        <v>38.65985092280939</v>
      </c>
      <c r="AR41" s="171">
        <f>Lámpara!BQ72</f>
        <v>34.03599459975662</v>
      </c>
      <c r="AS41" s="171">
        <f>Lámpara!BR72</f>
        <v>29.458149296075195</v>
      </c>
      <c r="AT41" s="171">
        <f>Lámpara!BS72</f>
        <v>25.196273501497434</v>
      </c>
      <c r="AU41" s="171">
        <f>Lámpara!BT72</f>
        <v>21.46935162557509</v>
      </c>
      <c r="AV41" s="171">
        <f>Lámpara!BU72</f>
        <v>18.430925504033155</v>
      </c>
      <c r="AW41" s="171">
        <f>Lámpara!BV72</f>
        <v>16.165980446808994</v>
      </c>
      <c r="AX41" s="171">
        <f>Lámpara!BW72</f>
        <v>14.69634468312068</v>
      </c>
      <c r="AY41" s="171">
        <f>Lámpara!BX72</f>
        <v>4.8620943676732793</v>
      </c>
      <c r="AZ41" s="171">
        <f>Lámpara!BY72</f>
        <v>4.0542707722677207</v>
      </c>
      <c r="BA41" s="171">
        <f>Lámpara!BZ72</f>
        <v>3.4319003400005048</v>
      </c>
      <c r="BB41" s="171">
        <f>Lámpara!CA72</f>
        <v>2.947776232035193</v>
      </c>
      <c r="BC41" s="171">
        <f>Lámpara!CB72</f>
        <v>2.5671533613130055</v>
      </c>
      <c r="BD41" s="171">
        <f>Lámpara!CC72</f>
        <v>2.2644057033133724</v>
      </c>
      <c r="BE41" s="171">
        <f>Lámpara!CD72</f>
        <v>2.0205856420118935</v>
      </c>
      <c r="BF41" s="171">
        <f>Lámpara!CE72</f>
        <v>1.8216426873794629</v>
      </c>
      <c r="BG41" s="171">
        <f>Lámpara!CF72</f>
        <v>1.6571232150338284</v>
      </c>
      <c r="BH41" s="171">
        <f>Lámpara!CG72</f>
        <v>1.5192207034650689</v>
      </c>
      <c r="BI41" s="171">
        <f>Lámpara!CH72</f>
        <v>1.4020812358571433</v>
      </c>
      <c r="BJ41" s="171">
        <f>Lámpara!CI72</f>
        <v>1.3012949256931008</v>
      </c>
      <c r="BK41" s="171">
        <f>Lámpara!CJ72</f>
        <v>1.213522839837432</v>
      </c>
      <c r="BL41" s="171">
        <f>Lámpara!CK72</f>
        <v>1.1362227674833738</v>
      </c>
      <c r="BM41" s="171">
        <f>Lámpara!CL72</f>
        <v>1.0674471940839252</v>
      </c>
      <c r="BN41" s="171">
        <f>Lámpara!CM72</f>
        <v>1.0056941055896675</v>
      </c>
      <c r="BO41" s="171">
        <f>Lámpara!CN72</f>
        <v>0.94979651949205746</v>
      </c>
      <c r="BP41" s="171">
        <f>Lámpara!CO72</f>
        <v>0.89884046314834498</v>
      </c>
      <c r="BQ41" s="171">
        <f>Lámpara!CP72</f>
        <v>0.8521038953529888</v>
      </c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</row>
    <row r="42" spans="4:164" ht="17.100000000000001" customHeight="1" x14ac:dyDescent="0.2">
      <c r="E42" s="172"/>
      <c r="F42" s="172">
        <f t="shared" si="2"/>
        <v>3.3000000000000016</v>
      </c>
      <c r="G42" s="172"/>
      <c r="H42" s="175">
        <f t="shared" si="3"/>
        <v>-0.20000000000000198</v>
      </c>
      <c r="I42" s="171">
        <f>Lámpara!AH73</f>
        <v>14.973154763101615</v>
      </c>
      <c r="J42" s="171">
        <f>Lámpara!AI73</f>
        <v>17.085445391865424</v>
      </c>
      <c r="K42" s="171">
        <f>Lámpara!AJ73</f>
        <v>19.924676888278228</v>
      </c>
      <c r="L42" s="171">
        <f>Lámpara!AK73</f>
        <v>23.407540356984011</v>
      </c>
      <c r="M42" s="171">
        <f>Lámpara!AL73</f>
        <v>27.386504817286472</v>
      </c>
      <c r="N42" s="171">
        <f>Lámpara!AM73</f>
        <v>31.653243047300219</v>
      </c>
      <c r="O42" s="171">
        <f>Lámpara!AN73</f>
        <v>35.952702333307172</v>
      </c>
      <c r="P42" s="171">
        <f>Lámpara!AO73</f>
        <v>40.009052381114778</v>
      </c>
      <c r="Q42" s="171">
        <f>Lámpara!AP73</f>
        <v>43.562239131193138</v>
      </c>
      <c r="R42" s="171">
        <f>Lámpara!AQ73</f>
        <v>46.410377077680671</v>
      </c>
      <c r="S42" s="171">
        <f>Lámpara!AR73</f>
        <v>48.449441307611295</v>
      </c>
      <c r="T42" s="171">
        <f>Lámpara!AS73</f>
        <v>49.699030934699856</v>
      </c>
      <c r="U42" s="171">
        <f>Lámpara!AT73</f>
        <v>50.303137369936593</v>
      </c>
      <c r="V42" s="171">
        <f>Lámpara!AU73</f>
        <v>50.499369338037511</v>
      </c>
      <c r="W42" s="171">
        <f>Lámpara!AV73</f>
        <v>50.559151876142209</v>
      </c>
      <c r="X42" s="171">
        <f>Lámpara!AW73</f>
        <v>50.712923898227793</v>
      </c>
      <c r="Y42" s="171">
        <f>Lámpara!AX73</f>
        <v>51.083783656007661</v>
      </c>
      <c r="Z42" s="171">
        <f>Lámpara!AY73</f>
        <v>51.654875367442742</v>
      </c>
      <c r="AA42" s="171">
        <f>Lámpara!AZ73</f>
        <v>52.286551964520555</v>
      </c>
      <c r="AB42" s="171">
        <f>Lámpara!BA73</f>
        <v>52.780519152632266</v>
      </c>
      <c r="AC42" s="171">
        <f>Lámpara!BB73</f>
        <v>52.967252258360517</v>
      </c>
      <c r="AD42" s="171">
        <f>Lámpara!BC73</f>
        <v>52.780519152632259</v>
      </c>
      <c r="AE42" s="171">
        <f>Lámpara!BD73</f>
        <v>52.286551964520534</v>
      </c>
      <c r="AF42" s="171">
        <f>Lámpara!BE73</f>
        <v>51.654875367442678</v>
      </c>
      <c r="AG42" s="171">
        <f>Lámpara!BF73</f>
        <v>51.083783656007661</v>
      </c>
      <c r="AH42" s="171">
        <f>Lámpara!BG73</f>
        <v>50.712923898227764</v>
      </c>
      <c r="AI42" s="171">
        <f>Lámpara!BH73</f>
        <v>50.559151876142202</v>
      </c>
      <c r="AJ42" s="171">
        <f>Lámpara!BI73</f>
        <v>50.499369338037489</v>
      </c>
      <c r="AK42" s="171">
        <f>Lámpara!BJ73</f>
        <v>50.303137369936593</v>
      </c>
      <c r="AL42" s="171">
        <f>Lámpara!BK73</f>
        <v>49.699030934699806</v>
      </c>
      <c r="AM42" s="171">
        <f>Lámpara!BL73</f>
        <v>48.449441307611195</v>
      </c>
      <c r="AN42" s="171">
        <f>Lámpara!BM73</f>
        <v>46.410377077680572</v>
      </c>
      <c r="AO42" s="171">
        <f>Lámpara!BN73</f>
        <v>43.562239131192996</v>
      </c>
      <c r="AP42" s="171">
        <f>Lámpara!BO73</f>
        <v>40.009052381114557</v>
      </c>
      <c r="AQ42" s="171">
        <f>Lámpara!BP73</f>
        <v>35.952702333306895</v>
      </c>
      <c r="AR42" s="171">
        <f>Lámpara!BQ73</f>
        <v>31.653243047300027</v>
      </c>
      <c r="AS42" s="171">
        <f>Lámpara!BR73</f>
        <v>27.386504817286269</v>
      </c>
      <c r="AT42" s="171">
        <f>Lámpara!BS73</f>
        <v>23.40754035698383</v>
      </c>
      <c r="AU42" s="171">
        <f>Lámpara!BT73</f>
        <v>19.924676888278093</v>
      </c>
      <c r="AV42" s="171">
        <f>Lámpara!BU73</f>
        <v>17.085445391865282</v>
      </c>
      <c r="AW42" s="171">
        <f>Lámpara!BV73</f>
        <v>14.973154763101562</v>
      </c>
      <c r="AX42" s="171">
        <f>Lámpara!BW73</f>
        <v>13.611528759205022</v>
      </c>
      <c r="AY42" s="171">
        <f>Lámpara!BX73</f>
        <v>4.2723013723525423</v>
      </c>
      <c r="AZ42" s="171">
        <f>Lámpara!BY73</f>
        <v>3.5227022055386481</v>
      </c>
      <c r="BA42" s="171">
        <f>Lámpara!BZ73</f>
        <v>2.947776232035193</v>
      </c>
      <c r="BB42" s="171">
        <f>Lámpara!CA73</f>
        <v>2.5030536256481453</v>
      </c>
      <c r="BC42" s="171">
        <f>Lámpara!CB73</f>
        <v>2.1557645548754119</v>
      </c>
      <c r="BD42" s="171">
        <f>Lámpara!CC73</f>
        <v>1.8817127588080089</v>
      </c>
      <c r="BE42" s="171">
        <f>Lámpara!CD73</f>
        <v>1.6629897839488397</v>
      </c>
      <c r="BF42" s="171">
        <f>Lámpara!CE73</f>
        <v>1.48630446222038</v>
      </c>
      <c r="BG42" s="171">
        <f>Lámpara!CF73</f>
        <v>1.3417617787690312</v>
      </c>
      <c r="BH42" s="171">
        <f>Lámpara!CG73</f>
        <v>1.221969614870499</v>
      </c>
      <c r="BI42" s="171">
        <f>Lámpara!CH73</f>
        <v>1.1213846017604245</v>
      </c>
      <c r="BJ42" s="171">
        <f>Lámpara!CI73</f>
        <v>1.0358323748589531</v>
      </c>
      <c r="BK42" s="171">
        <f>Lámpara!CJ73</f>
        <v>0.96215510914451674</v>
      </c>
      <c r="BL42" s="171">
        <f>Lámpara!CK73</f>
        <v>0.89795204256052286</v>
      </c>
      <c r="BM42" s="171">
        <f>Lámpara!CL73</f>
        <v>0.84138802706735416</v>
      </c>
      <c r="BN42" s="171">
        <f>Lámpara!CM73</f>
        <v>0.7910519295462779</v>
      </c>
      <c r="BO42" s="171">
        <f>Lámpara!CN73</f>
        <v>0.74585163145667932</v>
      </c>
      <c r="BP42" s="171">
        <f>Lámpara!CO73</f>
        <v>0.70493595494333539</v>
      </c>
      <c r="BQ42" s="171">
        <f>Lámpara!CP73</f>
        <v>0.66763644413015877</v>
      </c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</row>
    <row r="43" spans="4:164" ht="17.100000000000001" customHeight="1" x14ac:dyDescent="0.2">
      <c r="E43" s="172"/>
      <c r="F43" s="172">
        <f t="shared" si="2"/>
        <v>3.2000000000000015</v>
      </c>
      <c r="G43" s="172"/>
      <c r="H43" s="175">
        <f t="shared" si="3"/>
        <v>-0.30000000000000199</v>
      </c>
      <c r="I43" s="171">
        <f>Lámpara!AH74</f>
        <v>13.9351591852389</v>
      </c>
      <c r="J43" s="171">
        <f>Lámpara!AI74</f>
        <v>15.908690413348454</v>
      </c>
      <c r="K43" s="171">
        <f>Lámpara!AJ74</f>
        <v>18.565589196629261</v>
      </c>
      <c r="L43" s="171">
        <f>Lámpara!AK74</f>
        <v>21.824405528317378</v>
      </c>
      <c r="M43" s="171">
        <f>Lámpara!AL74</f>
        <v>25.543542614668183</v>
      </c>
      <c r="N43" s="171">
        <f>Lámpara!AM74</f>
        <v>29.524926367515089</v>
      </c>
      <c r="O43" s="171">
        <f>Lámpara!AN74</f>
        <v>33.527649656581765</v>
      </c>
      <c r="P43" s="171">
        <f>Lámpara!AO74</f>
        <v>37.292646789158418</v>
      </c>
      <c r="Q43" s="171">
        <f>Lámpara!AP74</f>
        <v>40.577101209384608</v>
      </c>
      <c r="R43" s="171">
        <f>Lámpara!AQ74</f>
        <v>43.194039527689526</v>
      </c>
      <c r="S43" s="171">
        <f>Lámpara!AR74</f>
        <v>45.049095940519891</v>
      </c>
      <c r="T43" s="171">
        <f>Lámpara!AS74</f>
        <v>46.164005390734566</v>
      </c>
      <c r="U43" s="171">
        <f>Lámpara!AT74</f>
        <v>46.676630274266422</v>
      </c>
      <c r="V43" s="171">
        <f>Lámpara!AU74</f>
        <v>46.811609905342856</v>
      </c>
      <c r="W43" s="171">
        <f>Lámpara!AV74</f>
        <v>46.824180323940119</v>
      </c>
      <c r="X43" s="171">
        <f>Lámpara!AW74</f>
        <v>46.930360781970883</v>
      </c>
      <c r="Y43" s="171">
        <f>Lámpara!AX74</f>
        <v>47.245345285918226</v>
      </c>
      <c r="Z43" s="171">
        <f>Lámpara!AY74</f>
        <v>47.753513222220576</v>
      </c>
      <c r="AA43" s="171">
        <f>Lámpara!AZ74</f>
        <v>48.324780852397737</v>
      </c>
      <c r="AB43" s="171">
        <f>Lámpara!BA74</f>
        <v>48.774526527045509</v>
      </c>
      <c r="AC43" s="171">
        <f>Lámpara!BB74</f>
        <v>48.94498323555387</v>
      </c>
      <c r="AD43" s="171">
        <f>Lámpara!BC74</f>
        <v>48.774526527045502</v>
      </c>
      <c r="AE43" s="171">
        <f>Lámpara!BD74</f>
        <v>48.324780852397744</v>
      </c>
      <c r="AF43" s="171">
        <f>Lámpara!BE74</f>
        <v>47.753513222220512</v>
      </c>
      <c r="AG43" s="171">
        <f>Lámpara!BF74</f>
        <v>47.245345285918219</v>
      </c>
      <c r="AH43" s="171">
        <f>Lámpara!BG74</f>
        <v>46.930360781970869</v>
      </c>
      <c r="AI43" s="171">
        <f>Lámpara!BH74</f>
        <v>46.824180323940134</v>
      </c>
      <c r="AJ43" s="171">
        <f>Lámpara!BI74</f>
        <v>46.811609905342841</v>
      </c>
      <c r="AK43" s="171">
        <f>Lámpara!BJ74</f>
        <v>46.676630274266415</v>
      </c>
      <c r="AL43" s="171">
        <f>Lámpara!BK74</f>
        <v>46.164005390734545</v>
      </c>
      <c r="AM43" s="171">
        <f>Lámpara!BL74</f>
        <v>45.049095940519827</v>
      </c>
      <c r="AN43" s="171">
        <f>Lámpara!BM74</f>
        <v>43.194039527689405</v>
      </c>
      <c r="AO43" s="171">
        <f>Lámpara!BN74</f>
        <v>40.577101209384445</v>
      </c>
      <c r="AP43" s="171">
        <f>Lámpara!BO74</f>
        <v>37.292646789158219</v>
      </c>
      <c r="AQ43" s="171">
        <f>Lámpara!BP74</f>
        <v>33.527649656581495</v>
      </c>
      <c r="AR43" s="171">
        <f>Lámpara!BQ74</f>
        <v>29.524926367514905</v>
      </c>
      <c r="AS43" s="171">
        <f>Lámpara!BR74</f>
        <v>25.543542614668002</v>
      </c>
      <c r="AT43" s="171">
        <f>Lámpara!BS74</f>
        <v>21.824405528317204</v>
      </c>
      <c r="AU43" s="171">
        <f>Lámpara!BT74</f>
        <v>18.565589196629123</v>
      </c>
      <c r="AV43" s="171">
        <f>Lámpara!BU74</f>
        <v>15.908690413348328</v>
      </c>
      <c r="AW43" s="171">
        <f>Lámpara!BV74</f>
        <v>13.935159185238851</v>
      </c>
      <c r="AX43" s="171">
        <f>Lámpara!BW74</f>
        <v>12.670257377071735</v>
      </c>
      <c r="AY43" s="171">
        <f>Lámpara!BX74</f>
        <v>3.8001041971720686</v>
      </c>
      <c r="AZ43" s="171">
        <f>Lámpara!BY74</f>
        <v>3.1013045149203955</v>
      </c>
      <c r="BA43" s="171">
        <f>Lámpara!BZ74</f>
        <v>2.5671533613130055</v>
      </c>
      <c r="BB43" s="171">
        <f>Lámpara!CA74</f>
        <v>2.1557645548754119</v>
      </c>
      <c r="BC43" s="171">
        <f>Lámpara!CB74</f>
        <v>1.8362352185497504</v>
      </c>
      <c r="BD43" s="171">
        <f>Lámpara!CC74</f>
        <v>1.585721432681005</v>
      </c>
      <c r="BE43" s="171">
        <f>Lámpara!CD74</f>
        <v>1.3872975871240039</v>
      </c>
      <c r="BF43" s="171">
        <f>Lámpara!CE74</f>
        <v>1.2283899202920443</v>
      </c>
      <c r="BG43" s="171">
        <f>Lámpara!CF74</f>
        <v>1.0996299470797719</v>
      </c>
      <c r="BH43" s="171">
        <f>Lámpara!CG74</f>
        <v>0.9940146081458674</v>
      </c>
      <c r="BI43" s="171">
        <f>Lámpara!CH74</f>
        <v>0.90629038328604117</v>
      </c>
      <c r="BJ43" s="171">
        <f>Lámpara!CI74</f>
        <v>0.83250096851302857</v>
      </c>
      <c r="BK43" s="171">
        <f>Lámpara!CJ74</f>
        <v>0.76965448389159319</v>
      </c>
      <c r="BL43" s="171">
        <f>Lámpara!CK74</f>
        <v>0.71547812596994587</v>
      </c>
      <c r="BM43" s="171">
        <f>Lámpara!CL74</f>
        <v>0.66823688136639725</v>
      </c>
      <c r="BN43" s="171">
        <f>Lámpara!CM74</f>
        <v>0.62659925017393003</v>
      </c>
      <c r="BO43" s="171">
        <f>Lámpara!CN74</f>
        <v>0.58953753282391408</v>
      </c>
      <c r="BP43" s="171">
        <f>Lámpara!CO74</f>
        <v>0.55625358325012897</v>
      </c>
      <c r="BQ43" s="171">
        <f>Lámpara!CP74</f>
        <v>0.52612336841595775</v>
      </c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</row>
    <row r="44" spans="4:164" ht="17.100000000000001" customHeight="1" x14ac:dyDescent="0.2">
      <c r="E44" s="172"/>
      <c r="F44" s="172">
        <f t="shared" si="2"/>
        <v>3.1000000000000014</v>
      </c>
      <c r="G44" s="172"/>
      <c r="H44" s="175">
        <f t="shared" si="3"/>
        <v>-0.40000000000000202</v>
      </c>
      <c r="I44" s="171">
        <f>Lámpara!AH75</f>
        <v>13.019734839815417</v>
      </c>
      <c r="J44" s="171">
        <f>Lámpara!AI75</f>
        <v>14.866361662929533</v>
      </c>
      <c r="K44" s="171">
        <f>Lámpara!AJ75</f>
        <v>17.35557464663577</v>
      </c>
      <c r="L44" s="171">
        <f>Lámpara!AK75</f>
        <v>20.407930427018755</v>
      </c>
      <c r="M44" s="171">
        <f>Lámpara!AL75</f>
        <v>23.887662873514788</v>
      </c>
      <c r="N44" s="171">
        <f>Lámpara!AM75</f>
        <v>27.606536554840286</v>
      </c>
      <c r="O44" s="171">
        <f>Lámpara!AN75</f>
        <v>31.337043993176323</v>
      </c>
      <c r="P44" s="171">
        <f>Lámpara!AO75</f>
        <v>34.835847228613254</v>
      </c>
      <c r="Q44" s="171">
        <f>Lámpara!AP75</f>
        <v>37.876154991295678</v>
      </c>
      <c r="R44" s="171">
        <f>Lámpara!AQ75</f>
        <v>40.284705564254196</v>
      </c>
      <c r="S44" s="171">
        <f>Lámpara!AR75</f>
        <v>41.97583261998242</v>
      </c>
      <c r="T44" s="171">
        <f>Lámpara!AS75</f>
        <v>42.972901523991268</v>
      </c>
      <c r="U44" s="171">
        <f>Lámpara!AT75</f>
        <v>43.407717288538024</v>
      </c>
      <c r="V44" s="171">
        <f>Lámpara!AU75</f>
        <v>43.492563325252561</v>
      </c>
      <c r="W44" s="171">
        <f>Lámpara!AV75</f>
        <v>43.467423584260388</v>
      </c>
      <c r="X44" s="171">
        <f>Lámpara!AW75</f>
        <v>43.534801735157153</v>
      </c>
      <c r="Y44" s="171">
        <f>Lámpara!AX75</f>
        <v>43.802484369278183</v>
      </c>
      <c r="Z44" s="171">
        <f>Lámpara!AY75</f>
        <v>44.255939661806508</v>
      </c>
      <c r="AA44" s="171">
        <f>Lámpara!AZ75</f>
        <v>44.773883129876495</v>
      </c>
      <c r="AB44" s="171">
        <f>Lámpara!BA75</f>
        <v>45.184287839931166</v>
      </c>
      <c r="AC44" s="171">
        <f>Lámpara!BB75</f>
        <v>45.340216443603865</v>
      </c>
      <c r="AD44" s="171">
        <f>Lámpara!BC75</f>
        <v>45.184287839931159</v>
      </c>
      <c r="AE44" s="171">
        <f>Lámpara!BD75</f>
        <v>44.773883129876481</v>
      </c>
      <c r="AF44" s="171">
        <f>Lámpara!BE75</f>
        <v>44.255939661806501</v>
      </c>
      <c r="AG44" s="171">
        <f>Lámpara!BF75</f>
        <v>43.802484369278154</v>
      </c>
      <c r="AH44" s="171">
        <f>Lámpara!BG75</f>
        <v>43.534801735157117</v>
      </c>
      <c r="AI44" s="171">
        <f>Lámpara!BH75</f>
        <v>43.467423584260409</v>
      </c>
      <c r="AJ44" s="171">
        <f>Lámpara!BI75</f>
        <v>43.492563325252561</v>
      </c>
      <c r="AK44" s="171">
        <f>Lámpara!BJ75</f>
        <v>43.407717288538016</v>
      </c>
      <c r="AL44" s="171">
        <f>Lámpara!BK75</f>
        <v>42.97290152399124</v>
      </c>
      <c r="AM44" s="171">
        <f>Lámpara!BL75</f>
        <v>41.975832619982341</v>
      </c>
      <c r="AN44" s="171">
        <f>Lámpara!BM75</f>
        <v>40.284705564254097</v>
      </c>
      <c r="AO44" s="171">
        <f>Lámpara!BN75</f>
        <v>37.876154991295529</v>
      </c>
      <c r="AP44" s="171">
        <f>Lámpara!BO75</f>
        <v>34.835847228613062</v>
      </c>
      <c r="AQ44" s="171">
        <f>Lámpara!BP75</f>
        <v>31.337043993176099</v>
      </c>
      <c r="AR44" s="171">
        <f>Lámpara!BQ75</f>
        <v>27.606536554840112</v>
      </c>
      <c r="AS44" s="171">
        <f>Lámpara!BR75</f>
        <v>23.887662873514607</v>
      </c>
      <c r="AT44" s="171">
        <f>Lámpara!BS75</f>
        <v>20.407930427018592</v>
      </c>
      <c r="AU44" s="171">
        <f>Lámpara!BT75</f>
        <v>17.355574646635652</v>
      </c>
      <c r="AV44" s="171">
        <f>Lámpara!BU75</f>
        <v>14.866361662929412</v>
      </c>
      <c r="AW44" s="171">
        <f>Lámpara!BV75</f>
        <v>13.01973483981538</v>
      </c>
      <c r="AX44" s="171">
        <f>Lámpara!BW75</f>
        <v>11.842172115455417</v>
      </c>
      <c r="AY44" s="171">
        <f>Lámpara!BX75</f>
        <v>3.4167695180599749</v>
      </c>
      <c r="AZ44" s="171">
        <f>Lámpara!BY75</f>
        <v>2.7629408915999472</v>
      </c>
      <c r="BA44" s="171">
        <f>Lámpara!BZ75</f>
        <v>2.2644057033133724</v>
      </c>
      <c r="BB44" s="171">
        <f>Lámpara!CA75</f>
        <v>1.8817127588080089</v>
      </c>
      <c r="BC44" s="171">
        <f>Lámpara!CB75</f>
        <v>1.585721432681005</v>
      </c>
      <c r="BD44" s="171">
        <f>Lámpara!CC75</f>
        <v>1.3548657851392494</v>
      </c>
      <c r="BE44" s="171">
        <f>Lámpara!CD75</f>
        <v>1.173149581173059</v>
      </c>
      <c r="BF44" s="171">
        <f>Lámpara!CE75</f>
        <v>1.0286773628558716</v>
      </c>
      <c r="BG44" s="171">
        <f>Lámpara!CF75</f>
        <v>0.91257794607925247</v>
      </c>
      <c r="BH44" s="171">
        <f>Lámpara!CG75</f>
        <v>0.81821489819673354</v>
      </c>
      <c r="BI44" s="171">
        <f>Lámpara!CH75</f>
        <v>0.74060680948472468</v>
      </c>
      <c r="BJ44" s="171">
        <f>Lámpara!CI75</f>
        <v>0.67600096367703089</v>
      </c>
      <c r="BK44" s="171">
        <f>Lámpara!CJ75</f>
        <v>0.62155924952277797</v>
      </c>
      <c r="BL44" s="171">
        <f>Lámpara!CK75</f>
        <v>0.57512628798834053</v>
      </c>
      <c r="BM44" s="171">
        <f>Lámpara!CL75</f>
        <v>0.53505786788851695</v>
      </c>
      <c r="BN44" s="171">
        <f>Lámpara!CM75</f>
        <v>0.50009369591034314</v>
      </c>
      <c r="BO44" s="171">
        <f>Lámpara!CN75</f>
        <v>0.46926277209803713</v>
      </c>
      <c r="BP44" s="171">
        <f>Lámpara!CO75</f>
        <v>0.44181283654123743</v>
      </c>
      <c r="BQ44" s="171">
        <f>Lámpara!CP75</f>
        <v>0.41715761677795132</v>
      </c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</row>
    <row r="45" spans="4:164" ht="17.100000000000001" customHeight="1" x14ac:dyDescent="0.2">
      <c r="E45" s="172"/>
      <c r="F45" s="172">
        <f t="shared" si="2"/>
        <v>3.0000000000000013</v>
      </c>
      <c r="G45" s="172"/>
      <c r="H45" s="175">
        <f t="shared" si="3"/>
        <v>-0.500000000000002</v>
      </c>
      <c r="I45" s="171">
        <f>Lámpara!AH76</f>
        <v>12.202897896193946</v>
      </c>
      <c r="J45" s="171">
        <f>Lámpara!AI76</f>
        <v>13.932912717077205</v>
      </c>
      <c r="K45" s="171">
        <f>Lámpara!AJ76</f>
        <v>16.267360598989107</v>
      </c>
      <c r="L45" s="171">
        <f>Lámpara!AK76</f>
        <v>19.128920228795049</v>
      </c>
      <c r="M45" s="171">
        <f>Lámpara!AL76</f>
        <v>22.387529489065187</v>
      </c>
      <c r="N45" s="171">
        <f>Lámpara!AM76</f>
        <v>25.864371147803222</v>
      </c>
      <c r="O45" s="171">
        <f>Lámpara!AN76</f>
        <v>29.344609761712679</v>
      </c>
      <c r="P45" s="171">
        <f>Lámpara!AO76</f>
        <v>32.599644888067473</v>
      </c>
      <c r="Q45" s="171">
        <f>Lámpara!AP76</f>
        <v>35.417571849804148</v>
      </c>
      <c r="R45" s="171">
        <f>Lámpara!AQ76</f>
        <v>37.637732009478093</v>
      </c>
      <c r="S45" s="171">
        <f>Lámpara!AR76</f>
        <v>39.182293861182117</v>
      </c>
      <c r="T45" s="171">
        <f>Lámpara!AS76</f>
        <v>40.075827291547597</v>
      </c>
      <c r="U45" s="171">
        <f>Lámpara!AT76</f>
        <v>40.444199512818116</v>
      </c>
      <c r="V45" s="171">
        <f>Lámpara!AU76</f>
        <v>40.487961317080192</v>
      </c>
      <c r="W45" s="171">
        <f>Lámpara!AV76</f>
        <v>40.432760729009736</v>
      </c>
      <c r="X45" s="171">
        <f>Lámpara!AW76</f>
        <v>40.468459958288712</v>
      </c>
      <c r="Y45" s="171">
        <f>Lámpara!AX76</f>
        <v>40.695923102873564</v>
      </c>
      <c r="Z45" s="171">
        <f>Lámpara!AY76</f>
        <v>41.101587469680574</v>
      </c>
      <c r="AA45" s="171">
        <f>Lámpara!AZ76</f>
        <v>41.572271283869952</v>
      </c>
      <c r="AB45" s="171">
        <f>Lámpara!BA76</f>
        <v>41.94755270241928</v>
      </c>
      <c r="AC45" s="171">
        <f>Lámpara!BB76</f>
        <v>42.090470789173182</v>
      </c>
      <c r="AD45" s="171">
        <f>Lámpara!BC76</f>
        <v>41.947552702419273</v>
      </c>
      <c r="AE45" s="171">
        <f>Lámpara!BD76</f>
        <v>41.572271283869959</v>
      </c>
      <c r="AF45" s="171">
        <f>Lámpara!BE76</f>
        <v>41.101587469680545</v>
      </c>
      <c r="AG45" s="171">
        <f>Lámpara!BF76</f>
        <v>40.695923102873529</v>
      </c>
      <c r="AH45" s="171">
        <f>Lámpara!BG76</f>
        <v>40.468459958288697</v>
      </c>
      <c r="AI45" s="171">
        <f>Lámpara!BH76</f>
        <v>40.432760729009779</v>
      </c>
      <c r="AJ45" s="171">
        <f>Lámpara!BI76</f>
        <v>40.487961317080206</v>
      </c>
      <c r="AK45" s="171">
        <f>Lámpara!BJ76</f>
        <v>40.444199512818116</v>
      </c>
      <c r="AL45" s="171">
        <f>Lámpara!BK76</f>
        <v>40.075827291547576</v>
      </c>
      <c r="AM45" s="171">
        <f>Lámpara!BL76</f>
        <v>39.18229386118206</v>
      </c>
      <c r="AN45" s="171">
        <f>Lámpara!BM76</f>
        <v>37.637732009477986</v>
      </c>
      <c r="AO45" s="171">
        <f>Lámpara!BN76</f>
        <v>35.417571849804006</v>
      </c>
      <c r="AP45" s="171">
        <f>Lámpara!BO76</f>
        <v>32.599644888067289</v>
      </c>
      <c r="AQ45" s="171">
        <f>Lámpara!BP76</f>
        <v>29.344609761712441</v>
      </c>
      <c r="AR45" s="171">
        <f>Lámpara!BQ76</f>
        <v>25.864371147803059</v>
      </c>
      <c r="AS45" s="171">
        <f>Lámpara!BR76</f>
        <v>22.38752948906501</v>
      </c>
      <c r="AT45" s="171">
        <f>Lámpara!BS76</f>
        <v>19.128920228794893</v>
      </c>
      <c r="AU45" s="171">
        <f>Lámpara!BT76</f>
        <v>16.267360598988994</v>
      </c>
      <c r="AV45" s="171">
        <f>Lámpara!BU76</f>
        <v>13.932912717077087</v>
      </c>
      <c r="AW45" s="171">
        <f>Lámpara!BV76</f>
        <v>12.202897896193905</v>
      </c>
      <c r="AX45" s="171">
        <f>Lámpara!BW76</f>
        <v>11.104722676402094</v>
      </c>
      <c r="AY45" s="171">
        <f>Lámpara!BX76</f>
        <v>3.1010860385908949</v>
      </c>
      <c r="AZ45" s="171">
        <f>Lámpara!BY76</f>
        <v>2.4875645206212464</v>
      </c>
      <c r="BA45" s="171">
        <f>Lámpara!BZ76</f>
        <v>2.0205856420118935</v>
      </c>
      <c r="BB45" s="171">
        <f>Lámpara!CA76</f>
        <v>1.6629897839488397</v>
      </c>
      <c r="BC45" s="171">
        <f>Lámpara!CB76</f>
        <v>1.3872975871240039</v>
      </c>
      <c r="BD45" s="171">
        <f>Lámpara!CC76</f>
        <v>1.173149581173059</v>
      </c>
      <c r="BE45" s="171">
        <f>Lámpara!CD76</f>
        <v>1.0054278276346338</v>
      </c>
      <c r="BF45" s="171">
        <f>Lámpara!CE76</f>
        <v>0.87287823539582532</v>
      </c>
      <c r="BG45" s="171">
        <f>Lámpara!CF76</f>
        <v>0.76709976631975541</v>
      </c>
      <c r="BH45" s="171">
        <f>Lámpara!CG76</f>
        <v>0.68180222879652852</v>
      </c>
      <c r="BI45" s="171">
        <f>Lámpara!CH76</f>
        <v>0.61226063202649361</v>
      </c>
      <c r="BJ45" s="171">
        <f>Lámpara!CI76</f>
        <v>0.55491342440949387</v>
      </c>
      <c r="BK45" s="171">
        <f>Lámpara!CJ76</f>
        <v>0.50706613217984553</v>
      </c>
      <c r="BL45" s="171">
        <f>Lámpara!CK76</f>
        <v>0.46667229404173027</v>
      </c>
      <c r="BM45" s="171">
        <f>Lámpara!CL76</f>
        <v>0.43217116394457128</v>
      </c>
      <c r="BN45" s="171">
        <f>Lámpara!CM76</f>
        <v>0.40236717824431362</v>
      </c>
      <c r="BO45" s="171">
        <f>Lámpara!CN76</f>
        <v>0.3763402095041104</v>
      </c>
      <c r="BP45" s="171">
        <f>Lámpara!CO76</f>
        <v>0.3533785637572901</v>
      </c>
      <c r="BQ45" s="171">
        <f>Lámpara!CP76</f>
        <v>0.33292881836107979</v>
      </c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</row>
    <row r="46" spans="4:164" ht="17.100000000000001" customHeight="1" x14ac:dyDescent="0.2">
      <c r="E46" s="172"/>
      <c r="F46" s="172">
        <f t="shared" si="2"/>
        <v>2.9000000000000012</v>
      </c>
      <c r="G46" s="172"/>
      <c r="H46" s="175">
        <f t="shared" si="3"/>
        <v>-0.60000000000000198</v>
      </c>
      <c r="I46" s="171">
        <f>Lámpara!AH77</f>
        <v>11.466680676777642</v>
      </c>
      <c r="J46" s="171">
        <f>Lámpara!AI77</f>
        <v>13.0891527705377</v>
      </c>
      <c r="K46" s="171">
        <f>Lámpara!AJ77</f>
        <v>15.280377630982182</v>
      </c>
      <c r="L46" s="171">
        <f>Lámpara!AK77</f>
        <v>17.965241893107976</v>
      </c>
      <c r="M46" s="171">
        <f>Lámpara!AL77</f>
        <v>21.01924155056432</v>
      </c>
      <c r="N46" s="171">
        <f>Lámpara!AM77</f>
        <v>24.272555362057886</v>
      </c>
      <c r="O46" s="171">
        <f>Lámpara!AN77</f>
        <v>27.522314159236227</v>
      </c>
      <c r="P46" s="171">
        <f>Lámpara!AO77</f>
        <v>30.553713076493178</v>
      </c>
      <c r="Q46" s="171">
        <f>Lámpara!AP77</f>
        <v>33.168667414193976</v>
      </c>
      <c r="R46" s="171">
        <f>Lámpara!AQ77</f>
        <v>35.218099668855757</v>
      </c>
      <c r="S46" s="171">
        <f>Lámpara!AR77</f>
        <v>36.631234613149289</v>
      </c>
      <c r="T46" s="171">
        <f>Lámpara!AS77</f>
        <v>37.433488711466083</v>
      </c>
      <c r="U46" s="171">
        <f>Lámpara!AT77</f>
        <v>37.744946342895325</v>
      </c>
      <c r="V46" s="171">
        <f>Lámpara!AU77</f>
        <v>37.755046922532671</v>
      </c>
      <c r="W46" s="171">
        <f>Lámpara!AV77</f>
        <v>37.67598811339051</v>
      </c>
      <c r="X46" s="171">
        <f>Lámpara!AW77</f>
        <v>37.685827084503892</v>
      </c>
      <c r="Y46" s="171">
        <f>Lámpara!AX77</f>
        <v>37.878971978170654</v>
      </c>
      <c r="Z46" s="171">
        <f>Lámpara!AY77</f>
        <v>38.242729907053125</v>
      </c>
      <c r="AA46" s="171">
        <f>Lámpara!AZ77</f>
        <v>38.671385864826675</v>
      </c>
      <c r="AB46" s="171">
        <f>Lámpara!BA77</f>
        <v>39.015214899800284</v>
      </c>
      <c r="AC46" s="171">
        <f>Lámpara!BB77</f>
        <v>39.146448720706047</v>
      </c>
      <c r="AD46" s="171">
        <f>Lámpara!BC77</f>
        <v>39.015214899800284</v>
      </c>
      <c r="AE46" s="171">
        <f>Lámpara!BD77</f>
        <v>38.671385864826682</v>
      </c>
      <c r="AF46" s="171">
        <f>Lámpara!BE77</f>
        <v>38.242729907053118</v>
      </c>
      <c r="AG46" s="171">
        <f>Lámpara!BF77</f>
        <v>37.878971978170618</v>
      </c>
      <c r="AH46" s="171">
        <f>Lámpara!BG77</f>
        <v>37.685827084503856</v>
      </c>
      <c r="AI46" s="171">
        <f>Lámpara!BH77</f>
        <v>37.675988113390503</v>
      </c>
      <c r="AJ46" s="171">
        <f>Lámpara!BI77</f>
        <v>37.755046922532671</v>
      </c>
      <c r="AK46" s="171">
        <f>Lámpara!BJ77</f>
        <v>37.744946342895318</v>
      </c>
      <c r="AL46" s="171">
        <f>Lámpara!BK77</f>
        <v>37.433488711466062</v>
      </c>
      <c r="AM46" s="171">
        <f>Lámpara!BL77</f>
        <v>36.631234613149239</v>
      </c>
      <c r="AN46" s="171">
        <f>Lámpara!BM77</f>
        <v>35.218099668855679</v>
      </c>
      <c r="AO46" s="171">
        <f>Lámpara!BN77</f>
        <v>33.168667414193848</v>
      </c>
      <c r="AP46" s="171">
        <f>Lámpara!BO77</f>
        <v>30.553713076493008</v>
      </c>
      <c r="AQ46" s="171">
        <f>Lámpara!BP77</f>
        <v>27.522314159236021</v>
      </c>
      <c r="AR46" s="171">
        <f>Lámpara!BQ77</f>
        <v>24.27255536205773</v>
      </c>
      <c r="AS46" s="171">
        <f>Lámpara!BR77</f>
        <v>21.019241550564168</v>
      </c>
      <c r="AT46" s="171">
        <f>Lámpara!BS77</f>
        <v>17.965241893107841</v>
      </c>
      <c r="AU46" s="171">
        <f>Lámpara!BT77</f>
        <v>15.28037763098208</v>
      </c>
      <c r="AV46" s="171">
        <f>Lámpara!BU77</f>
        <v>13.08915277053759</v>
      </c>
      <c r="AW46" s="171">
        <f>Lámpara!BV77</f>
        <v>11.4666806767776</v>
      </c>
      <c r="AX46" s="171">
        <f>Lámpara!BW77</f>
        <v>10.44104208187203</v>
      </c>
      <c r="AY46" s="171">
        <f>Lámpara!BX77</f>
        <v>2.8373414167976416</v>
      </c>
      <c r="AZ46" s="171">
        <f>Lámpara!BY77</f>
        <v>2.2603197622161821</v>
      </c>
      <c r="BA46" s="171">
        <f>Lámpara!BZ77</f>
        <v>1.8216426873794629</v>
      </c>
      <c r="BB46" s="171">
        <f>Lámpara!CA77</f>
        <v>1.48630446222038</v>
      </c>
      <c r="BC46" s="171">
        <f>Lámpara!CB77</f>
        <v>1.2283899202920443</v>
      </c>
      <c r="BD46" s="171">
        <f>Lámpara!CC77</f>
        <v>1.0286773628558716</v>
      </c>
      <c r="BE46" s="171">
        <f>Lámpara!CD77</f>
        <v>0.87287823539582532</v>
      </c>
      <c r="BF46" s="171">
        <f>Lámpara!CE77</f>
        <v>0.75034467716304765</v>
      </c>
      <c r="BG46" s="171">
        <f>Lámpara!CF77</f>
        <v>0.65312024462772722</v>
      </c>
      <c r="BH46" s="171">
        <f>Lámpara!CG77</f>
        <v>0.57524210541012943</v>
      </c>
      <c r="BI46" s="171">
        <f>Lámpara!CH77</f>
        <v>0.5122274519258313</v>
      </c>
      <c r="BJ46" s="171">
        <f>Lámpara!CI77</f>
        <v>0.46069490631274157</v>
      </c>
      <c r="BK46" s="171">
        <f>Lámpara!CJ77</f>
        <v>0.41808491764460376</v>
      </c>
      <c r="BL46" s="171">
        <f>Lámpara!CK77</f>
        <v>0.38245283591402185</v>
      </c>
      <c r="BM46" s="171">
        <f>Lámpara!CL77</f>
        <v>0.35231542190767118</v>
      </c>
      <c r="BN46" s="171">
        <f>Lámpara!CM77</f>
        <v>0.32653671519878019</v>
      </c>
      <c r="BO46" s="171">
        <f>Lámpara!CN77</f>
        <v>0.30424294901916593</v>
      </c>
      <c r="BP46" s="171">
        <f>Lámpara!CO77</f>
        <v>0.28475894893389914</v>
      </c>
      <c r="BQ46" s="171">
        <f>Lámpara!CP77</f>
        <v>0.267560458623604</v>
      </c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</row>
    <row r="47" spans="4:164" ht="17.100000000000001" customHeight="1" x14ac:dyDescent="0.2">
      <c r="E47" s="172"/>
      <c r="F47" s="172">
        <f t="shared" si="2"/>
        <v>2.8000000000000012</v>
      </c>
      <c r="G47" s="172"/>
      <c r="H47" s="175">
        <f t="shared" si="3"/>
        <v>-0.70000000000000195</v>
      </c>
      <c r="I47" s="171">
        <f>Lámpara!AH78</f>
        <v>10.79749904738035</v>
      </c>
      <c r="J47" s="171">
        <f>Lámpara!AI78</f>
        <v>12.320517872610608</v>
      </c>
      <c r="K47" s="171">
        <f>Lámpara!AJ78</f>
        <v>14.378933051669382</v>
      </c>
      <c r="L47" s="171">
        <f>Lámpara!AK78</f>
        <v>16.899898620053644</v>
      </c>
      <c r="M47" s="171">
        <f>Lámpara!AL78</f>
        <v>19.764307326089082</v>
      </c>
      <c r="N47" s="171">
        <f>Lámpara!AM78</f>
        <v>22.810913794234182</v>
      </c>
      <c r="O47" s="171">
        <f>Lámpara!AN78</f>
        <v>25.848134140339738</v>
      </c>
      <c r="P47" s="171">
        <f>Lámpara!AO78</f>
        <v>28.674066343303288</v>
      </c>
      <c r="Q47" s="171">
        <f>Lámpara!AP78</f>
        <v>31.103449224849744</v>
      </c>
      <c r="R47" s="171">
        <f>Lámpara!AQ78</f>
        <v>32.99784597506352</v>
      </c>
      <c r="S47" s="171">
        <f>Lámpara!AR78</f>
        <v>34.292837210950907</v>
      </c>
      <c r="T47" s="171">
        <f>Lámpara!AS78</f>
        <v>35.014386247699377</v>
      </c>
      <c r="U47" s="171">
        <f>Lámpara!AT78</f>
        <v>35.276975089907232</v>
      </c>
      <c r="V47" s="171">
        <f>Lámpara!AU78</f>
        <v>35.259542432399044</v>
      </c>
      <c r="W47" s="171">
        <f>Lámpara!AV78</f>
        <v>35.161684118799421</v>
      </c>
      <c r="X47" s="171">
        <f>Lámpara!AW78</f>
        <v>35.150446403008132</v>
      </c>
      <c r="Y47" s="171">
        <f>Lámpara!AX78</f>
        <v>35.314225685818336</v>
      </c>
      <c r="Z47" s="171">
        <f>Lámpara!AY78</f>
        <v>35.641115273465928</v>
      </c>
      <c r="AA47" s="171">
        <f>Lámpara!AZ78</f>
        <v>36.032285744714883</v>
      </c>
      <c r="AB47" s="171">
        <f>Lámpara!BA78</f>
        <v>36.347875926175554</v>
      </c>
      <c r="AC47" s="171">
        <f>Lámpara!BB78</f>
        <v>36.468590837306998</v>
      </c>
      <c r="AD47" s="171">
        <f>Lámpara!BC78</f>
        <v>36.347875926175547</v>
      </c>
      <c r="AE47" s="171">
        <f>Lámpara!BD78</f>
        <v>36.032285744714891</v>
      </c>
      <c r="AF47" s="171">
        <f>Lámpara!BE78</f>
        <v>35.641115273465921</v>
      </c>
      <c r="AG47" s="171">
        <f>Lámpara!BF78</f>
        <v>35.314225685818307</v>
      </c>
      <c r="AH47" s="171">
        <f>Lámpara!BG78</f>
        <v>35.150446403008125</v>
      </c>
      <c r="AI47" s="171">
        <f>Lámpara!BH78</f>
        <v>35.161684118799442</v>
      </c>
      <c r="AJ47" s="171">
        <f>Lámpara!BI78</f>
        <v>35.259542432399051</v>
      </c>
      <c r="AK47" s="171">
        <f>Lámpara!BJ78</f>
        <v>35.276975089907225</v>
      </c>
      <c r="AL47" s="171">
        <f>Lámpara!BK78</f>
        <v>35.014386247699356</v>
      </c>
      <c r="AM47" s="171">
        <f>Lámpara!BL78</f>
        <v>34.292837210950829</v>
      </c>
      <c r="AN47" s="171">
        <f>Lámpara!BM78</f>
        <v>32.997845975063449</v>
      </c>
      <c r="AO47" s="171">
        <f>Lámpara!BN78</f>
        <v>31.10344922484963</v>
      </c>
      <c r="AP47" s="171">
        <f>Lámpara!BO78</f>
        <v>28.674066343303146</v>
      </c>
      <c r="AQ47" s="171">
        <f>Lámpara!BP78</f>
        <v>25.848134140339543</v>
      </c>
      <c r="AR47" s="171">
        <f>Lámpara!BQ78</f>
        <v>22.810913794234047</v>
      </c>
      <c r="AS47" s="171">
        <f>Lámpara!BR78</f>
        <v>19.764307326088922</v>
      </c>
      <c r="AT47" s="171">
        <f>Lámpara!BS78</f>
        <v>16.89989862005352</v>
      </c>
      <c r="AU47" s="171">
        <f>Lámpara!BT78</f>
        <v>14.378933051669279</v>
      </c>
      <c r="AV47" s="171">
        <f>Lámpara!BU78</f>
        <v>12.320517872610512</v>
      </c>
      <c r="AW47" s="171">
        <f>Lámpara!BV78</f>
        <v>10.797499047380306</v>
      </c>
      <c r="AX47" s="171">
        <f>Lámpara!BW78</f>
        <v>9.8384081881131742</v>
      </c>
      <c r="AY47" s="171">
        <f>Lámpara!BX78</f>
        <v>2.6138501495799775</v>
      </c>
      <c r="AZ47" s="171">
        <f>Lámpara!BY78</f>
        <v>2.0701581953236716</v>
      </c>
      <c r="BA47" s="171">
        <f>Lámpara!BZ78</f>
        <v>1.6571232150338284</v>
      </c>
      <c r="BB47" s="171">
        <f>Lámpara!CA78</f>
        <v>1.3417617787690312</v>
      </c>
      <c r="BC47" s="171">
        <f>Lámpara!CB78</f>
        <v>1.0996299470797719</v>
      </c>
      <c r="BD47" s="171">
        <f>Lámpara!CC78</f>
        <v>0.91257794607925247</v>
      </c>
      <c r="BE47" s="171">
        <f>Lámpara!CD78</f>
        <v>0.76709976631975541</v>
      </c>
      <c r="BF47" s="171">
        <f>Lámpara!CE78</f>
        <v>0.65312024462772722</v>
      </c>
      <c r="BG47" s="171">
        <f>Lámpara!CF78</f>
        <v>0.56310330740182546</v>
      </c>
      <c r="BH47" s="171">
        <f>Lámpara!CG78</f>
        <v>0.49139576762587789</v>
      </c>
      <c r="BI47" s="171">
        <f>Lámpara!CH78</f>
        <v>0.43374384427370982</v>
      </c>
      <c r="BJ47" s="171">
        <f>Lámpara!CI78</f>
        <v>0.38693637161836963</v>
      </c>
      <c r="BK47" s="171">
        <f>Lámpara!CJ78</f>
        <v>0.34854100665267385</v>
      </c>
      <c r="BL47" s="171">
        <f>Lámpara!CK78</f>
        <v>0.31670878302698791</v>
      </c>
      <c r="BM47" s="171">
        <f>Lámpara!CL78</f>
        <v>0.29002897011970241</v>
      </c>
      <c r="BN47" s="171">
        <f>Lámpara!CM78</f>
        <v>0.26742102421853498</v>
      </c>
      <c r="BO47" s="171">
        <f>Lámpara!CN78</f>
        <v>0.24805394430045266</v>
      </c>
      <c r="BP47" s="171">
        <f>Lámpara!CO78</f>
        <v>0.23128591957748132</v>
      </c>
      <c r="BQ47" s="171">
        <f>Lámpara!CP78</f>
        <v>0.21661903748213457</v>
      </c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</row>
    <row r="48" spans="4:164" ht="17.100000000000001" customHeight="1" x14ac:dyDescent="0.2">
      <c r="E48" s="172"/>
      <c r="F48" s="172">
        <f t="shared" si="2"/>
        <v>2.7000000000000011</v>
      </c>
      <c r="G48" s="172"/>
      <c r="H48" s="175">
        <f t="shared" si="3"/>
        <v>-0.80000000000000193</v>
      </c>
      <c r="I48" s="171">
        <f>Lámpara!AH79</f>
        <v>10.184972325300068</v>
      </c>
      <c r="J48" s="171">
        <f>Lámpara!AI79</f>
        <v>11.615823878586365</v>
      </c>
      <c r="K48" s="171">
        <f>Lámpara!AJ79</f>
        <v>13.55089627121709</v>
      </c>
      <c r="L48" s="171">
        <f>Lámpara!AK79</f>
        <v>15.919647067312953</v>
      </c>
      <c r="M48" s="171">
        <f>Lámpara!AL79</f>
        <v>18.608192533338791</v>
      </c>
      <c r="N48" s="171">
        <f>Lámpara!AM79</f>
        <v>21.463448460765765</v>
      </c>
      <c r="O48" s="171">
        <f>Lámpara!AN79</f>
        <v>24.30446226576785</v>
      </c>
      <c r="P48" s="171">
        <f>Lámpara!AO79</f>
        <v>26.941391496998765</v>
      </c>
      <c r="Q48" s="171">
        <f>Lámpara!AP79</f>
        <v>29.200869826347873</v>
      </c>
      <c r="R48" s="171">
        <f>Lámpara!AQ79</f>
        <v>30.95423707899343</v>
      </c>
      <c r="S48" s="171">
        <f>Lámpara!AR79</f>
        <v>32.142800076839677</v>
      </c>
      <c r="T48" s="171">
        <f>Lámpara!AS79</f>
        <v>32.792819161672647</v>
      </c>
      <c r="U48" s="171">
        <f>Lámpara!AT79</f>
        <v>33.01337209367972</v>
      </c>
      <c r="V48" s="171">
        <f>Lámpara!AU79</f>
        <v>32.973490834800934</v>
      </c>
      <c r="W48" s="171">
        <f>Lámpara!AV79</f>
        <v>32.860977023506976</v>
      </c>
      <c r="X48" s="171">
        <f>Lámpara!AW79</f>
        <v>32.832615485967246</v>
      </c>
      <c r="Y48" s="171">
        <f>Lámpara!AX79</f>
        <v>32.97121060154339</v>
      </c>
      <c r="Z48" s="171">
        <f>Lámpara!AY79</f>
        <v>33.265570589319026</v>
      </c>
      <c r="AA48" s="171">
        <f>Lámpara!AZ79</f>
        <v>33.623220103749588</v>
      </c>
      <c r="AB48" s="171">
        <f>Lámpara!BA79</f>
        <v>33.913397814735028</v>
      </c>
      <c r="AC48" s="171">
        <f>Lámpara!BB79</f>
        <v>34.024622312709162</v>
      </c>
      <c r="AD48" s="171">
        <f>Lámpara!BC79</f>
        <v>33.913397814735006</v>
      </c>
      <c r="AE48" s="171">
        <f>Lámpara!BD79</f>
        <v>33.623220103749567</v>
      </c>
      <c r="AF48" s="171">
        <f>Lámpara!BE79</f>
        <v>33.265570589318997</v>
      </c>
      <c r="AG48" s="171">
        <f>Lámpara!BF79</f>
        <v>32.971210601543383</v>
      </c>
      <c r="AH48" s="171">
        <f>Lámpara!BG79</f>
        <v>32.832615485967224</v>
      </c>
      <c r="AI48" s="171">
        <f>Lámpara!BH79</f>
        <v>32.860977023506997</v>
      </c>
      <c r="AJ48" s="171">
        <f>Lámpara!BI79</f>
        <v>32.97349083480092</v>
      </c>
      <c r="AK48" s="171">
        <f>Lámpara!BJ79</f>
        <v>33.013372093679727</v>
      </c>
      <c r="AL48" s="171">
        <f>Lámpara!BK79</f>
        <v>32.792819161672654</v>
      </c>
      <c r="AM48" s="171">
        <f>Lámpara!BL79</f>
        <v>32.14280007683962</v>
      </c>
      <c r="AN48" s="171">
        <f>Lámpara!BM79</f>
        <v>30.954237078993355</v>
      </c>
      <c r="AO48" s="171">
        <f>Lámpara!BN79</f>
        <v>29.20086982634777</v>
      </c>
      <c r="AP48" s="171">
        <f>Lámpara!BO79</f>
        <v>26.941391496998627</v>
      </c>
      <c r="AQ48" s="171">
        <f>Lámpara!BP79</f>
        <v>24.304462265767668</v>
      </c>
      <c r="AR48" s="171">
        <f>Lámpara!BQ79</f>
        <v>21.463448460765626</v>
      </c>
      <c r="AS48" s="171">
        <f>Lámpara!BR79</f>
        <v>18.608192533338649</v>
      </c>
      <c r="AT48" s="171">
        <f>Lámpara!BS79</f>
        <v>15.919647067312834</v>
      </c>
      <c r="AU48" s="171">
        <f>Lámpara!BT79</f>
        <v>13.550896271217008</v>
      </c>
      <c r="AV48" s="171">
        <f>Lámpara!BU79</f>
        <v>11.615823878586266</v>
      </c>
      <c r="AW48" s="171">
        <f>Lámpara!BV79</f>
        <v>10.184972325300032</v>
      </c>
      <c r="AX48" s="171">
        <f>Lámpara!BW79</f>
        <v>9.2871296387140401</v>
      </c>
      <c r="AY48" s="171">
        <f>Lámpara!BX79</f>
        <v>2.4218817393449248</v>
      </c>
      <c r="AZ48" s="171">
        <f>Lámpara!BY79</f>
        <v>1.9088292892040573</v>
      </c>
      <c r="BA48" s="171">
        <f>Lámpara!BZ79</f>
        <v>1.5192207034650678</v>
      </c>
      <c r="BB48" s="171">
        <f>Lámpara!CA79</f>
        <v>1.221969614870499</v>
      </c>
      <c r="BC48" s="171">
        <f>Lámpara!CB79</f>
        <v>0.9940146081458674</v>
      </c>
      <c r="BD48" s="171">
        <f>Lámpara!CC79</f>
        <v>0.81821489819673354</v>
      </c>
      <c r="BE48" s="171">
        <f>Lámpara!CD79</f>
        <v>0.68180222879652852</v>
      </c>
      <c r="BF48" s="171">
        <f>Lámpara!CE79</f>
        <v>0.57524210541012943</v>
      </c>
      <c r="BG48" s="171">
        <f>Lámpara!CF79</f>
        <v>0.49139576762587789</v>
      </c>
      <c r="BH48" s="171">
        <f>Lámpara!CG79</f>
        <v>0.42490292372463329</v>
      </c>
      <c r="BI48" s="171">
        <f>Lámpara!CH79</f>
        <v>0.37172650423800047</v>
      </c>
      <c r="BJ48" s="171">
        <f>Lámpara!CI79</f>
        <v>0.32881636307233952</v>
      </c>
      <c r="BK48" s="171">
        <f>Lámpara!CJ79</f>
        <v>0.2938603755710591</v>
      </c>
      <c r="BL48" s="171">
        <f>Lámpara!CK79</f>
        <v>0.26509982874859733</v>
      </c>
      <c r="BM48" s="171">
        <f>Lámpara!CL79</f>
        <v>0.24119217937396459</v>
      </c>
      <c r="BN48" s="171">
        <f>Lámpara!CM79</f>
        <v>0.22110877368878148</v>
      </c>
      <c r="BO48" s="171">
        <f>Lámpara!CN79</f>
        <v>0.20405842428344328</v>
      </c>
      <c r="BP48" s="171">
        <f>Lámpara!CO79</f>
        <v>0.18943015299646682</v>
      </c>
      <c r="BQ48" s="171">
        <f>Lámpara!CP79</f>
        <v>0.17675017386827802</v>
      </c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</row>
    <row r="49" spans="5:164" ht="17.100000000000001" customHeight="1" x14ac:dyDescent="0.2">
      <c r="E49" s="172"/>
      <c r="F49" s="172">
        <f t="shared" si="2"/>
        <v>2.600000000000001</v>
      </c>
      <c r="G49" s="172"/>
      <c r="H49" s="175">
        <f t="shared" si="3"/>
        <v>-0.90000000000000191</v>
      </c>
      <c r="I49" s="171">
        <f>Lámpara!AH80</f>
        <v>9.6210697805281971</v>
      </c>
      <c r="J49" s="171">
        <f>Lámpara!AI80</f>
        <v>10.966366307671525</v>
      </c>
      <c r="K49" s="171">
        <f>Lámpara!AJ80</f>
        <v>12.786751889380584</v>
      </c>
      <c r="L49" s="171">
        <f>Lámpara!AK80</f>
        <v>15.014003472798715</v>
      </c>
      <c r="M49" s="171">
        <f>Lámpara!AL80</f>
        <v>17.539278987614214</v>
      </c>
      <c r="N49" s="171">
        <f>Lámpara!AM80</f>
        <v>20.217248934163614</v>
      </c>
      <c r="O49" s="171">
        <f>Lámpara!AN80</f>
        <v>22.876966638211023</v>
      </c>
      <c r="P49" s="171">
        <f>Lámpara!AO80</f>
        <v>25.339855032650657</v>
      </c>
      <c r="Q49" s="171">
        <f>Lámpara!AP80</f>
        <v>27.443578989629792</v>
      </c>
      <c r="R49" s="171">
        <f>Lámpara!AQ80</f>
        <v>29.068462203794052</v>
      </c>
      <c r="S49" s="171">
        <f>Lámpara!AR80</f>
        <v>30.160972133103122</v>
      </c>
      <c r="T49" s="171">
        <f>Lámpara!AS80</f>
        <v>30.747459076155753</v>
      </c>
      <c r="U49" s="171">
        <f>Lámpara!AT80</f>
        <v>30.931806156662219</v>
      </c>
      <c r="V49" s="171">
        <f>Lámpara!AU80</f>
        <v>30.873711703241177</v>
      </c>
      <c r="W49" s="171">
        <f>Lámpara!AV80</f>
        <v>30.749947767289072</v>
      </c>
      <c r="X49" s="171">
        <f>Lámpara!AW80</f>
        <v>30.707741843145623</v>
      </c>
      <c r="Y49" s="171">
        <f>Lámpara!AX80</f>
        <v>30.824700573520445</v>
      </c>
      <c r="Z49" s="171">
        <f>Lámpara!AY80</f>
        <v>31.09028562827789</v>
      </c>
      <c r="AA49" s="171">
        <f>Lámpara!AZ80</f>
        <v>31.417889403997137</v>
      </c>
      <c r="AB49" s="171">
        <f>Lámpara!BA80</f>
        <v>31.68515012827703</v>
      </c>
      <c r="AC49" s="171">
        <f>Lámpara!BB80</f>
        <v>31.787795200023087</v>
      </c>
      <c r="AD49" s="171">
        <f>Lámpara!BC80</f>
        <v>31.685150128277023</v>
      </c>
      <c r="AE49" s="171">
        <f>Lámpara!BD80</f>
        <v>31.417889403997126</v>
      </c>
      <c r="AF49" s="171">
        <f>Lámpara!BE80</f>
        <v>31.090285628277869</v>
      </c>
      <c r="AG49" s="171">
        <f>Lámpara!BF80</f>
        <v>30.824700573520442</v>
      </c>
      <c r="AH49" s="171">
        <f>Lámpara!BG80</f>
        <v>30.707741843145612</v>
      </c>
      <c r="AI49" s="171">
        <f>Lámpara!BH80</f>
        <v>30.74994776728909</v>
      </c>
      <c r="AJ49" s="171">
        <f>Lámpara!BI80</f>
        <v>30.873711703241185</v>
      </c>
      <c r="AK49" s="171">
        <f>Lámpara!BJ80</f>
        <v>30.931806156662212</v>
      </c>
      <c r="AL49" s="171">
        <f>Lámpara!BK80</f>
        <v>30.747459076155746</v>
      </c>
      <c r="AM49" s="171">
        <f>Lámpara!BL80</f>
        <v>30.160972133103069</v>
      </c>
      <c r="AN49" s="171">
        <f>Lámpara!BM80</f>
        <v>29.068462203793981</v>
      </c>
      <c r="AO49" s="171">
        <f>Lámpara!BN80</f>
        <v>27.443578989629692</v>
      </c>
      <c r="AP49" s="171">
        <f>Lámpara!BO80</f>
        <v>25.339855032650529</v>
      </c>
      <c r="AQ49" s="171">
        <f>Lámpara!BP80</f>
        <v>22.876966638210849</v>
      </c>
      <c r="AR49" s="171">
        <f>Lámpara!BQ80</f>
        <v>20.217248934163496</v>
      </c>
      <c r="AS49" s="171">
        <f>Lámpara!BR80</f>
        <v>17.539278987614086</v>
      </c>
      <c r="AT49" s="171">
        <f>Lámpara!BS80</f>
        <v>15.014003472798601</v>
      </c>
      <c r="AU49" s="171">
        <f>Lámpara!BT80</f>
        <v>12.786751889380508</v>
      </c>
      <c r="AV49" s="171">
        <f>Lámpara!BU80</f>
        <v>10.966366307671429</v>
      </c>
      <c r="AW49" s="171">
        <f>Lámpara!BV80</f>
        <v>9.6210697805281651</v>
      </c>
      <c r="AX49" s="171">
        <f>Lámpara!BW80</f>
        <v>8.7797387368616793</v>
      </c>
      <c r="AY49" s="171">
        <f>Lámpara!BX80</f>
        <v>2.2548795005668709</v>
      </c>
      <c r="AZ49" s="171">
        <f>Lámpara!BY80</f>
        <v>1.7701435168797413</v>
      </c>
      <c r="BA49" s="171">
        <f>Lámpara!BZ80</f>
        <v>1.4020812358571433</v>
      </c>
      <c r="BB49" s="171">
        <f>Lámpara!CA80</f>
        <v>1.1213846017604245</v>
      </c>
      <c r="BC49" s="171">
        <f>Lámpara!CB80</f>
        <v>0.90629038328604117</v>
      </c>
      <c r="BD49" s="171">
        <f>Lámpara!CC80</f>
        <v>0.74060680948472468</v>
      </c>
      <c r="BE49" s="171">
        <f>Lámpara!CD80</f>
        <v>0.61226063202649361</v>
      </c>
      <c r="BF49" s="171">
        <f>Lámpara!CE80</f>
        <v>0.5122274519258313</v>
      </c>
      <c r="BG49" s="171">
        <f>Lámpara!CF80</f>
        <v>0.43374384427370982</v>
      </c>
      <c r="BH49" s="171">
        <f>Lámpara!CG80</f>
        <v>0.37172650423800047</v>
      </c>
      <c r="BI49" s="171">
        <f>Lámpara!CH80</f>
        <v>0.32234345273049991</v>
      </c>
      <c r="BJ49" s="171">
        <f>Lámpara!CI80</f>
        <v>0.28269697329925375</v>
      </c>
      <c r="BK49" s="171">
        <f>Lámpara!CJ80</f>
        <v>0.25058871611817773</v>
      </c>
      <c r="BL49" s="171">
        <f>Lámpara!CK80</f>
        <v>0.22434530167909097</v>
      </c>
      <c r="BM49" s="171">
        <f>Lámpara!CL80</f>
        <v>0.20268853958869743</v>
      </c>
      <c r="BN49" s="171">
        <f>Lámpara!CM80</f>
        <v>0.18463860848094854</v>
      </c>
      <c r="BO49" s="171">
        <f>Lámpara!CN80</f>
        <v>0.16944163711486718</v>
      </c>
      <c r="BP49" s="171">
        <f>Lámpara!CO80</f>
        <v>0.15651539009449966</v>
      </c>
      <c r="BQ49" s="171">
        <f>Lámpara!CP80</f>
        <v>0.14540841849008088</v>
      </c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</row>
    <row r="50" spans="5:164" ht="17.100000000000001" customHeight="1" x14ac:dyDescent="0.2">
      <c r="E50" s="172"/>
      <c r="F50" s="172">
        <f t="shared" si="2"/>
        <v>2.5000000000000009</v>
      </c>
      <c r="G50" s="172"/>
      <c r="H50" s="175">
        <f t="shared" si="3"/>
        <v>-1.000000000000002</v>
      </c>
      <c r="I50" s="171">
        <f>Lámpara!AH81</f>
        <v>9.099492708519664</v>
      </c>
      <c r="J50" s="171">
        <f>Lámpara!AI81</f>
        <v>10.365269863039847</v>
      </c>
      <c r="K50" s="171">
        <f>Lámpara!AJ81</f>
        <v>12.078916765720884</v>
      </c>
      <c r="L50" s="171">
        <f>Lámpara!AK81</f>
        <v>14.174528222636047</v>
      </c>
      <c r="M50" s="171">
        <f>Lámpara!AL81</f>
        <v>16.548116256807987</v>
      </c>
      <c r="N50" s="171">
        <f>Lámpara!AM81</f>
        <v>19.061710150847606</v>
      </c>
      <c r="O50" s="171">
        <f>Lámpara!AN81</f>
        <v>21.55377333234717</v>
      </c>
      <c r="P50" s="171">
        <f>Lámpara!AO81</f>
        <v>23.856248123604836</v>
      </c>
      <c r="Q50" s="171">
        <f>Lámpara!AP81</f>
        <v>25.817028904412609</v>
      </c>
      <c r="R50" s="171">
        <f>Lámpara!AQ81</f>
        <v>27.324696752182376</v>
      </c>
      <c r="S50" s="171">
        <f>Lámpara!AR81</f>
        <v>28.33037207179558</v>
      </c>
      <c r="T50" s="171">
        <f>Lámpara!AS81</f>
        <v>28.860324629834004</v>
      </c>
      <c r="U50" s="171">
        <f>Lámpara!AT81</f>
        <v>29.013459099927122</v>
      </c>
      <c r="V50" s="171">
        <f>Lámpara!AU81</f>
        <v>28.940689588877465</v>
      </c>
      <c r="W50" s="171">
        <f>Lámpara!AV81</f>
        <v>28.80847945339011</v>
      </c>
      <c r="X50" s="171">
        <f>Lámpara!AW81</f>
        <v>28.755157922282702</v>
      </c>
      <c r="Y50" s="171">
        <f>Lámpara!AX81</f>
        <v>28.85350265708103</v>
      </c>
      <c r="Z50" s="171">
        <f>Lámpara!AY81</f>
        <v>29.093575242343789</v>
      </c>
      <c r="AA50" s="171">
        <f>Lámpara!AZ81</f>
        <v>29.394190626062137</v>
      </c>
      <c r="AB50" s="171">
        <f>Lámpara!BA81</f>
        <v>29.640744783456139</v>
      </c>
      <c r="AC50" s="171">
        <f>Lámpara!BB81</f>
        <v>29.735619756744118</v>
      </c>
      <c r="AD50" s="171">
        <f>Lámpara!BC81</f>
        <v>29.640744783456139</v>
      </c>
      <c r="AE50" s="171">
        <f>Lámpara!BD81</f>
        <v>29.394190626062123</v>
      </c>
      <c r="AF50" s="171">
        <f>Lámpara!BE81</f>
        <v>29.093575242343789</v>
      </c>
      <c r="AG50" s="171">
        <f>Lámpara!BF81</f>
        <v>28.853502657081005</v>
      </c>
      <c r="AH50" s="171">
        <f>Lámpara!BG81</f>
        <v>28.755157922282685</v>
      </c>
      <c r="AI50" s="171">
        <f>Lámpara!BH81</f>
        <v>28.808479453390127</v>
      </c>
      <c r="AJ50" s="171">
        <f>Lámpara!BI81</f>
        <v>28.940689588877465</v>
      </c>
      <c r="AK50" s="171">
        <f>Lámpara!BJ81</f>
        <v>29.013459099927136</v>
      </c>
      <c r="AL50" s="171">
        <f>Lámpara!BK81</f>
        <v>28.860324629834</v>
      </c>
      <c r="AM50" s="171">
        <f>Lámpara!BL81</f>
        <v>28.330372071795555</v>
      </c>
      <c r="AN50" s="171">
        <f>Lámpara!BM81</f>
        <v>27.324696752182309</v>
      </c>
      <c r="AO50" s="171">
        <f>Lámpara!BN81</f>
        <v>25.817028904412535</v>
      </c>
      <c r="AP50" s="171">
        <f>Lámpara!BO81</f>
        <v>23.856248123604708</v>
      </c>
      <c r="AQ50" s="171">
        <f>Lámpara!BP81</f>
        <v>21.553773332347017</v>
      </c>
      <c r="AR50" s="171">
        <f>Lámpara!BQ81</f>
        <v>19.061710150847471</v>
      </c>
      <c r="AS50" s="171">
        <f>Lámpara!BR81</f>
        <v>16.548116256807873</v>
      </c>
      <c r="AT50" s="171">
        <f>Lámpara!BS81</f>
        <v>14.174528222635937</v>
      </c>
      <c r="AU50" s="171">
        <f>Lámpara!BT81</f>
        <v>12.078916765720807</v>
      </c>
      <c r="AV50" s="171">
        <f>Lámpara!BU81</f>
        <v>10.365269863039762</v>
      </c>
      <c r="AW50" s="171">
        <f>Lámpara!BV81</f>
        <v>9.099492708519632</v>
      </c>
      <c r="AX50" s="171">
        <f>Lámpara!BW81</f>
        <v>8.3104061345983187</v>
      </c>
      <c r="AY50" s="171">
        <f>Lámpara!BX81</f>
        <v>2.107890395282908</v>
      </c>
      <c r="AZ50" s="171">
        <f>Lámpara!BY81</f>
        <v>1.6494336059319832</v>
      </c>
      <c r="BA50" s="171">
        <f>Lámpara!BZ81</f>
        <v>1.3012949256931006</v>
      </c>
      <c r="BB50" s="171">
        <f>Lámpara!CA81</f>
        <v>1.0358323748589531</v>
      </c>
      <c r="BC50" s="171">
        <f>Lámpara!CB81</f>
        <v>0.83250096851302846</v>
      </c>
      <c r="BD50" s="171">
        <f>Lámpara!CC81</f>
        <v>0.67600096367703078</v>
      </c>
      <c r="BE50" s="171">
        <f>Lámpara!CD81</f>
        <v>0.55491342440949365</v>
      </c>
      <c r="BF50" s="171">
        <f>Lámpara!CE81</f>
        <v>0.46069490631274146</v>
      </c>
      <c r="BG50" s="171">
        <f>Lámpara!CF81</f>
        <v>0.38693637161836947</v>
      </c>
      <c r="BH50" s="171">
        <f>Lámpara!CG81</f>
        <v>0.32881636307233936</v>
      </c>
      <c r="BI50" s="171">
        <f>Lámpara!CH81</f>
        <v>0.28269697329925358</v>
      </c>
      <c r="BJ50" s="171">
        <f>Lámpara!CI81</f>
        <v>0.24582482216063165</v>
      </c>
      <c r="BK50" s="171">
        <f>Lámpara!CJ81</f>
        <v>0.21610932077736603</v>
      </c>
      <c r="BL50" s="171">
        <f>Lámpara!CK81</f>
        <v>0.1919578901799448</v>
      </c>
      <c r="BM50" s="171">
        <f>Lámpara!CL81</f>
        <v>0.17215321739651357</v>
      </c>
      <c r="BN50" s="171">
        <f>Lámpara!CM81</f>
        <v>0.15576159599792497</v>
      </c>
      <c r="BO50" s="171">
        <f>Lámpara!CN81</f>
        <v>0.14206429946479418</v>
      </c>
      <c r="BP50" s="171">
        <f>Lámpara!CO81</f>
        <v>0.13050605973411042</v>
      </c>
      <c r="BQ50" s="171">
        <f>Lámpara!CP81</f>
        <v>0.12065627930475202</v>
      </c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</row>
    <row r="51" spans="5:164" ht="17.100000000000001" customHeight="1" x14ac:dyDescent="0.2">
      <c r="E51" s="172"/>
      <c r="F51" s="172">
        <f t="shared" si="2"/>
        <v>2.4000000000000008</v>
      </c>
      <c r="G51" s="172"/>
      <c r="H51" s="175">
        <f t="shared" si="3"/>
        <v>-1.1000000000000021</v>
      </c>
      <c r="I51" s="171">
        <f>Lámpara!AH82</f>
        <v>8.6152263988761035</v>
      </c>
      <c r="J51" s="171">
        <f>Lámpara!AI82</f>
        <v>9.8070175976858796</v>
      </c>
      <c r="K51" s="171">
        <f>Lámpara!AJ82</f>
        <v>11.421246556334081</v>
      </c>
      <c r="L51" s="171">
        <f>Lámpara!AK82</f>
        <v>13.3943097237737</v>
      </c>
      <c r="M51" s="171">
        <f>Lámpara!AL82</f>
        <v>15.626882461568728</v>
      </c>
      <c r="N51" s="171">
        <f>Lámpara!AM82</f>
        <v>17.987969237834708</v>
      </c>
      <c r="O51" s="171">
        <f>Lámpara!AN82</f>
        <v>20.324877823671539</v>
      </c>
      <c r="P51" s="171">
        <f>Lámpara!AO82</f>
        <v>22.479370796624558</v>
      </c>
      <c r="Q51" s="171">
        <f>Lámpara!AP82</f>
        <v>24.308829037597093</v>
      </c>
      <c r="R51" s="171">
        <f>Lámpara!AQ82</f>
        <v>25.70942590868389</v>
      </c>
      <c r="S51" s="171">
        <f>Lámpara!AR82</f>
        <v>26.636479259752186</v>
      </c>
      <c r="T51" s="171">
        <f>Lámpara!AS82</f>
        <v>27.116039074932583</v>
      </c>
      <c r="U51" s="171">
        <f>Lámpara!AT82</f>
        <v>27.242250482658349</v>
      </c>
      <c r="V51" s="171">
        <f>Lámpara!AU82</f>
        <v>27.157767370675174</v>
      </c>
      <c r="W51" s="171">
        <f>Lámpara!AV82</f>
        <v>27.019421804230142</v>
      </c>
      <c r="X51" s="171">
        <f>Lámpara!AW82</f>
        <v>26.95725991349703</v>
      </c>
      <c r="Y51" s="171">
        <f>Lámpara!AX82</f>
        <v>27.03957408613676</v>
      </c>
      <c r="Z51" s="171">
        <f>Lámpara!AY82</f>
        <v>27.256978766559406</v>
      </c>
      <c r="AA51" s="171">
        <f>Lámpara!AZ82</f>
        <v>27.533303760833046</v>
      </c>
      <c r="AB51" s="171">
        <f>Lámpara!BA82</f>
        <v>27.761114625375129</v>
      </c>
      <c r="AC51" s="171">
        <f>Lámpara!BB82</f>
        <v>27.848940349002056</v>
      </c>
      <c r="AD51" s="171">
        <f>Lámpara!BC82</f>
        <v>27.761114625375122</v>
      </c>
      <c r="AE51" s="171">
        <f>Lámpara!BD82</f>
        <v>27.53330376083305</v>
      </c>
      <c r="AF51" s="171">
        <f>Lámpara!BE82</f>
        <v>27.256978766559381</v>
      </c>
      <c r="AG51" s="171">
        <f>Lámpara!BF82</f>
        <v>27.039574086136739</v>
      </c>
      <c r="AH51" s="171">
        <f>Lámpara!BG82</f>
        <v>26.957259913497012</v>
      </c>
      <c r="AI51" s="171">
        <f>Lámpara!BH82</f>
        <v>27.019421804230156</v>
      </c>
      <c r="AJ51" s="171">
        <f>Lámpara!BI82</f>
        <v>27.157767370675181</v>
      </c>
      <c r="AK51" s="171">
        <f>Lámpara!BJ82</f>
        <v>27.242250482658363</v>
      </c>
      <c r="AL51" s="171">
        <f>Lámpara!BK82</f>
        <v>27.11603907493258</v>
      </c>
      <c r="AM51" s="171">
        <f>Lámpara!BL82</f>
        <v>26.636479259752146</v>
      </c>
      <c r="AN51" s="171">
        <f>Lámpara!BM82</f>
        <v>25.70942590868383</v>
      </c>
      <c r="AO51" s="171">
        <f>Lámpara!BN82</f>
        <v>24.308829037597022</v>
      </c>
      <c r="AP51" s="171">
        <f>Lámpara!BO82</f>
        <v>22.479370796624458</v>
      </c>
      <c r="AQ51" s="171">
        <f>Lámpara!BP82</f>
        <v>20.324877823671383</v>
      </c>
      <c r="AR51" s="171">
        <f>Lámpara!BQ82</f>
        <v>17.987969237834601</v>
      </c>
      <c r="AS51" s="171">
        <f>Lámpara!BR82</f>
        <v>15.62688246156862</v>
      </c>
      <c r="AT51" s="171">
        <f>Lámpara!BS82</f>
        <v>13.394309723773604</v>
      </c>
      <c r="AU51" s="171">
        <f>Lámpara!BT82</f>
        <v>11.421246556334015</v>
      </c>
      <c r="AV51" s="171">
        <f>Lámpara!BU82</f>
        <v>9.8070175976857961</v>
      </c>
      <c r="AW51" s="171">
        <f>Lámpara!BV82</f>
        <v>8.6152263988760769</v>
      </c>
      <c r="AX51" s="171">
        <f>Lámpara!BW82</f>
        <v>7.8745158174624148</v>
      </c>
      <c r="AY51" s="171">
        <f>Lámpara!BX82</f>
        <v>1.9771481688783514</v>
      </c>
      <c r="AZ51" s="171">
        <f>Lámpara!BY82</f>
        <v>1.543159965243124</v>
      </c>
      <c r="BA51" s="171">
        <f>Lámpara!BZ82</f>
        <v>1.213522839837432</v>
      </c>
      <c r="BB51" s="171">
        <f>Lámpara!CA82</f>
        <v>0.96215510914451674</v>
      </c>
      <c r="BC51" s="171">
        <f>Lámpara!CB82</f>
        <v>0.76965448389159319</v>
      </c>
      <c r="BD51" s="171">
        <f>Lámpara!CC82</f>
        <v>0.62155924952277797</v>
      </c>
      <c r="BE51" s="171">
        <f>Lámpara!CD82</f>
        <v>0.50706613217984553</v>
      </c>
      <c r="BF51" s="171">
        <f>Lámpara!CE82</f>
        <v>0.41808491764460376</v>
      </c>
      <c r="BG51" s="171">
        <f>Lámpara!CF82</f>
        <v>0.34854100665267385</v>
      </c>
      <c r="BH51" s="171">
        <f>Lámpara!CG82</f>
        <v>0.2938603755710591</v>
      </c>
      <c r="BI51" s="171">
        <f>Lámpara!CH82</f>
        <v>0.25058871611817773</v>
      </c>
      <c r="BJ51" s="171">
        <f>Lámpara!CI82</f>
        <v>0.21610932077736611</v>
      </c>
      <c r="BK51" s="171">
        <f>Lámpara!CJ82</f>
        <v>0.18843370213159777</v>
      </c>
      <c r="BL51" s="171">
        <f>Lámpara!CK82</f>
        <v>0.16604585458758078</v>
      </c>
      <c r="BM51" s="171">
        <f>Lámpara!CL82</f>
        <v>0.1477861412651206</v>
      </c>
      <c r="BN51" s="171">
        <f>Lámpara!CM82</f>
        <v>0.13276450616580476</v>
      </c>
      <c r="BO51" s="171">
        <f>Lámpara!CN82</f>
        <v>0.12029543425480008</v>
      </c>
      <c r="BP51" s="171">
        <f>Lámpara!CO82</f>
        <v>0.10984907657327021</v>
      </c>
      <c r="BQ51" s="171">
        <f>Lámpara!CP82</f>
        <v>0.10101441970344854</v>
      </c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</row>
    <row r="52" spans="5:164" ht="17.100000000000001" customHeight="1" x14ac:dyDescent="0.2">
      <c r="E52" s="172"/>
      <c r="F52" s="172">
        <f t="shared" si="2"/>
        <v>2.3000000000000007</v>
      </c>
      <c r="G52" s="172"/>
      <c r="H52" s="175">
        <f t="shared" si="3"/>
        <v>-1.2000000000000022</v>
      </c>
      <c r="I52" s="171">
        <f>Lámpara!AH83</f>
        <v>8.1642146658140184</v>
      </c>
      <c r="J52" s="171">
        <f>Lámpara!AI83</f>
        <v>9.2871093750898908</v>
      </c>
      <c r="K52" s="171">
        <f>Lámpara!AJ83</f>
        <v>10.808678262420086</v>
      </c>
      <c r="L52" s="171">
        <f>Lámpara!AK83</f>
        <v>12.667590960106972</v>
      </c>
      <c r="M52" s="171">
        <f>Lámpara!AL83</f>
        <v>14.768994391506867</v>
      </c>
      <c r="N52" s="171">
        <f>Lámpara!AM83</f>
        <v>16.988498294507977</v>
      </c>
      <c r="O52" s="171">
        <f>Lámpara!AN83</f>
        <v>19.181719097600421</v>
      </c>
      <c r="P52" s="171">
        <f>Lámpara!AO83</f>
        <v>21.199585695649496</v>
      </c>
      <c r="Q52" s="171">
        <f>Lámpara!AP83</f>
        <v>22.908277759272263</v>
      </c>
      <c r="R52" s="171">
        <f>Lámpara!AQ83</f>
        <v>24.210952504802879</v>
      </c>
      <c r="S52" s="171">
        <f>Lámpara!AR83</f>
        <v>25.06671669268508</v>
      </c>
      <c r="T52" s="171">
        <f>Lámpara!AS83</f>
        <v>25.501287887083613</v>
      </c>
      <c r="U52" s="171">
        <f>Lámpara!AT83</f>
        <v>25.604270274930123</v>
      </c>
      <c r="V52" s="171">
        <f>Lámpara!AU83</f>
        <v>25.5105552181981</v>
      </c>
      <c r="W52" s="171">
        <f>Lámpara!AV83</f>
        <v>25.367978328213031</v>
      </c>
      <c r="X52" s="171">
        <f>Lámpara!AW83</f>
        <v>25.29887554829449</v>
      </c>
      <c r="Y52" s="171">
        <f>Lámpara!AX83</f>
        <v>25.36737351334266</v>
      </c>
      <c r="Z52" s="171">
        <f>Lámpara!AY83</f>
        <v>25.56459783703993</v>
      </c>
      <c r="AA52" s="171">
        <f>Lámpara!AZ83</f>
        <v>25.819019676460776</v>
      </c>
      <c r="AB52" s="171">
        <f>Lámpara!BA83</f>
        <v>26.029835148059689</v>
      </c>
      <c r="AC52" s="171">
        <f>Lámpara!BB83</f>
        <v>26.111255090050008</v>
      </c>
      <c r="AD52" s="171">
        <f>Lámpara!BC83</f>
        <v>26.029835148059686</v>
      </c>
      <c r="AE52" s="171">
        <f>Lámpara!BD83</f>
        <v>25.81901967646078</v>
      </c>
      <c r="AF52" s="171">
        <f>Lámpara!BE83</f>
        <v>25.564597837039926</v>
      </c>
      <c r="AG52" s="171">
        <f>Lámpara!BF83</f>
        <v>25.367373513342638</v>
      </c>
      <c r="AH52" s="171">
        <f>Lámpara!BG83</f>
        <v>25.298875548294479</v>
      </c>
      <c r="AI52" s="171">
        <f>Lámpara!BH83</f>
        <v>25.367978328213042</v>
      </c>
      <c r="AJ52" s="171">
        <f>Lámpara!BI83</f>
        <v>25.510555218198107</v>
      </c>
      <c r="AK52" s="171">
        <f>Lámpara!BJ83</f>
        <v>25.604270274930126</v>
      </c>
      <c r="AL52" s="171">
        <f>Lámpara!BK83</f>
        <v>25.501287887083606</v>
      </c>
      <c r="AM52" s="171">
        <f>Lámpara!BL83</f>
        <v>25.066716692685052</v>
      </c>
      <c r="AN52" s="171">
        <f>Lámpara!BM83</f>
        <v>24.210952504802833</v>
      </c>
      <c r="AO52" s="171">
        <f>Lámpara!BN83</f>
        <v>22.908277759272178</v>
      </c>
      <c r="AP52" s="171">
        <f>Lámpara!BO83</f>
        <v>21.199585695649393</v>
      </c>
      <c r="AQ52" s="171">
        <f>Lámpara!BP83</f>
        <v>19.181719097600276</v>
      </c>
      <c r="AR52" s="171">
        <f>Lámpara!BQ83</f>
        <v>16.988498294507874</v>
      </c>
      <c r="AS52" s="171">
        <f>Lámpara!BR83</f>
        <v>14.768994391506761</v>
      </c>
      <c r="AT52" s="171">
        <f>Lámpara!BS83</f>
        <v>12.66759096010688</v>
      </c>
      <c r="AU52" s="171">
        <f>Lámpara!BT83</f>
        <v>10.80867826242001</v>
      </c>
      <c r="AV52" s="171">
        <f>Lámpara!BU83</f>
        <v>9.2871093750898197</v>
      </c>
      <c r="AW52" s="171">
        <f>Lámpara!BV83</f>
        <v>8.1642146658139954</v>
      </c>
      <c r="AX52" s="171">
        <f>Lámpara!BW83</f>
        <v>7.4683559570335944</v>
      </c>
      <c r="AY52" s="171">
        <f>Lámpara!BX83</f>
        <v>1.859767951365338</v>
      </c>
      <c r="AZ52" s="171">
        <f>Lámpara!BY83</f>
        <v>1.4486211224819943</v>
      </c>
      <c r="BA52" s="171">
        <f>Lámpara!BZ83</f>
        <v>1.136222767483374</v>
      </c>
      <c r="BB52" s="171">
        <f>Lámpara!CA83</f>
        <v>0.89795204256052308</v>
      </c>
      <c r="BC52" s="171">
        <f>Lámpara!CB83</f>
        <v>0.71547812596994609</v>
      </c>
      <c r="BD52" s="171">
        <f>Lámpara!CC83</f>
        <v>0.57512628798834065</v>
      </c>
      <c r="BE52" s="171">
        <f>Lámpara!CD83</f>
        <v>0.46667229404173033</v>
      </c>
      <c r="BF52" s="171">
        <f>Lámpara!CE83</f>
        <v>0.38245283591402213</v>
      </c>
      <c r="BG52" s="171">
        <f>Lámpara!CF83</f>
        <v>0.31670878302698796</v>
      </c>
      <c r="BH52" s="171">
        <f>Lámpara!CG83</f>
        <v>0.26509982874859733</v>
      </c>
      <c r="BI52" s="171">
        <f>Lámpara!CH83</f>
        <v>0.22434530167909122</v>
      </c>
      <c r="BJ52" s="171">
        <f>Lámpara!CI83</f>
        <v>0.191957890179945</v>
      </c>
      <c r="BK52" s="171">
        <f>Lámpara!CJ83</f>
        <v>0.16604585458758095</v>
      </c>
      <c r="BL52" s="171">
        <f>Lámpara!CK83</f>
        <v>0.14516578805116398</v>
      </c>
      <c r="BM52" s="171">
        <f>Lámpara!CL83</f>
        <v>0.12821274597506366</v>
      </c>
      <c r="BN52" s="171">
        <f>Lámpara!CM83</f>
        <v>0.11433805256007788</v>
      </c>
      <c r="BO52" s="171">
        <f>Lámpara!CN83</f>
        <v>0.10288764949676973</v>
      </c>
      <c r="BP52" s="171">
        <f>Lámpara!CO83</f>
        <v>9.3355726002094561E-2</v>
      </c>
      <c r="BQ52" s="171">
        <f>Lámpara!CP83</f>
        <v>8.5349744300002264E-2</v>
      </c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</row>
    <row r="53" spans="5:164" ht="17.100000000000001" customHeight="1" x14ac:dyDescent="0.2">
      <c r="E53" s="172"/>
      <c r="F53" s="172">
        <f t="shared" si="2"/>
        <v>2.2000000000000006</v>
      </c>
      <c r="G53" s="172"/>
      <c r="H53" s="175">
        <f t="shared" si="3"/>
        <v>-1.3000000000000023</v>
      </c>
      <c r="I53" s="171">
        <f>Lámpara!AH84</f>
        <v>7.743122845790201</v>
      </c>
      <c r="J53" s="171">
        <f>Lámpara!AI84</f>
        <v>8.8018134400842527</v>
      </c>
      <c r="K53" s="171">
        <f>Lámpara!AJ84</f>
        <v>10.23697047365299</v>
      </c>
      <c r="L53" s="171">
        <f>Lámpara!AK84</f>
        <v>11.989498257881543</v>
      </c>
      <c r="M53" s="171">
        <f>Lámpara!AL84</f>
        <v>13.968824294979816</v>
      </c>
      <c r="N53" s="171">
        <f>Lámpara!AM84</f>
        <v>16.056808314887633</v>
      </c>
      <c r="O53" s="171">
        <f>Lámpara!AN84</f>
        <v>18.116869447538196</v>
      </c>
      <c r="P53" s="171">
        <f>Lámpara!AO84</f>
        <v>20.008492253824667</v>
      </c>
      <c r="Q53" s="171">
        <f>Lámpara!AP84</f>
        <v>21.606019343743505</v>
      </c>
      <c r="R53" s="171">
        <f>Lámpara!AQ84</f>
        <v>22.819035511352048</v>
      </c>
      <c r="S53" s="171">
        <f>Lámpara!AR84</f>
        <v>23.610070091365255</v>
      </c>
      <c r="T53" s="171">
        <f>Lámpara!AS84</f>
        <v>24.004418201476316</v>
      </c>
      <c r="U53" s="171">
        <f>Lámpara!AT84</f>
        <v>24.087359051886086</v>
      </c>
      <c r="V53" s="171">
        <f>Lámpara!AU84</f>
        <v>23.986492581177028</v>
      </c>
      <c r="W53" s="171">
        <f>Lámpara!AV84</f>
        <v>23.841251618938383</v>
      </c>
      <c r="X53" s="171">
        <f>Lámpara!AW84</f>
        <v>23.766794550668042</v>
      </c>
      <c r="Y53" s="171">
        <f>Lámpara!AX84</f>
        <v>23.823378696899987</v>
      </c>
      <c r="Z53" s="171">
        <f>Lámpara!AY84</f>
        <v>24.002603640141416</v>
      </c>
      <c r="AA53" s="171">
        <f>Lámpara!AZ84</f>
        <v>24.237239552529484</v>
      </c>
      <c r="AB53" s="171">
        <f>Lámpara!BA84</f>
        <v>24.432619061163429</v>
      </c>
      <c r="AC53" s="171">
        <f>Lámpara!BB84</f>
        <v>24.508208750440719</v>
      </c>
      <c r="AD53" s="171">
        <f>Lámpara!BC84</f>
        <v>24.432619061163425</v>
      </c>
      <c r="AE53" s="171">
        <f>Lámpara!BD84</f>
        <v>24.237239552529488</v>
      </c>
      <c r="AF53" s="171">
        <f>Lámpara!BE84</f>
        <v>24.002603640141398</v>
      </c>
      <c r="AG53" s="171">
        <f>Lámpara!BF84</f>
        <v>23.823378696899983</v>
      </c>
      <c r="AH53" s="171">
        <f>Lámpara!BG84</f>
        <v>23.766794550668031</v>
      </c>
      <c r="AI53" s="171">
        <f>Lámpara!BH84</f>
        <v>23.84125161893839</v>
      </c>
      <c r="AJ53" s="171">
        <f>Lámpara!BI84</f>
        <v>23.986492581177032</v>
      </c>
      <c r="AK53" s="171">
        <f>Lámpara!BJ84</f>
        <v>24.087359051886096</v>
      </c>
      <c r="AL53" s="171">
        <f>Lámpara!BK84</f>
        <v>24.004418201476309</v>
      </c>
      <c r="AM53" s="171">
        <f>Lámpara!BL84</f>
        <v>23.610070091365241</v>
      </c>
      <c r="AN53" s="171">
        <f>Lámpara!BM84</f>
        <v>22.819035511351995</v>
      </c>
      <c r="AO53" s="171">
        <f>Lámpara!BN84</f>
        <v>21.606019343743434</v>
      </c>
      <c r="AP53" s="171">
        <f>Lámpara!BO84</f>
        <v>20.008492253824564</v>
      </c>
      <c r="AQ53" s="171">
        <f>Lámpara!BP84</f>
        <v>18.116869447538061</v>
      </c>
      <c r="AR53" s="171">
        <f>Lámpara!BQ84</f>
        <v>16.056808314887537</v>
      </c>
      <c r="AS53" s="171">
        <f>Lámpara!BR84</f>
        <v>13.968824294979719</v>
      </c>
      <c r="AT53" s="171">
        <f>Lámpara!BS84</f>
        <v>11.989498257881451</v>
      </c>
      <c r="AU53" s="171">
        <f>Lámpara!BT84</f>
        <v>10.236970473652921</v>
      </c>
      <c r="AV53" s="171">
        <f>Lámpara!BU84</f>
        <v>8.8018134400841852</v>
      </c>
      <c r="AW53" s="171">
        <f>Lámpara!BV84</f>
        <v>7.7431228457901771</v>
      </c>
      <c r="AX53" s="171">
        <f>Lámpara!BW84</f>
        <v>7.0888935656239465</v>
      </c>
      <c r="AY53" s="171">
        <f>Lámpara!BX84</f>
        <v>1.7535220085493437</v>
      </c>
      <c r="AZ53" s="171">
        <f>Lámpara!BY84</f>
        <v>1.3637407460953637</v>
      </c>
      <c r="BA53" s="171">
        <f>Lámpara!BZ84</f>
        <v>1.0674471940839252</v>
      </c>
      <c r="BB53" s="171">
        <f>Lámpara!CA84</f>
        <v>0.84138802706735438</v>
      </c>
      <c r="BC53" s="171">
        <f>Lámpara!CB84</f>
        <v>0.66823688136639725</v>
      </c>
      <c r="BD53" s="171">
        <f>Lámpara!CC84</f>
        <v>0.53505786788851695</v>
      </c>
      <c r="BE53" s="171">
        <f>Lámpara!CD84</f>
        <v>0.43217116394457161</v>
      </c>
      <c r="BF53" s="171">
        <f>Lámpara!CE84</f>
        <v>0.35231542190767118</v>
      </c>
      <c r="BG53" s="171">
        <f>Lámpara!CF84</f>
        <v>0.29002897011970258</v>
      </c>
      <c r="BH53" s="171">
        <f>Lámpara!CG84</f>
        <v>0.2411921793739647</v>
      </c>
      <c r="BI53" s="171">
        <f>Lámpara!CH84</f>
        <v>0.20268853958869756</v>
      </c>
      <c r="BJ53" s="171">
        <f>Lámpara!CI84</f>
        <v>0.17215321739651368</v>
      </c>
      <c r="BK53" s="171">
        <f>Lámpara!CJ84</f>
        <v>0.14778614126512069</v>
      </c>
      <c r="BL53" s="171">
        <f>Lámpara!CK84</f>
        <v>0.12821274597506357</v>
      </c>
      <c r="BM53" s="171">
        <f>Lámpara!CL84</f>
        <v>0.11237997533284352</v>
      </c>
      <c r="BN53" s="171">
        <f>Lámpara!CM84</f>
        <v>9.947841834494596E-2</v>
      </c>
      <c r="BO53" s="171">
        <f>Lámpara!CN84</f>
        <v>8.8883856580252038E-2</v>
      </c>
      <c r="BP53" s="171">
        <f>Lámpara!CO84</f>
        <v>8.0113262737726065E-2</v>
      </c>
      <c r="BQ53" s="171">
        <f>Lámpara!CP84</f>
        <v>7.2791584114266936E-2</v>
      </c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</row>
    <row r="54" spans="5:164" ht="17.100000000000001" customHeight="1" x14ac:dyDescent="0.2">
      <c r="E54" s="172"/>
      <c r="F54" s="172">
        <f t="shared" si="2"/>
        <v>2.1000000000000005</v>
      </c>
      <c r="G54" s="172"/>
      <c r="H54" s="175">
        <f t="shared" si="3"/>
        <v>-1.4000000000000024</v>
      </c>
      <c r="I54" s="171">
        <f>Lámpara!AH85</f>
        <v>7.3491647080094662</v>
      </c>
      <c r="J54" s="171">
        <f>Lámpara!AI85</f>
        <v>8.3479851020970788</v>
      </c>
      <c r="K54" s="171">
        <f>Lámpara!AJ85</f>
        <v>9.7025138491874525</v>
      </c>
      <c r="L54" s="171">
        <f>Lámpara!AK85</f>
        <v>11.355843340607828</v>
      </c>
      <c r="M54" s="171">
        <f>Lámpara!AL85</f>
        <v>13.221492964975663</v>
      </c>
      <c r="N54" s="171">
        <f>Lámpara!AM85</f>
        <v>15.187232421965531</v>
      </c>
      <c r="O54" s="171">
        <f>Lámpara!AN85</f>
        <v>17.123806684151248</v>
      </c>
      <c r="P54" s="171">
        <f>Lámpara!AO85</f>
        <v>18.898686537573663</v>
      </c>
      <c r="Q54" s="171">
        <f>Lámpara!AP85</f>
        <v>20.393790128802916</v>
      </c>
      <c r="R54" s="171">
        <f>Lámpara!AQ85</f>
        <v>21.524621428898154</v>
      </c>
      <c r="S54" s="171">
        <f>Lámpara!AR85</f>
        <v>22.256803866709426</v>
      </c>
      <c r="T54" s="171">
        <f>Lámpara!AS85</f>
        <v>22.615139240400751</v>
      </c>
      <c r="U54" s="171">
        <f>Lámpara!AT85</f>
        <v>22.68079332582727</v>
      </c>
      <c r="V54" s="171">
        <f>Lámpara!AU85</f>
        <v>22.574519331471762</v>
      </c>
      <c r="W54" s="171">
        <f>Lámpara!AV85</f>
        <v>22.42790153109204</v>
      </c>
      <c r="X54" s="171">
        <f>Lámpara!AW85</f>
        <v>22.349415262769519</v>
      </c>
      <c r="Y54" s="171">
        <f>Lámpara!AX85</f>
        <v>22.395723133840811</v>
      </c>
      <c r="Z54" s="171">
        <f>Lámpara!AY85</f>
        <v>22.558865293300034</v>
      </c>
      <c r="AA54" s="171">
        <f>Lámpara!AZ85</f>
        <v>22.775597014817858</v>
      </c>
      <c r="AB54" s="171">
        <f>Lámpara!BA85</f>
        <v>22.956934499628666</v>
      </c>
      <c r="AC54" s="171">
        <f>Lámpara!BB85</f>
        <v>23.027209625233969</v>
      </c>
      <c r="AD54" s="171">
        <f>Lámpara!BC85</f>
        <v>22.956934499628662</v>
      </c>
      <c r="AE54" s="171">
        <f>Lámpara!BD85</f>
        <v>22.775597014817862</v>
      </c>
      <c r="AF54" s="171">
        <f>Lámpara!BE85</f>
        <v>22.55886529330003</v>
      </c>
      <c r="AG54" s="171">
        <f>Lámpara!BF85</f>
        <v>22.395723133840807</v>
      </c>
      <c r="AH54" s="171">
        <f>Lámpara!BG85</f>
        <v>22.349415262769515</v>
      </c>
      <c r="AI54" s="171">
        <f>Lámpara!BH85</f>
        <v>22.427901531092051</v>
      </c>
      <c r="AJ54" s="171">
        <f>Lámpara!BI85</f>
        <v>22.574519331471762</v>
      </c>
      <c r="AK54" s="171">
        <f>Lámpara!BJ85</f>
        <v>22.680793325827281</v>
      </c>
      <c r="AL54" s="171">
        <f>Lámpara!BK85</f>
        <v>22.615139240400733</v>
      </c>
      <c r="AM54" s="171">
        <f>Lámpara!BL85</f>
        <v>22.256803866709401</v>
      </c>
      <c r="AN54" s="171">
        <f>Lámpara!BM85</f>
        <v>21.524621428898111</v>
      </c>
      <c r="AO54" s="171">
        <f>Lámpara!BN85</f>
        <v>20.393790128802848</v>
      </c>
      <c r="AP54" s="171">
        <f>Lámpara!BO85</f>
        <v>18.898686537573564</v>
      </c>
      <c r="AQ54" s="171">
        <f>Lámpara!BP85</f>
        <v>17.123806684151123</v>
      </c>
      <c r="AR54" s="171">
        <f>Lámpara!BQ85</f>
        <v>15.187232421965435</v>
      </c>
      <c r="AS54" s="171">
        <f>Lámpara!BR85</f>
        <v>13.221492964975567</v>
      </c>
      <c r="AT54" s="171">
        <f>Lámpara!BS85</f>
        <v>11.355843340607743</v>
      </c>
      <c r="AU54" s="171">
        <f>Lámpara!BT85</f>
        <v>9.7025138491873886</v>
      </c>
      <c r="AV54" s="171">
        <f>Lámpara!BU85</f>
        <v>8.3479851020970148</v>
      </c>
      <c r="AW54" s="171">
        <f>Lámpara!BV85</f>
        <v>7.3491647080094458</v>
      </c>
      <c r="AX54" s="171">
        <f>Lámpara!BW85</f>
        <v>6.733609812109929</v>
      </c>
      <c r="AY54" s="171">
        <f>Lámpara!BX85</f>
        <v>1.6566746650096378</v>
      </c>
      <c r="AZ54" s="171">
        <f>Lámpara!BY85</f>
        <v>1.2869106097926466</v>
      </c>
      <c r="BA54" s="171">
        <f>Lámpara!BZ85</f>
        <v>1.0056941055896675</v>
      </c>
      <c r="BB54" s="171">
        <f>Lámpara!CA85</f>
        <v>0.7910519295462779</v>
      </c>
      <c r="BC54" s="171">
        <f>Lámpara!CB85</f>
        <v>0.62659925017393003</v>
      </c>
      <c r="BD54" s="171">
        <f>Lámpara!CC85</f>
        <v>0.50009369591034314</v>
      </c>
      <c r="BE54" s="171">
        <f>Lámpara!CD85</f>
        <v>0.40236717824431362</v>
      </c>
      <c r="BF54" s="171">
        <f>Lámpara!CE85</f>
        <v>0.32653671519878019</v>
      </c>
      <c r="BG54" s="171">
        <f>Lámpara!CF85</f>
        <v>0.26742102421853498</v>
      </c>
      <c r="BH54" s="171">
        <f>Lámpara!CG85</f>
        <v>0.22110877368878148</v>
      </c>
      <c r="BI54" s="171">
        <f>Lámpara!CH85</f>
        <v>0.18463860848094854</v>
      </c>
      <c r="BJ54" s="171">
        <f>Lámpara!CI85</f>
        <v>0.15576159599792508</v>
      </c>
      <c r="BK54" s="171">
        <f>Lámpara!CJ85</f>
        <v>0.13276450616580476</v>
      </c>
      <c r="BL54" s="171">
        <f>Lámpara!CK85</f>
        <v>0.1143380525600778</v>
      </c>
      <c r="BM54" s="171">
        <f>Lámpara!CL85</f>
        <v>9.947841834494596E-2</v>
      </c>
      <c r="BN54" s="171">
        <f>Lámpara!CM85</f>
        <v>8.741347024971266E-2</v>
      </c>
      <c r="BO54" s="171">
        <f>Lámpara!CN85</f>
        <v>7.7547323252397521E-2</v>
      </c>
      <c r="BP54" s="171">
        <f>Lámpara!CO85</f>
        <v>6.941857695271525E-2</v>
      </c>
      <c r="BQ54" s="171">
        <f>Lámpara!CP85</f>
        <v>6.2668762692197441E-2</v>
      </c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</row>
    <row r="55" spans="5:164" ht="17.100000000000001" customHeight="1" x14ac:dyDescent="0.2">
      <c r="E55" s="172"/>
      <c r="F55" s="172">
        <f t="shared" si="2"/>
        <v>2.0000000000000004</v>
      </c>
      <c r="G55" s="172"/>
      <c r="H55" s="175">
        <f t="shared" si="3"/>
        <v>-1.5000000000000024</v>
      </c>
      <c r="I55" s="171">
        <f>Lámpara!AH86</f>
        <v>6.9799755909960277</v>
      </c>
      <c r="J55" s="171">
        <f>Lámpara!AI86</f>
        <v>7.9229338497019635</v>
      </c>
      <c r="K55" s="171">
        <f>Lámpara!AJ86</f>
        <v>9.2021921604230368</v>
      </c>
      <c r="L55" s="171">
        <f>Lámpara!AK86</f>
        <v>10.762978010739474</v>
      </c>
      <c r="M55" s="171">
        <f>Lámpara!AL86</f>
        <v>12.522717483550318</v>
      </c>
      <c r="N55" s="171">
        <f>Lámpara!AM86</f>
        <v>14.374765812251537</v>
      </c>
      <c r="O55" s="171">
        <f>Lámpara!AN86</f>
        <v>16.196745192714012</v>
      </c>
      <c r="P55" s="171">
        <f>Lámpara!AO86</f>
        <v>17.863582229424328</v>
      </c>
      <c r="Q55" s="171">
        <f>Lámpara!AP86</f>
        <v>19.264228307853625</v>
      </c>
      <c r="R55" s="171">
        <f>Lámpara!AQ86</f>
        <v>20.319642027258535</v>
      </c>
      <c r="S55" s="171">
        <f>Lámpara!AR86</f>
        <v>20.998246348128852</v>
      </c>
      <c r="T55" s="171">
        <f>Lámpara!AS86</f>
        <v>21.324295047739973</v>
      </c>
      <c r="U55" s="171">
        <f>Lámpara!AT86</f>
        <v>21.3750462544232</v>
      </c>
      <c r="V55" s="171">
        <f>Lámpara!AU86</f>
        <v>21.264825253998552</v>
      </c>
      <c r="W55" s="171">
        <f>Lámpara!AV86</f>
        <v>21.11788446285513</v>
      </c>
      <c r="X55" s="171">
        <f>Lámpara!AW86</f>
        <v>21.036474820255357</v>
      </c>
      <c r="Y55" s="171">
        <f>Lámpara!AX86</f>
        <v>21.07391830077761</v>
      </c>
      <c r="Z55" s="171">
        <f>Lámpara!AY86</f>
        <v>21.222665461785979</v>
      </c>
      <c r="AA55" s="171">
        <f>Lámpara!AZ86</f>
        <v>21.423168680909605</v>
      </c>
      <c r="AB55" s="171">
        <f>Lámpara!BA86</f>
        <v>21.591712353177908</v>
      </c>
      <c r="AC55" s="171">
        <f>Lámpara!BB86</f>
        <v>21.657135757988804</v>
      </c>
      <c r="AD55" s="171">
        <f>Lámpara!BC86</f>
        <v>21.591712353177904</v>
      </c>
      <c r="AE55" s="171">
        <f>Lámpara!BD86</f>
        <v>21.423168680909601</v>
      </c>
      <c r="AF55" s="171">
        <f>Lámpara!BE86</f>
        <v>21.222665461785979</v>
      </c>
      <c r="AG55" s="171">
        <f>Lámpara!BF86</f>
        <v>21.073918300777606</v>
      </c>
      <c r="AH55" s="171">
        <f>Lámpara!BG86</f>
        <v>21.036474820255343</v>
      </c>
      <c r="AI55" s="171">
        <f>Lámpara!BH86</f>
        <v>21.117884462855145</v>
      </c>
      <c r="AJ55" s="171">
        <f>Lámpara!BI86</f>
        <v>21.264825253998552</v>
      </c>
      <c r="AK55" s="171">
        <f>Lámpara!BJ86</f>
        <v>21.375046254423214</v>
      </c>
      <c r="AL55" s="171">
        <f>Lámpara!BK86</f>
        <v>21.32429504773997</v>
      </c>
      <c r="AM55" s="171">
        <f>Lámpara!BL86</f>
        <v>20.998246348128834</v>
      </c>
      <c r="AN55" s="171">
        <f>Lámpara!BM86</f>
        <v>20.319642027258507</v>
      </c>
      <c r="AO55" s="171">
        <f>Lámpara!BN86</f>
        <v>19.26422830785355</v>
      </c>
      <c r="AP55" s="171">
        <f>Lámpara!BO86</f>
        <v>17.863582229424239</v>
      </c>
      <c r="AQ55" s="171">
        <f>Lámpara!BP86</f>
        <v>16.196745192713887</v>
      </c>
      <c r="AR55" s="171">
        <f>Lámpara!BQ86</f>
        <v>14.374765812251447</v>
      </c>
      <c r="AS55" s="171">
        <f>Lámpara!BR86</f>
        <v>12.52271748355022</v>
      </c>
      <c r="AT55" s="171">
        <f>Lámpara!BS86</f>
        <v>10.762978010739385</v>
      </c>
      <c r="AU55" s="171">
        <f>Lámpara!BT86</f>
        <v>9.2021921604229711</v>
      </c>
      <c r="AV55" s="171">
        <f>Lámpara!BU86</f>
        <v>7.9229338497019004</v>
      </c>
      <c r="AW55" s="171">
        <f>Lámpara!BV86</f>
        <v>6.9799755909960073</v>
      </c>
      <c r="AX55" s="171">
        <f>Lámpara!BW86</f>
        <v>6.400379294837232</v>
      </c>
      <c r="AY55" s="171">
        <f>Lámpara!BX86</f>
        <v>1.567860451663333</v>
      </c>
      <c r="AZ55" s="171">
        <f>Lámpara!BY86</f>
        <v>1.2168744966221954</v>
      </c>
      <c r="BA55" s="171">
        <f>Lámpara!BZ86</f>
        <v>0.94979651949205746</v>
      </c>
      <c r="BB55" s="171">
        <f>Lámpara!CA86</f>
        <v>0.74585163145667932</v>
      </c>
      <c r="BC55" s="171">
        <f>Lámpara!CB86</f>
        <v>0.58953753282391408</v>
      </c>
      <c r="BD55" s="171">
        <f>Lámpara!CC86</f>
        <v>0.46926277209803713</v>
      </c>
      <c r="BE55" s="171">
        <f>Lámpara!CD86</f>
        <v>0.3763402095041104</v>
      </c>
      <c r="BF55" s="171">
        <f>Lámpara!CE86</f>
        <v>0.30424294901916593</v>
      </c>
      <c r="BG55" s="171">
        <f>Lámpara!CF86</f>
        <v>0.24805394430045266</v>
      </c>
      <c r="BH55" s="171">
        <f>Lámpara!CG86</f>
        <v>0.20405842428344328</v>
      </c>
      <c r="BI55" s="171">
        <f>Lámpara!CH86</f>
        <v>0.16944163711486718</v>
      </c>
      <c r="BJ55" s="171">
        <f>Lámpara!CI86</f>
        <v>0.14206429946479426</v>
      </c>
      <c r="BK55" s="171">
        <f>Lámpara!CJ86</f>
        <v>0.12029543425480008</v>
      </c>
      <c r="BL55" s="171">
        <f>Lámpara!CK86</f>
        <v>0.10288764949676965</v>
      </c>
      <c r="BM55" s="171">
        <f>Lámpara!CL86</f>
        <v>8.8883856580252038E-2</v>
      </c>
      <c r="BN55" s="171">
        <f>Lámpara!CM86</f>
        <v>7.7547323252397521E-2</v>
      </c>
      <c r="BO55" s="171">
        <f>Lámpara!CN86</f>
        <v>6.8309083085777114E-2</v>
      </c>
      <c r="BP55" s="171">
        <f>Lámpara!CO86</f>
        <v>6.0728284847971027E-2</v>
      </c>
      <c r="BQ55" s="171">
        <f>Lámpara!CP86</f>
        <v>5.4462212880372708E-2</v>
      </c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</row>
    <row r="56" spans="5:164" ht="17.100000000000001" customHeight="1" x14ac:dyDescent="0.2">
      <c r="E56" s="172"/>
      <c r="F56" s="172">
        <f t="shared" si="2"/>
        <v>1.9000000000000006</v>
      </c>
      <c r="G56" s="172"/>
      <c r="H56" s="175">
        <f t="shared" si="3"/>
        <v>-1.6000000000000025</v>
      </c>
      <c r="I56" s="171">
        <f>Lámpara!AH87</f>
        <v>6.6335190191749076</v>
      </c>
      <c r="J56" s="171">
        <f>Lámpara!AI87</f>
        <v>7.5243254674739442</v>
      </c>
      <c r="K56" s="171">
        <f>Lámpara!AJ87</f>
        <v>8.7332797910656286</v>
      </c>
      <c r="L56" s="171">
        <f>Lámpara!AK87</f>
        <v>10.207686691089227</v>
      </c>
      <c r="M56" s="171">
        <f>Lámpara!AL87</f>
        <v>11.868698209438852</v>
      </c>
      <c r="N56" s="171">
        <f>Lámpara!AM87</f>
        <v>13.614946357356596</v>
      </c>
      <c r="O56" s="171">
        <f>Lámpara!AN87</f>
        <v>15.330509149641646</v>
      </c>
      <c r="P56" s="171">
        <f>Lámpara!AO87</f>
        <v>16.897275415322508</v>
      </c>
      <c r="Q56" s="171">
        <f>Lámpara!AP87</f>
        <v>18.210729353439312</v>
      </c>
      <c r="R56" s="171">
        <f>Lámpara!AQ87</f>
        <v>19.196859734919688</v>
      </c>
      <c r="S56" s="171">
        <f>Lámpara!AR87</f>
        <v>19.826624846407348</v>
      </c>
      <c r="T56" s="171">
        <f>Lámpara!AS87</f>
        <v>20.123689348606121</v>
      </c>
      <c r="U56" s="171">
        <f>Lámpara!AT87</f>
        <v>20.161602785408025</v>
      </c>
      <c r="V56" s="171">
        <f>Lámpara!AU87</f>
        <v>20.048656210983061</v>
      </c>
      <c r="W56" s="171">
        <f>Lámpara!AV87</f>
        <v>19.902251384894072</v>
      </c>
      <c r="X56" s="171">
        <f>Lámpara!AW87</f>
        <v>19.818839912422725</v>
      </c>
      <c r="Y56" s="171">
        <f>Lámpara!AX87</f>
        <v>19.848638032459515</v>
      </c>
      <c r="Z56" s="171">
        <f>Lámpara!AY87</f>
        <v>19.984479348859903</v>
      </c>
      <c r="AA56" s="171">
        <f>Lámpara!AZ87</f>
        <v>20.170248976588351</v>
      </c>
      <c r="AB56" s="171">
        <f>Lámpara!BA87</f>
        <v>20.327118411357318</v>
      </c>
      <c r="AC56" s="171">
        <f>Lámpara!BB87</f>
        <v>20.388106163033939</v>
      </c>
      <c r="AD56" s="171">
        <f>Lámpara!BC87</f>
        <v>20.327118411357315</v>
      </c>
      <c r="AE56" s="171">
        <f>Lámpara!BD87</f>
        <v>20.170248976588354</v>
      </c>
      <c r="AF56" s="171">
        <f>Lámpara!BE87</f>
        <v>19.9844793488599</v>
      </c>
      <c r="AG56" s="171">
        <f>Lámpara!BF87</f>
        <v>19.848638032459512</v>
      </c>
      <c r="AH56" s="171">
        <f>Lámpara!BG87</f>
        <v>19.818839912422714</v>
      </c>
      <c r="AI56" s="171">
        <f>Lámpara!BH87</f>
        <v>19.902251384894079</v>
      </c>
      <c r="AJ56" s="171">
        <f>Lámpara!BI87</f>
        <v>20.048656210983069</v>
      </c>
      <c r="AK56" s="171">
        <f>Lámpara!BJ87</f>
        <v>20.161602785408032</v>
      </c>
      <c r="AL56" s="171">
        <f>Lámpara!BK87</f>
        <v>20.123689348606121</v>
      </c>
      <c r="AM56" s="171">
        <f>Lámpara!BL87</f>
        <v>19.826624846407327</v>
      </c>
      <c r="AN56" s="171">
        <f>Lámpara!BM87</f>
        <v>19.196859734919659</v>
      </c>
      <c r="AO56" s="171">
        <f>Lámpara!BN87</f>
        <v>18.210729353439252</v>
      </c>
      <c r="AP56" s="171">
        <f>Lámpara!BO87</f>
        <v>16.897275415322422</v>
      </c>
      <c r="AQ56" s="171">
        <f>Lámpara!BP87</f>
        <v>15.330509149641546</v>
      </c>
      <c r="AR56" s="171">
        <f>Lámpara!BQ87</f>
        <v>13.614946357356514</v>
      </c>
      <c r="AS56" s="171">
        <f>Lámpara!BR87</f>
        <v>11.868698209438763</v>
      </c>
      <c r="AT56" s="171">
        <f>Lámpara!BS87</f>
        <v>10.207686691089151</v>
      </c>
      <c r="AU56" s="171">
        <f>Lámpara!BT87</f>
        <v>8.7332797910655717</v>
      </c>
      <c r="AV56" s="171">
        <f>Lámpara!BU87</f>
        <v>7.5243254674738846</v>
      </c>
      <c r="AW56" s="171">
        <f>Lámpara!BV87</f>
        <v>6.6335190191748872</v>
      </c>
      <c r="AX56" s="171">
        <f>Lámpara!BW87</f>
        <v>6.0873812079319514</v>
      </c>
      <c r="AY56" s="171">
        <f>Lámpara!BX87</f>
        <v>1.4859938927800094</v>
      </c>
      <c r="AZ56" s="171">
        <f>Lámpara!BY87</f>
        <v>1.1526421248046974</v>
      </c>
      <c r="BA56" s="171">
        <f>Lámpara!BZ87</f>
        <v>0.89884046314834498</v>
      </c>
      <c r="BB56" s="171">
        <f>Lámpara!CA87</f>
        <v>0.70493595494333539</v>
      </c>
      <c r="BC56" s="171">
        <f>Lámpara!CB87</f>
        <v>0.55625358325012897</v>
      </c>
      <c r="BD56" s="171">
        <f>Lámpara!CC87</f>
        <v>0.44181283654123737</v>
      </c>
      <c r="BE56" s="171">
        <f>Lámpara!CD87</f>
        <v>0.35337856375729004</v>
      </c>
      <c r="BF56" s="171">
        <f>Lámpara!CE87</f>
        <v>0.28475894893389914</v>
      </c>
      <c r="BG56" s="171">
        <f>Lámpara!CF87</f>
        <v>0.23128591957748129</v>
      </c>
      <c r="BH56" s="171">
        <f>Lámpara!CG87</f>
        <v>0.18943015299646673</v>
      </c>
      <c r="BI56" s="171">
        <f>Lámpara!CH87</f>
        <v>0.15651539009449958</v>
      </c>
      <c r="BJ56" s="171">
        <f>Lámpara!CI87</f>
        <v>0.13050605973411047</v>
      </c>
      <c r="BK56" s="171">
        <f>Lámpara!CJ87</f>
        <v>0.10984907657327016</v>
      </c>
      <c r="BL56" s="171">
        <f>Lámpara!CK87</f>
        <v>9.3355726002094436E-2</v>
      </c>
      <c r="BM56" s="171">
        <f>Lámpara!CL87</f>
        <v>8.0113262737726038E-2</v>
      </c>
      <c r="BN56" s="171">
        <f>Lámpara!CM87</f>
        <v>6.9418576952715208E-2</v>
      </c>
      <c r="BO56" s="171">
        <f>Lámpara!CN87</f>
        <v>6.0728284847970965E-2</v>
      </c>
      <c r="BP56" s="171">
        <f>Lámpara!CO87</f>
        <v>5.3621072242960421E-2</v>
      </c>
      <c r="BQ56" s="171">
        <f>Lámpara!CP87</f>
        <v>4.7769201904433428E-2</v>
      </c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</row>
    <row r="57" spans="5:164" ht="17.100000000000001" customHeight="1" x14ac:dyDescent="0.2">
      <c r="E57" s="172"/>
      <c r="F57" s="172">
        <f t="shared" si="2"/>
        <v>1.8000000000000005</v>
      </c>
      <c r="G57" s="172"/>
      <c r="H57" s="175">
        <f t="shared" si="3"/>
        <v>-1.7000000000000026</v>
      </c>
      <c r="I57" s="171">
        <f>Lámpara!AH88</f>
        <v>6.3080176076171579</v>
      </c>
      <c r="J57" s="171">
        <f>Lámpara!AI88</f>
        <v>7.1501094954218161</v>
      </c>
      <c r="K57" s="171">
        <f>Lámpara!AJ88</f>
        <v>8.2933655779748818</v>
      </c>
      <c r="L57" s="171">
        <f>Lámpara!AK88</f>
        <v>9.6871062669092307</v>
      </c>
      <c r="M57" s="171">
        <f>Lámpara!AL88</f>
        <v>11.25603402085455</v>
      </c>
      <c r="N57" s="171">
        <f>Lámpara!AM88</f>
        <v>12.903764454584582</v>
      </c>
      <c r="O57" s="171">
        <f>Lámpara!AN88</f>
        <v>14.520436070419073</v>
      </c>
      <c r="P57" s="171">
        <f>Lámpara!AO88</f>
        <v>15.994440918253977</v>
      </c>
      <c r="Q57" s="171">
        <f>Lámpara!AP88</f>
        <v>17.227334362306994</v>
      </c>
      <c r="R57" s="171">
        <f>Lámpara!AQ88</f>
        <v>18.149747488190126</v>
      </c>
      <c r="S57" s="171">
        <f>Lámpara!AR88</f>
        <v>18.734936850950184</v>
      </c>
      <c r="T57" s="171">
        <f>Lámpara!AS88</f>
        <v>19.005948301389754</v>
      </c>
      <c r="U57" s="171">
        <f>Lámpara!AT88</f>
        <v>19.032814464903101</v>
      </c>
      <c r="V57" s="171">
        <f>Lámpara!AU88</f>
        <v>18.91816167984414</v>
      </c>
      <c r="W57" s="171">
        <f>Lámpara!AV88</f>
        <v>18.772988825565424</v>
      </c>
      <c r="X57" s="171">
        <f>Lámpara!AW88</f>
        <v>18.688341902949148</v>
      </c>
      <c r="Y57" s="171">
        <f>Lámpara!AX88</f>
        <v>18.711548452180914</v>
      </c>
      <c r="Z57" s="171">
        <f>Lámpara!AY88</f>
        <v>18.835800192006712</v>
      </c>
      <c r="AA57" s="171">
        <f>Lámpara!AZ88</f>
        <v>19.008172156968467</v>
      </c>
      <c r="AB57" s="171">
        <f>Lámpara!BA88</f>
        <v>19.154373140508227</v>
      </c>
      <c r="AC57" s="171">
        <f>Lámpara!BB88</f>
        <v>19.211299823560207</v>
      </c>
      <c r="AD57" s="171">
        <f>Lámpara!BC88</f>
        <v>19.154373140508227</v>
      </c>
      <c r="AE57" s="171">
        <f>Lámpara!BD88</f>
        <v>19.008172156968456</v>
      </c>
      <c r="AF57" s="171">
        <f>Lámpara!BE88</f>
        <v>18.835800192006701</v>
      </c>
      <c r="AG57" s="171">
        <f>Lámpara!BF88</f>
        <v>18.711548452180914</v>
      </c>
      <c r="AH57" s="171">
        <f>Lámpara!BG88</f>
        <v>18.688341902949148</v>
      </c>
      <c r="AI57" s="171">
        <f>Lámpara!BH88</f>
        <v>18.772988825565438</v>
      </c>
      <c r="AJ57" s="171">
        <f>Lámpara!BI88</f>
        <v>18.91816167984414</v>
      </c>
      <c r="AK57" s="171">
        <f>Lámpara!BJ88</f>
        <v>19.032814464903101</v>
      </c>
      <c r="AL57" s="171">
        <f>Lámpara!BK88</f>
        <v>19.005948301389747</v>
      </c>
      <c r="AM57" s="171">
        <f>Lámpara!BL88</f>
        <v>18.73493685095017</v>
      </c>
      <c r="AN57" s="171">
        <f>Lámpara!BM88</f>
        <v>18.149747488190094</v>
      </c>
      <c r="AO57" s="171">
        <f>Lámpara!BN88</f>
        <v>17.227334362306948</v>
      </c>
      <c r="AP57" s="171">
        <f>Lámpara!BO88</f>
        <v>15.994440918253902</v>
      </c>
      <c r="AQ57" s="171">
        <f>Lámpara!BP88</f>
        <v>14.520436070418965</v>
      </c>
      <c r="AR57" s="171">
        <f>Lámpara!BQ88</f>
        <v>12.903764454584509</v>
      </c>
      <c r="AS57" s="171">
        <f>Lámpara!BR88</f>
        <v>11.256034020854475</v>
      </c>
      <c r="AT57" s="171">
        <f>Lámpara!BS88</f>
        <v>9.6871062669091561</v>
      </c>
      <c r="AU57" s="171">
        <f>Lámpara!BT88</f>
        <v>8.2933655779748268</v>
      </c>
      <c r="AV57" s="171">
        <f>Lámpara!BU88</f>
        <v>7.1501094954217592</v>
      </c>
      <c r="AW57" s="171">
        <f>Lámpara!BV88</f>
        <v>6.308017607617141</v>
      </c>
      <c r="AX57" s="171">
        <f>Lámpara!BW88</f>
        <v>5.7930336824356461</v>
      </c>
      <c r="AY57" s="171">
        <f>Lámpara!BX88</f>
        <v>1.4102025037612589</v>
      </c>
      <c r="AZ57" s="171">
        <f>Lámpara!BY88</f>
        <v>1.0934251381587263</v>
      </c>
      <c r="BA57" s="171">
        <f>Lámpara!BZ88</f>
        <v>0.8521038953529888</v>
      </c>
      <c r="BB57" s="171">
        <f>Lámpara!CA88</f>
        <v>0.66763644413015855</v>
      </c>
      <c r="BC57" s="171">
        <f>Lámpara!CB88</f>
        <v>0.52612336841595775</v>
      </c>
      <c r="BD57" s="171">
        <f>Lámpara!CC88</f>
        <v>0.41715761677795132</v>
      </c>
      <c r="BE57" s="171">
        <f>Lámpara!CD88</f>
        <v>0.33292881836107951</v>
      </c>
      <c r="BF57" s="171">
        <f>Lámpara!CE88</f>
        <v>0.267560458623604</v>
      </c>
      <c r="BG57" s="171">
        <f>Lámpara!CF88</f>
        <v>0.21661903748213449</v>
      </c>
      <c r="BH57" s="171">
        <f>Lámpara!CG88</f>
        <v>0.17675017386827802</v>
      </c>
      <c r="BI57" s="171">
        <f>Lámpara!CH88</f>
        <v>0.14540841849008088</v>
      </c>
      <c r="BJ57" s="171">
        <f>Lámpara!CI88</f>
        <v>0.12065627930475209</v>
      </c>
      <c r="BK57" s="171">
        <f>Lámpara!CJ88</f>
        <v>0.10101441970344854</v>
      </c>
      <c r="BL57" s="171">
        <f>Lámpara!CK88</f>
        <v>8.5349744300002209E-2</v>
      </c>
      <c r="BM57" s="171">
        <f>Lámpara!CL88</f>
        <v>7.2791584114266936E-2</v>
      </c>
      <c r="BN57" s="171">
        <f>Lámpara!CM88</f>
        <v>6.2668762692197441E-2</v>
      </c>
      <c r="BO57" s="171">
        <f>Lámpara!CN88</f>
        <v>5.4462212880372708E-2</v>
      </c>
      <c r="BP57" s="171">
        <f>Lámpara!CO88</f>
        <v>4.7769201904433442E-2</v>
      </c>
      <c r="BQ57" s="171">
        <f>Lámpara!CP88</f>
        <v>4.2276243483981915E-2</v>
      </c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</row>
    <row r="58" spans="5:164" ht="17.100000000000001" customHeight="1" x14ac:dyDescent="0.2">
      <c r="E58" s="172"/>
      <c r="F58" s="172">
        <f t="shared" si="2"/>
        <v>1.7000000000000004</v>
      </c>
      <c r="G58" s="172"/>
      <c r="H58" s="175">
        <f t="shared" si="3"/>
        <v>-1.8000000000000027</v>
      </c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</row>
    <row r="59" spans="5:164" ht="17.100000000000001" customHeight="1" x14ac:dyDescent="0.2">
      <c r="E59" s="172"/>
      <c r="F59" s="172">
        <f t="shared" si="2"/>
        <v>1.6000000000000003</v>
      </c>
      <c r="G59" s="172"/>
      <c r="H59" s="175">
        <f t="shared" si="3"/>
        <v>-1.9000000000000028</v>
      </c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</row>
    <row r="60" spans="5:164" ht="17.100000000000001" customHeight="1" x14ac:dyDescent="0.2">
      <c r="E60" s="172"/>
      <c r="F60" s="172">
        <f t="shared" si="2"/>
        <v>1.5000000000000002</v>
      </c>
      <c r="G60" s="172"/>
      <c r="H60" s="175">
        <f t="shared" si="3"/>
        <v>-2.0000000000000027</v>
      </c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</row>
    <row r="61" spans="5:164" ht="17.100000000000001" customHeight="1" x14ac:dyDescent="0.2">
      <c r="E61" s="172"/>
      <c r="F61" s="172">
        <f t="shared" si="2"/>
        <v>1.4000000000000001</v>
      </c>
      <c r="G61" s="172"/>
      <c r="H61" s="175">
        <f t="shared" si="3"/>
        <v>-2.1000000000000028</v>
      </c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</row>
    <row r="62" spans="5:164" ht="17.100000000000001" customHeight="1" x14ac:dyDescent="0.2">
      <c r="E62" s="172"/>
      <c r="F62" s="172">
        <f t="shared" si="2"/>
        <v>1.3</v>
      </c>
      <c r="G62" s="172"/>
      <c r="H62" s="175">
        <f t="shared" si="3"/>
        <v>-2.2000000000000028</v>
      </c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</row>
    <row r="63" spans="5:164" ht="17.100000000000001" customHeight="1" x14ac:dyDescent="0.2">
      <c r="E63" s="172"/>
      <c r="F63" s="172">
        <f t="shared" si="2"/>
        <v>1.2</v>
      </c>
      <c r="G63" s="172"/>
      <c r="H63" s="175">
        <f t="shared" si="3"/>
        <v>-2.3000000000000029</v>
      </c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</row>
    <row r="64" spans="5:164" ht="17.100000000000001" customHeight="1" x14ac:dyDescent="0.2">
      <c r="E64" s="172"/>
      <c r="F64" s="172">
        <f t="shared" si="2"/>
        <v>1.0999999999999999</v>
      </c>
      <c r="G64" s="172"/>
      <c r="H64" s="175">
        <f t="shared" si="3"/>
        <v>-2.400000000000003</v>
      </c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</row>
    <row r="65" spans="5:164" ht="17.100000000000001" customHeight="1" x14ac:dyDescent="0.2">
      <c r="E65" s="172"/>
      <c r="F65" s="172">
        <f t="shared" si="2"/>
        <v>0.99999999999999989</v>
      </c>
      <c r="G65" s="172"/>
      <c r="H65" s="175">
        <f t="shared" si="3"/>
        <v>-2.5000000000000031</v>
      </c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</row>
    <row r="66" spans="5:164" ht="17.100000000000001" customHeight="1" x14ac:dyDescent="0.2">
      <c r="E66" s="172"/>
      <c r="F66" s="172">
        <f t="shared" si="2"/>
        <v>0.89999999999999991</v>
      </c>
      <c r="G66" s="172"/>
      <c r="H66" s="175">
        <f t="shared" si="3"/>
        <v>-2.6000000000000032</v>
      </c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</row>
    <row r="67" spans="5:164" ht="17.100000000000001" customHeight="1" x14ac:dyDescent="0.2">
      <c r="E67" s="172"/>
      <c r="F67" s="172">
        <f t="shared" si="2"/>
        <v>0.79999999999999993</v>
      </c>
      <c r="G67" s="172"/>
      <c r="H67" s="175">
        <f t="shared" si="3"/>
        <v>-2.7000000000000033</v>
      </c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</row>
    <row r="68" spans="5:164" ht="17.100000000000001" customHeight="1" x14ac:dyDescent="0.2">
      <c r="E68" s="172"/>
      <c r="F68" s="172">
        <f t="shared" si="2"/>
        <v>0.7</v>
      </c>
      <c r="G68" s="172"/>
      <c r="H68" s="175">
        <f t="shared" si="3"/>
        <v>-2.8000000000000034</v>
      </c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</row>
    <row r="69" spans="5:164" ht="17.100000000000001" customHeight="1" x14ac:dyDescent="0.2">
      <c r="E69" s="172"/>
      <c r="F69" s="172">
        <f t="shared" ref="F69:F74" si="4">F70+0.1</f>
        <v>0.6</v>
      </c>
      <c r="G69" s="172"/>
      <c r="H69" s="175">
        <f t="shared" si="3"/>
        <v>-2.9000000000000035</v>
      </c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</row>
    <row r="70" spans="5:164" ht="17.100000000000001" customHeight="1" x14ac:dyDescent="0.2">
      <c r="E70" s="172"/>
      <c r="F70" s="172">
        <f t="shared" si="4"/>
        <v>0.5</v>
      </c>
      <c r="G70" s="172"/>
      <c r="H70" s="175">
        <f t="shared" si="3"/>
        <v>-3.0000000000000036</v>
      </c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</row>
    <row r="71" spans="5:164" ht="17.100000000000001" customHeight="1" x14ac:dyDescent="0.2">
      <c r="E71" s="172"/>
      <c r="F71" s="172">
        <f t="shared" si="4"/>
        <v>0.4</v>
      </c>
      <c r="G71" s="172"/>
      <c r="H71" s="175">
        <f>H70-0.1</f>
        <v>-3.1000000000000036</v>
      </c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</row>
    <row r="72" spans="5:164" ht="17.100000000000001" customHeight="1" x14ac:dyDescent="0.2">
      <c r="E72" s="172"/>
      <c r="F72" s="172">
        <f t="shared" si="4"/>
        <v>0.30000000000000004</v>
      </c>
      <c r="G72" s="172"/>
      <c r="H72" s="175">
        <f>H71-0.1</f>
        <v>-3.2000000000000037</v>
      </c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</row>
    <row r="73" spans="5:164" ht="17.100000000000001" customHeight="1" x14ac:dyDescent="0.2">
      <c r="E73" s="172"/>
      <c r="F73" s="172">
        <f t="shared" si="4"/>
        <v>0.2</v>
      </c>
      <c r="G73" s="172"/>
      <c r="H73" s="175">
        <f>H72-0.1</f>
        <v>-3.3000000000000038</v>
      </c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</row>
    <row r="74" spans="5:164" ht="17.100000000000001" customHeight="1" x14ac:dyDescent="0.2">
      <c r="E74" s="172"/>
      <c r="F74" s="172">
        <f t="shared" si="4"/>
        <v>0.1</v>
      </c>
      <c r="G74" s="172"/>
      <c r="H74" s="175">
        <f>H73-0.1</f>
        <v>-3.4000000000000039</v>
      </c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</row>
    <row r="75" spans="5:164" ht="17.100000000000001" customHeight="1" x14ac:dyDescent="0.2">
      <c r="E75" s="172"/>
      <c r="F75" s="172">
        <v>0</v>
      </c>
      <c r="G75" s="172"/>
      <c r="H75" s="175">
        <f>H74-0.1</f>
        <v>-3.500000000000004</v>
      </c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</row>
    <row r="76" spans="5:164" ht="17.100000000000001" customHeight="1" x14ac:dyDescent="0.2"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</row>
    <row r="77" spans="5:164" ht="17.100000000000001" customHeight="1" x14ac:dyDescent="0.2"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</row>
    <row r="78" spans="5:164" ht="17.100000000000001" customHeight="1" x14ac:dyDescent="0.2"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</row>
    <row r="79" spans="5:164" ht="17.100000000000001" customHeight="1" x14ac:dyDescent="0.2"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</row>
    <row r="80" spans="5:164" ht="17.100000000000001" customHeight="1" x14ac:dyDescent="0.2"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</row>
    <row r="81" spans="9:164" ht="17.100000000000001" customHeight="1" x14ac:dyDescent="0.2"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</row>
    <row r="82" spans="9:164" ht="17.100000000000001" customHeight="1" x14ac:dyDescent="0.2"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</row>
    <row r="83" spans="9:164" ht="17.100000000000001" customHeight="1" x14ac:dyDescent="0.2"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  <c r="FH83" s="123"/>
    </row>
    <row r="84" spans="9:164" ht="17.100000000000001" customHeight="1" x14ac:dyDescent="0.2"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  <c r="FH84" s="123"/>
    </row>
    <row r="85" spans="9:164" ht="17.100000000000001" customHeight="1" x14ac:dyDescent="0.2"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  <c r="FH85" s="123"/>
    </row>
    <row r="86" spans="9:164" ht="17.100000000000001" customHeight="1" x14ac:dyDescent="0.2"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  <c r="BH86" s="154"/>
      <c r="BI86" s="154"/>
      <c r="BJ86" s="154"/>
      <c r="BK86" s="154"/>
      <c r="BL86" s="154"/>
      <c r="BM86" s="154"/>
      <c r="BN86" s="154"/>
      <c r="BO86" s="154"/>
      <c r="BP86" s="154"/>
      <c r="BQ86" s="154"/>
      <c r="BR86" s="154"/>
      <c r="BS86" s="154"/>
      <c r="BT86" s="154"/>
      <c r="BU86" s="154"/>
      <c r="BV86" s="154"/>
      <c r="BW86" s="154"/>
      <c r="BX86" s="154"/>
      <c r="BY86" s="154"/>
      <c r="BZ86" s="154"/>
      <c r="CA86" s="154"/>
      <c r="CB86" s="154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</row>
    <row r="87" spans="9:164" ht="17.100000000000001" customHeight="1" x14ac:dyDescent="0.2">
      <c r="BK87" s="154"/>
      <c r="BL87" s="154"/>
      <c r="BM87" s="154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  <c r="FH87" s="123"/>
    </row>
    <row r="88" spans="9:164" ht="17.100000000000001" customHeight="1" x14ac:dyDescent="0.2">
      <c r="BK88" s="154"/>
      <c r="BL88" s="154"/>
      <c r="BM88" s="154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</row>
    <row r="89" spans="9:164" ht="17.100000000000001" customHeight="1" x14ac:dyDescent="0.2">
      <c r="BK89" s="154"/>
      <c r="BL89" s="154"/>
      <c r="BM89" s="154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  <c r="FH89" s="123"/>
    </row>
    <row r="90" spans="9:164" ht="17.100000000000001" customHeight="1" x14ac:dyDescent="0.2">
      <c r="BK90" s="154"/>
      <c r="BL90" s="154"/>
      <c r="BM90" s="154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</row>
    <row r="91" spans="9:164" ht="17.100000000000001" customHeight="1" x14ac:dyDescent="0.2">
      <c r="BK91" s="154"/>
      <c r="BL91" s="154"/>
      <c r="BM91" s="154"/>
      <c r="CK91" s="154"/>
      <c r="CL91" s="154"/>
      <c r="CM91" s="154"/>
      <c r="CN91" s="154"/>
      <c r="CO91" s="154"/>
      <c r="CP91" s="154"/>
      <c r="CQ91" s="154"/>
      <c r="CR91" s="154"/>
      <c r="CS91" s="154"/>
      <c r="CT91" s="154"/>
      <c r="CU91" s="154"/>
      <c r="CV91" s="154"/>
      <c r="CW91" s="154"/>
      <c r="CX91" s="154"/>
      <c r="CY91" s="154"/>
      <c r="CZ91" s="154"/>
      <c r="DA91" s="154"/>
      <c r="DB91" s="154"/>
      <c r="DC91" s="154"/>
      <c r="DD91" s="154"/>
      <c r="DE91" s="154"/>
      <c r="DF91" s="154"/>
      <c r="DG91" s="154"/>
      <c r="DH91" s="154"/>
      <c r="DI91" s="154"/>
      <c r="DJ91" s="154"/>
      <c r="DK91" s="154"/>
      <c r="DL91" s="154"/>
      <c r="DM91" s="154"/>
      <c r="DN91" s="154"/>
      <c r="DO91" s="154"/>
      <c r="DP91" s="154"/>
      <c r="DQ91" s="154"/>
      <c r="DR91" s="154"/>
      <c r="DS91" s="154"/>
      <c r="DT91" s="154"/>
      <c r="DU91" s="154"/>
      <c r="DV91" s="154"/>
      <c r="DW91" s="154"/>
      <c r="DX91" s="154"/>
      <c r="DY91" s="154"/>
      <c r="DZ91" s="154"/>
      <c r="EA91" s="154"/>
      <c r="EB91" s="154"/>
      <c r="EC91" s="154"/>
      <c r="ED91" s="154"/>
      <c r="EE91" s="154"/>
      <c r="EF91" s="154"/>
      <c r="EG91" s="154"/>
      <c r="EH91" s="154"/>
      <c r="EI91" s="154"/>
      <c r="EJ91" s="154"/>
      <c r="EK91" s="154"/>
      <c r="EL91" s="154"/>
      <c r="EM91" s="154"/>
      <c r="EN91" s="154"/>
      <c r="EO91" s="154"/>
      <c r="EP91" s="154"/>
      <c r="EQ91" s="154"/>
      <c r="ER91" s="154"/>
      <c r="ES91" s="154"/>
      <c r="ET91" s="154"/>
      <c r="EU91" s="154"/>
      <c r="EV91" s="154"/>
      <c r="EW91" s="154"/>
      <c r="EX91" s="154"/>
      <c r="EY91" s="154"/>
      <c r="EZ91" s="154"/>
      <c r="FA91" s="154"/>
      <c r="FB91" s="154"/>
      <c r="FC91" s="154"/>
      <c r="FD91" s="154"/>
      <c r="FE91" s="154"/>
      <c r="FF91" s="154"/>
      <c r="FG91" s="154"/>
      <c r="FH91" s="154"/>
    </row>
    <row r="92" spans="9:164" ht="17.100000000000001" customHeight="1" x14ac:dyDescent="0.2">
      <c r="BK92" s="154"/>
      <c r="BL92" s="154"/>
      <c r="BM92" s="154"/>
      <c r="CK92" s="154"/>
      <c r="CL92" s="154"/>
      <c r="CM92" s="154"/>
      <c r="CN92" s="154"/>
      <c r="CO92" s="154"/>
      <c r="CP92" s="154"/>
      <c r="CQ92" s="154"/>
      <c r="CR92" s="154"/>
      <c r="CS92" s="154"/>
      <c r="CT92" s="154"/>
      <c r="CU92" s="154"/>
      <c r="CV92" s="154"/>
      <c r="CW92" s="154"/>
      <c r="CX92" s="154"/>
      <c r="CY92" s="154"/>
      <c r="CZ92" s="154"/>
      <c r="DA92" s="154"/>
      <c r="DB92" s="154"/>
      <c r="DC92" s="154"/>
      <c r="DD92" s="154"/>
      <c r="DE92" s="154"/>
      <c r="DF92" s="154"/>
      <c r="DG92" s="154"/>
      <c r="DH92" s="154"/>
      <c r="DI92" s="154"/>
      <c r="DJ92" s="154"/>
      <c r="DK92" s="154"/>
      <c r="DL92" s="154"/>
      <c r="DM92" s="154"/>
      <c r="DN92" s="154"/>
      <c r="DO92" s="154"/>
      <c r="DP92" s="154"/>
      <c r="DQ92" s="154"/>
      <c r="DR92" s="154"/>
      <c r="DS92" s="154"/>
      <c r="DT92" s="154"/>
      <c r="DU92" s="154"/>
      <c r="DV92" s="154"/>
      <c r="DW92" s="154"/>
      <c r="DX92" s="154"/>
      <c r="DY92" s="154"/>
      <c r="DZ92" s="154"/>
      <c r="EA92" s="154"/>
      <c r="EB92" s="154"/>
      <c r="EC92" s="154"/>
      <c r="ED92" s="154"/>
      <c r="EE92" s="154"/>
      <c r="EF92" s="154"/>
      <c r="EG92" s="154"/>
      <c r="EH92" s="154"/>
      <c r="EI92" s="154"/>
      <c r="EJ92" s="154"/>
      <c r="EK92" s="154"/>
      <c r="EL92" s="154"/>
      <c r="EM92" s="154"/>
      <c r="EN92" s="154"/>
      <c r="EO92" s="154"/>
      <c r="EP92" s="154"/>
      <c r="EQ92" s="154"/>
      <c r="ER92" s="154"/>
      <c r="ES92" s="154"/>
      <c r="ET92" s="154"/>
      <c r="EU92" s="154"/>
      <c r="EV92" s="154"/>
      <c r="EW92" s="154"/>
      <c r="EX92" s="154"/>
      <c r="EY92" s="154"/>
      <c r="EZ92" s="154"/>
      <c r="FA92" s="154"/>
      <c r="FB92" s="154"/>
      <c r="FC92" s="154"/>
      <c r="FD92" s="154"/>
      <c r="FE92" s="154"/>
      <c r="FF92" s="154"/>
      <c r="FG92" s="154"/>
      <c r="FH92" s="154"/>
    </row>
    <row r="93" spans="9:164" ht="17.100000000000001" customHeight="1" x14ac:dyDescent="0.2">
      <c r="BK93" s="154"/>
      <c r="BL93" s="154"/>
      <c r="BM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</row>
    <row r="94" spans="9:164" ht="17.100000000000001" customHeight="1" x14ac:dyDescent="0.2">
      <c r="BK94" s="154"/>
      <c r="BL94" s="154"/>
      <c r="BM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  <c r="DF94" s="154"/>
      <c r="DG94" s="154"/>
      <c r="DH94" s="154"/>
      <c r="DI94" s="154"/>
      <c r="DJ94" s="154"/>
      <c r="DK94" s="154"/>
      <c r="DL94" s="154"/>
      <c r="DM94" s="154"/>
      <c r="DN94" s="154"/>
      <c r="DO94" s="154"/>
      <c r="DP94" s="154"/>
      <c r="DQ94" s="154"/>
      <c r="DR94" s="154"/>
      <c r="DS94" s="154"/>
      <c r="DT94" s="154"/>
      <c r="DU94" s="154"/>
      <c r="DV94" s="154"/>
      <c r="DW94" s="154"/>
      <c r="DX94" s="154"/>
      <c r="DY94" s="154"/>
      <c r="DZ94" s="154"/>
      <c r="EA94" s="154"/>
      <c r="EB94" s="154"/>
      <c r="EC94" s="154"/>
      <c r="ED94" s="154"/>
      <c r="EE94" s="154"/>
      <c r="EF94" s="154"/>
      <c r="EG94" s="154"/>
      <c r="EH94" s="154"/>
      <c r="EI94" s="154"/>
      <c r="EJ94" s="154"/>
      <c r="EK94" s="154"/>
      <c r="EL94" s="154"/>
      <c r="EM94" s="154"/>
      <c r="EN94" s="154"/>
      <c r="EO94" s="154"/>
      <c r="EP94" s="154"/>
      <c r="EQ94" s="154"/>
      <c r="ER94" s="154"/>
      <c r="ES94" s="154"/>
      <c r="ET94" s="154"/>
      <c r="EU94" s="154"/>
      <c r="EV94" s="154"/>
      <c r="EW94" s="154"/>
      <c r="EX94" s="154"/>
      <c r="EY94" s="154"/>
      <c r="EZ94" s="154"/>
      <c r="FA94" s="154"/>
      <c r="FB94" s="154"/>
      <c r="FC94" s="154"/>
      <c r="FD94" s="154"/>
      <c r="FE94" s="154"/>
      <c r="FF94" s="154"/>
      <c r="FG94" s="154"/>
      <c r="FH94" s="154"/>
    </row>
    <row r="95" spans="9:164" ht="17.100000000000001" customHeight="1" x14ac:dyDescent="0.2">
      <c r="BK95" s="154"/>
      <c r="BL95" s="154"/>
      <c r="BM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  <c r="DF95" s="154"/>
      <c r="DG95" s="154"/>
      <c r="DH95" s="154"/>
      <c r="DI95" s="154"/>
      <c r="DJ95" s="154"/>
      <c r="DK95" s="154"/>
      <c r="DL95" s="154"/>
      <c r="DM95" s="154"/>
      <c r="DN95" s="154"/>
      <c r="DO95" s="154"/>
      <c r="DP95" s="154"/>
      <c r="DQ95" s="154"/>
      <c r="DR95" s="154"/>
      <c r="DS95" s="154"/>
      <c r="DT95" s="154"/>
      <c r="DU95" s="154"/>
      <c r="DV95" s="154"/>
      <c r="DW95" s="154"/>
      <c r="DX95" s="154"/>
      <c r="DY95" s="154"/>
      <c r="DZ95" s="154"/>
      <c r="EA95" s="154"/>
      <c r="EB95" s="154"/>
      <c r="EC95" s="154"/>
      <c r="ED95" s="154"/>
      <c r="EE95" s="154"/>
      <c r="EF95" s="154"/>
      <c r="EG95" s="154"/>
      <c r="EH95" s="154"/>
      <c r="EI95" s="154"/>
      <c r="EJ95" s="154"/>
      <c r="EK95" s="154"/>
      <c r="EL95" s="154"/>
      <c r="EM95" s="154"/>
      <c r="EN95" s="154"/>
      <c r="EO95" s="154"/>
      <c r="EP95" s="154"/>
      <c r="EQ95" s="154"/>
      <c r="ER95" s="154"/>
      <c r="ES95" s="154"/>
      <c r="ET95" s="154"/>
      <c r="EU95" s="154"/>
      <c r="EV95" s="154"/>
      <c r="EW95" s="154"/>
      <c r="EX95" s="154"/>
      <c r="EY95" s="154"/>
      <c r="EZ95" s="154"/>
      <c r="FA95" s="154"/>
      <c r="FB95" s="154"/>
      <c r="FC95" s="154"/>
      <c r="FD95" s="154"/>
      <c r="FE95" s="154"/>
      <c r="FF95" s="154"/>
      <c r="FG95" s="154"/>
      <c r="FH95" s="154"/>
    </row>
    <row r="96" spans="9:164" ht="17.100000000000001" customHeight="1" x14ac:dyDescent="0.2"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  <c r="DF96" s="154"/>
      <c r="DG96" s="154"/>
      <c r="DH96" s="154"/>
      <c r="DI96" s="154"/>
      <c r="DJ96" s="154"/>
      <c r="DK96" s="154"/>
      <c r="DL96" s="154"/>
      <c r="DM96" s="154"/>
      <c r="DN96" s="154"/>
      <c r="DO96" s="154"/>
      <c r="DP96" s="154"/>
      <c r="DQ96" s="154"/>
      <c r="DR96" s="154"/>
      <c r="DS96" s="154"/>
      <c r="DT96" s="154"/>
      <c r="DU96" s="154"/>
      <c r="DV96" s="154"/>
      <c r="DW96" s="154"/>
      <c r="DX96" s="154"/>
      <c r="DY96" s="154"/>
      <c r="DZ96" s="154"/>
      <c r="EA96" s="154"/>
      <c r="EB96" s="154"/>
      <c r="EC96" s="154"/>
      <c r="ED96" s="154"/>
      <c r="EE96" s="154"/>
      <c r="EF96" s="154"/>
      <c r="EG96" s="154"/>
      <c r="EH96" s="154"/>
      <c r="EI96" s="154"/>
      <c r="EJ96" s="154"/>
      <c r="EK96" s="154"/>
      <c r="EL96" s="154"/>
      <c r="EM96" s="154"/>
      <c r="EN96" s="154"/>
      <c r="EO96" s="154"/>
      <c r="EP96" s="154"/>
      <c r="EQ96" s="154"/>
      <c r="ER96" s="154"/>
      <c r="ES96" s="154"/>
      <c r="ET96" s="154"/>
      <c r="EU96" s="154"/>
      <c r="EV96" s="154"/>
      <c r="EW96" s="154"/>
      <c r="EX96" s="154"/>
      <c r="EY96" s="154"/>
      <c r="EZ96" s="154"/>
      <c r="FA96" s="154"/>
      <c r="FB96" s="154"/>
      <c r="FC96" s="154"/>
      <c r="FD96" s="154"/>
      <c r="FE96" s="154"/>
      <c r="FF96" s="154"/>
      <c r="FG96" s="154"/>
      <c r="FH96" s="154"/>
    </row>
    <row r="97" spans="9:164" ht="17.100000000000001" customHeight="1" x14ac:dyDescent="0.2"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  <c r="EV97" s="154"/>
      <c r="EW97" s="154"/>
      <c r="EX97" s="154"/>
      <c r="EY97" s="154"/>
      <c r="EZ97" s="154"/>
      <c r="FA97" s="154"/>
      <c r="FB97" s="154"/>
      <c r="FC97" s="154"/>
      <c r="FD97" s="154"/>
      <c r="FE97" s="154"/>
      <c r="FF97" s="154"/>
      <c r="FG97" s="154"/>
      <c r="FH97" s="154"/>
    </row>
    <row r="98" spans="9:164" ht="17.100000000000001" customHeight="1" x14ac:dyDescent="0.2"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  <c r="DF98" s="154"/>
      <c r="DG98" s="154"/>
      <c r="DH98" s="154"/>
      <c r="DI98" s="154"/>
      <c r="DJ98" s="154"/>
      <c r="DK98" s="154"/>
      <c r="DL98" s="154"/>
      <c r="DM98" s="154"/>
      <c r="DN98" s="154"/>
      <c r="DO98" s="154"/>
      <c r="DP98" s="154"/>
      <c r="DQ98" s="154"/>
      <c r="DR98" s="154"/>
      <c r="DS98" s="154"/>
      <c r="DT98" s="154"/>
      <c r="DU98" s="154"/>
      <c r="DV98" s="154"/>
      <c r="DW98" s="154"/>
      <c r="DX98" s="154"/>
      <c r="DY98" s="154"/>
      <c r="DZ98" s="154"/>
      <c r="EA98" s="154"/>
      <c r="EB98" s="154"/>
      <c r="EC98" s="154"/>
      <c r="ED98" s="154"/>
      <c r="EE98" s="154"/>
      <c r="EF98" s="154"/>
      <c r="EG98" s="154"/>
      <c r="EH98" s="154"/>
      <c r="EI98" s="154"/>
      <c r="EJ98" s="154"/>
      <c r="EK98" s="154"/>
      <c r="EL98" s="154"/>
      <c r="EM98" s="154"/>
      <c r="EN98" s="154"/>
      <c r="EO98" s="154"/>
      <c r="EP98" s="154"/>
      <c r="EQ98" s="154"/>
      <c r="ER98" s="154"/>
      <c r="ES98" s="154"/>
      <c r="ET98" s="154"/>
      <c r="EU98" s="154"/>
      <c r="EV98" s="154"/>
      <c r="EW98" s="154"/>
      <c r="EX98" s="154"/>
      <c r="EY98" s="154"/>
      <c r="EZ98" s="154"/>
      <c r="FA98" s="154"/>
      <c r="FB98" s="154"/>
      <c r="FC98" s="154"/>
      <c r="FD98" s="154"/>
      <c r="FE98" s="154"/>
      <c r="FF98" s="154"/>
      <c r="FG98" s="154"/>
      <c r="FH98" s="154"/>
    </row>
    <row r="99" spans="9:164" ht="17.100000000000001" customHeight="1" x14ac:dyDescent="0.2"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  <c r="DF99" s="154"/>
      <c r="DG99" s="154"/>
      <c r="DH99" s="154"/>
      <c r="DI99" s="154"/>
      <c r="DJ99" s="154"/>
      <c r="DK99" s="154"/>
      <c r="DL99" s="154"/>
      <c r="DM99" s="154"/>
      <c r="DN99" s="154"/>
      <c r="DO99" s="154"/>
      <c r="DP99" s="154"/>
      <c r="DQ99" s="154"/>
      <c r="DR99" s="154"/>
      <c r="DS99" s="154"/>
      <c r="DT99" s="154"/>
      <c r="DU99" s="154"/>
      <c r="DV99" s="154"/>
      <c r="DW99" s="154"/>
      <c r="DX99" s="154"/>
      <c r="DY99" s="154"/>
      <c r="DZ99" s="154"/>
      <c r="EA99" s="154"/>
      <c r="EB99" s="154"/>
      <c r="EC99" s="154"/>
      <c r="ED99" s="154"/>
      <c r="EE99" s="154"/>
      <c r="EF99" s="154"/>
      <c r="EG99" s="154"/>
      <c r="EH99" s="154"/>
      <c r="EI99" s="154"/>
      <c r="EJ99" s="154"/>
      <c r="EK99" s="154"/>
      <c r="EL99" s="154"/>
      <c r="EM99" s="154"/>
      <c r="EN99" s="154"/>
      <c r="EO99" s="154"/>
      <c r="EP99" s="154"/>
      <c r="EQ99" s="154"/>
      <c r="ER99" s="154"/>
      <c r="ES99" s="154"/>
      <c r="ET99" s="154"/>
      <c r="EU99" s="154"/>
      <c r="EV99" s="154"/>
      <c r="EW99" s="154"/>
      <c r="EX99" s="154"/>
      <c r="EY99" s="154"/>
      <c r="EZ99" s="154"/>
      <c r="FA99" s="154"/>
      <c r="FB99" s="154"/>
      <c r="FC99" s="154"/>
      <c r="FD99" s="154"/>
      <c r="FE99" s="154"/>
      <c r="FF99" s="154"/>
      <c r="FG99" s="154"/>
      <c r="FH99" s="154"/>
    </row>
    <row r="100" spans="9:164" ht="17.100000000000001" customHeight="1" x14ac:dyDescent="0.2"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  <c r="DF100" s="154"/>
      <c r="DG100" s="154"/>
      <c r="DH100" s="154"/>
      <c r="DI100" s="154"/>
      <c r="DJ100" s="154"/>
      <c r="DK100" s="154"/>
      <c r="DL100" s="154"/>
      <c r="DM100" s="154"/>
      <c r="DN100" s="154"/>
      <c r="DO100" s="154"/>
      <c r="DP100" s="154"/>
      <c r="DQ100" s="154"/>
      <c r="DR100" s="154"/>
      <c r="DS100" s="154"/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4"/>
      <c r="FF100" s="154"/>
      <c r="FG100" s="154"/>
      <c r="FH100" s="154"/>
    </row>
    <row r="101" spans="9:164" ht="17.100000000000001" customHeight="1" x14ac:dyDescent="0.2"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</row>
    <row r="102" spans="9:164" ht="17.100000000000001" customHeight="1" x14ac:dyDescent="0.2"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</row>
    <row r="103" spans="9:164" ht="17.100000000000001" customHeight="1" x14ac:dyDescent="0.2"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  <c r="BH103" s="154"/>
      <c r="BI103" s="154"/>
      <c r="BJ103" s="154"/>
      <c r="BK103" s="154"/>
      <c r="BL103" s="154"/>
      <c r="BM103" s="154"/>
      <c r="BN103" s="154"/>
      <c r="BO103" s="154"/>
      <c r="BP103" s="154"/>
      <c r="BQ103" s="154"/>
      <c r="BR103" s="154"/>
      <c r="BS103" s="154"/>
      <c r="BT103" s="154"/>
      <c r="BU103" s="154"/>
      <c r="BV103" s="154"/>
      <c r="BW103" s="154"/>
      <c r="BX103" s="154"/>
      <c r="BY103" s="154"/>
      <c r="BZ103" s="154"/>
      <c r="CA103" s="154"/>
      <c r="CB103" s="154"/>
      <c r="CC103" s="154"/>
      <c r="CD103" s="154"/>
      <c r="CE103" s="154"/>
      <c r="CF103" s="154"/>
      <c r="CG103" s="154"/>
      <c r="CH103" s="154"/>
      <c r="CI103" s="154"/>
      <c r="CJ103" s="154"/>
      <c r="CK103" s="154"/>
      <c r="CL103" s="154"/>
      <c r="CM103" s="154"/>
      <c r="CN103" s="154"/>
      <c r="CO103" s="154"/>
      <c r="CP103" s="154"/>
      <c r="CQ103" s="154"/>
      <c r="CR103" s="154"/>
      <c r="CS103" s="154"/>
      <c r="CT103" s="154"/>
      <c r="CU103" s="154"/>
      <c r="CV103" s="154"/>
      <c r="CW103" s="154"/>
      <c r="CX103" s="154"/>
      <c r="CY103" s="154"/>
      <c r="CZ103" s="154"/>
      <c r="DA103" s="154"/>
    </row>
    <row r="104" spans="9:164" ht="17.100000000000001" customHeight="1" x14ac:dyDescent="0.2"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</row>
    <row r="105" spans="9:164" ht="17.100000000000001" customHeight="1" x14ac:dyDescent="0.2"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</row>
    <row r="106" spans="9:164" ht="17.100000000000001" customHeight="1" x14ac:dyDescent="0.2"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  <c r="BS106" s="154"/>
      <c r="BT106" s="154"/>
      <c r="BU106" s="154"/>
      <c r="BV106" s="154"/>
      <c r="BW106" s="154"/>
      <c r="BX106" s="154"/>
      <c r="BY106" s="154"/>
      <c r="BZ106" s="154"/>
      <c r="CA106" s="154"/>
      <c r="CB106" s="154"/>
      <c r="CC106" s="154"/>
      <c r="CD106" s="154"/>
      <c r="CE106" s="154"/>
      <c r="CF106" s="154"/>
      <c r="CG106" s="154"/>
      <c r="CH106" s="154"/>
      <c r="CI106" s="154"/>
      <c r="CJ106" s="154"/>
      <c r="CK106" s="154"/>
      <c r="CL106" s="154"/>
      <c r="CM106" s="154"/>
      <c r="CN106" s="154"/>
      <c r="CO106" s="154"/>
      <c r="CP106" s="154"/>
      <c r="CQ106" s="154"/>
      <c r="CR106" s="154"/>
      <c r="CS106" s="154"/>
      <c r="CT106" s="154"/>
      <c r="CU106" s="154"/>
      <c r="CV106" s="154"/>
      <c r="CW106" s="154"/>
      <c r="CX106" s="154"/>
      <c r="CY106" s="154"/>
      <c r="CZ106" s="154"/>
      <c r="DA106" s="154"/>
    </row>
    <row r="107" spans="9:164" ht="17.100000000000001" customHeight="1" x14ac:dyDescent="0.2"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</row>
    <row r="108" spans="9:164" ht="17.100000000000001" customHeight="1" x14ac:dyDescent="0.2"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  <c r="BS108" s="154"/>
      <c r="BT108" s="154"/>
      <c r="BU108" s="154"/>
      <c r="BV108" s="154"/>
      <c r="BW108" s="154"/>
      <c r="BX108" s="154"/>
      <c r="BY108" s="154"/>
      <c r="BZ108" s="154"/>
      <c r="CA108" s="154"/>
      <c r="CB108" s="154"/>
      <c r="CC108" s="154"/>
      <c r="CD108" s="154"/>
      <c r="CE108" s="154"/>
      <c r="CF108" s="154"/>
      <c r="CG108" s="154"/>
      <c r="CH108" s="154"/>
      <c r="CI108" s="154"/>
      <c r="CJ108" s="154"/>
      <c r="CK108" s="154"/>
      <c r="CL108" s="154"/>
      <c r="CM108" s="154"/>
      <c r="CN108" s="154"/>
      <c r="CO108" s="154"/>
      <c r="CP108" s="154"/>
      <c r="CQ108" s="154"/>
      <c r="CR108" s="154"/>
      <c r="CS108" s="154"/>
      <c r="CT108" s="154"/>
      <c r="CU108" s="154"/>
      <c r="CV108" s="154"/>
      <c r="CW108" s="154"/>
      <c r="CX108" s="154"/>
      <c r="CY108" s="154"/>
      <c r="CZ108" s="154"/>
      <c r="DA108" s="154"/>
    </row>
    <row r="109" spans="9:164" ht="17.100000000000001" customHeight="1" x14ac:dyDescent="0.2"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  <c r="BS109" s="154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54"/>
      <c r="CD109" s="154"/>
      <c r="CE109" s="154"/>
      <c r="CF109" s="154"/>
      <c r="CG109" s="154"/>
      <c r="CH109" s="154"/>
      <c r="CI109" s="154"/>
      <c r="CJ109" s="154"/>
      <c r="CK109" s="154"/>
      <c r="CL109" s="154"/>
      <c r="CM109" s="154"/>
      <c r="CN109" s="154"/>
      <c r="CO109" s="154"/>
      <c r="CP109" s="154"/>
      <c r="CQ109" s="154"/>
      <c r="CR109" s="154"/>
      <c r="CS109" s="154"/>
      <c r="CT109" s="154"/>
      <c r="CU109" s="154"/>
      <c r="CV109" s="154"/>
      <c r="CW109" s="154"/>
      <c r="CX109" s="154"/>
      <c r="CY109" s="154"/>
      <c r="CZ109" s="154"/>
      <c r="DA109" s="154"/>
    </row>
    <row r="110" spans="9:164" ht="17.100000000000001" customHeight="1" x14ac:dyDescent="0.2"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  <c r="BS110" s="154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54"/>
      <c r="CD110" s="154"/>
      <c r="CE110" s="154"/>
      <c r="CF110" s="154"/>
      <c r="CG110" s="154"/>
      <c r="CH110" s="154"/>
      <c r="CI110" s="154"/>
      <c r="CJ110" s="154"/>
      <c r="CK110" s="154"/>
      <c r="CL110" s="154"/>
      <c r="CM110" s="154"/>
      <c r="CN110" s="154"/>
      <c r="CO110" s="154"/>
      <c r="CP110" s="154"/>
      <c r="CQ110" s="154"/>
      <c r="CR110" s="154"/>
      <c r="CS110" s="154"/>
      <c r="CT110" s="154"/>
      <c r="CU110" s="154"/>
      <c r="CV110" s="154"/>
      <c r="CW110" s="154"/>
      <c r="CX110" s="154"/>
      <c r="CY110" s="154"/>
      <c r="CZ110" s="154"/>
      <c r="DA110" s="154"/>
    </row>
    <row r="111" spans="9:164" ht="17.100000000000001" customHeight="1" x14ac:dyDescent="0.2"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4"/>
      <c r="BS111" s="154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54"/>
      <c r="CD111" s="154"/>
      <c r="CE111" s="154"/>
      <c r="CF111" s="154"/>
      <c r="CG111" s="154"/>
      <c r="CH111" s="154"/>
      <c r="CI111" s="154"/>
      <c r="CJ111" s="154"/>
      <c r="CK111" s="154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</row>
    <row r="112" spans="9:164" ht="17.100000000000001" customHeight="1" x14ac:dyDescent="0.2"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4"/>
      <c r="BW112" s="154"/>
      <c r="BX112" s="154"/>
      <c r="BY112" s="154"/>
      <c r="BZ112" s="154"/>
      <c r="CA112" s="154"/>
      <c r="CB112" s="154"/>
      <c r="CC112" s="154"/>
      <c r="CD112" s="154"/>
      <c r="CE112" s="154"/>
      <c r="CF112" s="154"/>
      <c r="CG112" s="154"/>
      <c r="CH112" s="154"/>
      <c r="CI112" s="154"/>
      <c r="CJ112" s="154"/>
      <c r="CK112" s="154"/>
      <c r="CL112" s="154"/>
      <c r="CM112" s="154"/>
      <c r="CN112" s="154"/>
      <c r="CO112" s="154"/>
      <c r="CP112" s="154"/>
      <c r="CQ112" s="154"/>
      <c r="CR112" s="154"/>
      <c r="CS112" s="154"/>
      <c r="CT112" s="154"/>
      <c r="CU112" s="154"/>
      <c r="CV112" s="154"/>
      <c r="CW112" s="154"/>
      <c r="CX112" s="154"/>
      <c r="CY112" s="154"/>
      <c r="CZ112" s="154"/>
      <c r="DA112" s="154"/>
    </row>
    <row r="113" spans="9:105" ht="17.100000000000001" customHeight="1" x14ac:dyDescent="0.2"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  <c r="BS113" s="154"/>
      <c r="BT113" s="154"/>
      <c r="BU113" s="154"/>
      <c r="BV113" s="154"/>
      <c r="BW113" s="154"/>
      <c r="BX113" s="154"/>
      <c r="BY113" s="154"/>
      <c r="BZ113" s="154"/>
      <c r="CA113" s="154"/>
      <c r="CB113" s="154"/>
      <c r="CC113" s="154"/>
      <c r="CD113" s="154"/>
      <c r="CE113" s="154"/>
      <c r="CF113" s="154"/>
      <c r="CG113" s="154"/>
      <c r="CH113" s="154"/>
      <c r="CI113" s="154"/>
      <c r="CJ113" s="154"/>
      <c r="CK113" s="154"/>
      <c r="CL113" s="154"/>
      <c r="CM113" s="154"/>
      <c r="CN113" s="154"/>
      <c r="CO113" s="154"/>
      <c r="CP113" s="154"/>
      <c r="CQ113" s="154"/>
      <c r="CR113" s="154"/>
      <c r="CS113" s="154"/>
      <c r="CT113" s="154"/>
      <c r="CU113" s="154"/>
      <c r="CV113" s="154"/>
      <c r="CW113" s="154"/>
      <c r="CX113" s="154"/>
      <c r="CY113" s="154"/>
      <c r="CZ113" s="154"/>
      <c r="DA113" s="154"/>
    </row>
    <row r="114" spans="9:105" ht="17.100000000000001" customHeight="1" x14ac:dyDescent="0.2"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</row>
    <row r="115" spans="9:105" ht="17.100000000000001" customHeight="1" x14ac:dyDescent="0.2"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</row>
    <row r="116" spans="9:105" ht="17.100000000000001" customHeight="1" x14ac:dyDescent="0.2"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</row>
    <row r="117" spans="9:105" ht="17.100000000000001" customHeight="1" x14ac:dyDescent="0.2"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  <c r="BS117" s="154"/>
      <c r="BT117" s="154"/>
      <c r="BU117" s="154"/>
      <c r="BV117" s="154"/>
      <c r="BW117" s="154"/>
      <c r="BX117" s="154"/>
      <c r="BY117" s="154"/>
      <c r="BZ117" s="154"/>
      <c r="CA117" s="154"/>
      <c r="CB117" s="154"/>
      <c r="CC117" s="154"/>
      <c r="CD117" s="154"/>
      <c r="CE117" s="154"/>
      <c r="CF117" s="154"/>
      <c r="CG117" s="154"/>
      <c r="CH117" s="154"/>
      <c r="CI117" s="154"/>
      <c r="CJ117" s="154"/>
      <c r="CK117" s="154"/>
      <c r="CL117" s="154"/>
      <c r="CM117" s="154"/>
      <c r="CN117" s="154"/>
      <c r="CO117" s="154"/>
      <c r="CP117" s="154"/>
      <c r="CQ117" s="154"/>
      <c r="CR117" s="154"/>
      <c r="CS117" s="154"/>
      <c r="CT117" s="154"/>
      <c r="CU117" s="154"/>
      <c r="CV117" s="154"/>
      <c r="CW117" s="154"/>
      <c r="CX117" s="154"/>
      <c r="CY117" s="154"/>
      <c r="CZ117" s="154"/>
      <c r="DA117" s="154"/>
    </row>
    <row r="118" spans="9:105" ht="17.100000000000001" customHeight="1" x14ac:dyDescent="0.2"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</row>
    <row r="119" spans="9:105" ht="17.100000000000001" customHeight="1" x14ac:dyDescent="0.2"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54"/>
      <c r="CD119" s="154"/>
      <c r="CE119" s="154"/>
      <c r="CF119" s="154"/>
      <c r="CG119" s="154"/>
      <c r="CH119" s="154"/>
      <c r="CI119" s="154"/>
      <c r="CJ119" s="154"/>
      <c r="CK119" s="154"/>
      <c r="CL119" s="154"/>
      <c r="CM119" s="154"/>
      <c r="CN119" s="154"/>
      <c r="CO119" s="154"/>
      <c r="CP119" s="154"/>
      <c r="CQ119" s="154"/>
      <c r="CR119" s="154"/>
      <c r="CS119" s="154"/>
      <c r="CT119" s="154"/>
      <c r="CU119" s="154"/>
      <c r="CV119" s="154"/>
      <c r="CW119" s="154"/>
      <c r="CX119" s="154"/>
      <c r="CY119" s="154"/>
      <c r="CZ119" s="154"/>
      <c r="DA119" s="154"/>
    </row>
    <row r="120" spans="9:105" ht="17.100000000000001" customHeight="1" x14ac:dyDescent="0.2"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  <c r="BS120" s="154"/>
      <c r="BT120" s="154"/>
      <c r="BU120" s="154"/>
      <c r="BV120" s="154"/>
      <c r="BW120" s="154"/>
      <c r="BX120" s="154"/>
      <c r="BY120" s="154"/>
      <c r="BZ120" s="154"/>
      <c r="CA120" s="154"/>
      <c r="CB120" s="154"/>
      <c r="CC120" s="154"/>
      <c r="CD120" s="154"/>
      <c r="CE120" s="154"/>
      <c r="CF120" s="154"/>
      <c r="CG120" s="154"/>
      <c r="CH120" s="154"/>
      <c r="CI120" s="154"/>
      <c r="CJ120" s="154"/>
      <c r="CK120" s="154"/>
      <c r="CL120" s="154"/>
      <c r="CM120" s="154"/>
      <c r="CN120" s="154"/>
      <c r="CO120" s="154"/>
      <c r="CP120" s="154"/>
      <c r="CQ120" s="154"/>
      <c r="CR120" s="154"/>
      <c r="CS120" s="154"/>
      <c r="CT120" s="154"/>
      <c r="CU120" s="154"/>
      <c r="CV120" s="154"/>
      <c r="CW120" s="154"/>
      <c r="CX120" s="154"/>
      <c r="CY120" s="154"/>
      <c r="CZ120" s="154"/>
      <c r="DA120" s="154"/>
    </row>
    <row r="121" spans="9:105" ht="17.100000000000001" customHeight="1" x14ac:dyDescent="0.2"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  <c r="BS121" s="154"/>
      <c r="BT121" s="154"/>
      <c r="BU121" s="154"/>
      <c r="BV121" s="154"/>
      <c r="BW121" s="154"/>
      <c r="BX121" s="154"/>
      <c r="BY121" s="154"/>
      <c r="BZ121" s="154"/>
      <c r="CA121" s="154"/>
      <c r="CB121" s="154"/>
      <c r="CC121" s="154"/>
      <c r="CD121" s="154"/>
      <c r="CE121" s="154"/>
      <c r="CF121" s="154"/>
      <c r="CG121" s="154"/>
      <c r="CH121" s="154"/>
      <c r="CI121" s="154"/>
      <c r="CJ121" s="154"/>
      <c r="CK121" s="154"/>
      <c r="CL121" s="154"/>
      <c r="CM121" s="154"/>
      <c r="CN121" s="154"/>
      <c r="CO121" s="154"/>
      <c r="CP121" s="154"/>
      <c r="CQ121" s="154"/>
      <c r="CR121" s="154"/>
      <c r="CS121" s="154"/>
      <c r="CT121" s="154"/>
      <c r="CU121" s="154"/>
      <c r="CV121" s="154"/>
      <c r="CW121" s="154"/>
      <c r="CX121" s="154"/>
      <c r="CY121" s="154"/>
      <c r="CZ121" s="154"/>
      <c r="DA121" s="154"/>
    </row>
    <row r="122" spans="9:105" ht="17.100000000000001" customHeight="1" x14ac:dyDescent="0.2"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  <c r="BS122" s="154"/>
      <c r="BT122" s="154"/>
      <c r="BU122" s="154"/>
      <c r="BV122" s="154"/>
      <c r="BW122" s="154"/>
      <c r="BX122" s="154"/>
      <c r="BY122" s="154"/>
      <c r="BZ122" s="154"/>
      <c r="CA122" s="154"/>
      <c r="CB122" s="154"/>
      <c r="CC122" s="154"/>
      <c r="CD122" s="154"/>
      <c r="CE122" s="154"/>
      <c r="CF122" s="154"/>
      <c r="CG122" s="154"/>
      <c r="CH122" s="154"/>
      <c r="CI122" s="154"/>
      <c r="CJ122" s="154"/>
      <c r="CK122" s="154"/>
      <c r="CL122" s="154"/>
      <c r="CM122" s="154"/>
      <c r="CN122" s="154"/>
      <c r="CO122" s="154"/>
      <c r="CP122" s="154"/>
      <c r="CQ122" s="154"/>
      <c r="CR122" s="154"/>
      <c r="CS122" s="154"/>
      <c r="CT122" s="154"/>
      <c r="CU122" s="154"/>
      <c r="CV122" s="154"/>
      <c r="CW122" s="154"/>
      <c r="CX122" s="154"/>
      <c r="CY122" s="154"/>
      <c r="CZ122" s="154"/>
      <c r="DA122" s="154"/>
    </row>
    <row r="123" spans="9:105" ht="17.100000000000001" customHeight="1" x14ac:dyDescent="0.2"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  <c r="BS123" s="154"/>
      <c r="BT123" s="154"/>
      <c r="BU123" s="154"/>
      <c r="BV123" s="154"/>
      <c r="BW123" s="154"/>
      <c r="BX123" s="154"/>
      <c r="BY123" s="154"/>
      <c r="BZ123" s="154"/>
      <c r="CA123" s="154"/>
      <c r="CB123" s="154"/>
      <c r="CC123" s="154"/>
      <c r="CD123" s="154"/>
      <c r="CE123" s="154"/>
      <c r="CF123" s="154"/>
      <c r="CG123" s="154"/>
      <c r="CH123" s="154"/>
      <c r="CI123" s="154"/>
      <c r="CJ123" s="154"/>
      <c r="CK123" s="154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</row>
    <row r="124" spans="9:105" ht="17.100000000000001" customHeight="1" x14ac:dyDescent="0.2"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  <c r="BS124" s="154"/>
      <c r="BT124" s="154"/>
      <c r="BU124" s="154"/>
      <c r="BV124" s="154"/>
      <c r="BW124" s="154"/>
      <c r="BX124" s="154"/>
      <c r="BY124" s="154"/>
      <c r="BZ124" s="154"/>
      <c r="CA124" s="154"/>
      <c r="CB124" s="154"/>
      <c r="CC124" s="154"/>
      <c r="CD124" s="154"/>
      <c r="CE124" s="154"/>
      <c r="CF124" s="154"/>
      <c r="CG124" s="154"/>
      <c r="CH124" s="154"/>
      <c r="CI124" s="154"/>
      <c r="CJ124" s="154"/>
      <c r="CK124" s="154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</row>
    <row r="125" spans="9:105" ht="17.100000000000001" customHeight="1" x14ac:dyDescent="0.2"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</row>
    <row r="126" spans="9:105" ht="17.100000000000001" customHeight="1" x14ac:dyDescent="0.2"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  <c r="BS126" s="154"/>
      <c r="BT126" s="154"/>
      <c r="BU126" s="154"/>
      <c r="BV126" s="154"/>
      <c r="BW126" s="154"/>
      <c r="BX126" s="154"/>
      <c r="BY126" s="154"/>
      <c r="BZ126" s="154"/>
      <c r="CA126" s="154"/>
      <c r="CB126" s="154"/>
      <c r="CC126" s="154"/>
      <c r="CD126" s="154"/>
      <c r="CE126" s="154"/>
      <c r="CF126" s="154"/>
      <c r="CG126" s="154"/>
      <c r="CH126" s="154"/>
      <c r="CI126" s="154"/>
      <c r="CJ126" s="154"/>
      <c r="CK126" s="154"/>
      <c r="CL126" s="154"/>
      <c r="CM126" s="154"/>
      <c r="CN126" s="154"/>
      <c r="CO126" s="154"/>
      <c r="CP126" s="154"/>
      <c r="CQ126" s="154"/>
      <c r="CR126" s="154"/>
      <c r="CS126" s="154"/>
      <c r="CT126" s="154"/>
      <c r="CU126" s="154"/>
      <c r="CV126" s="154"/>
      <c r="CW126" s="154"/>
      <c r="CX126" s="154"/>
      <c r="CY126" s="154"/>
      <c r="CZ126" s="154"/>
      <c r="DA126" s="154"/>
    </row>
    <row r="127" spans="9:105" ht="17.100000000000001" customHeight="1" x14ac:dyDescent="0.2"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  <c r="BS127" s="154"/>
      <c r="BT127" s="154"/>
      <c r="BU127" s="154"/>
      <c r="BV127" s="154"/>
      <c r="BW127" s="154"/>
      <c r="BX127" s="154"/>
      <c r="BY127" s="154"/>
      <c r="BZ127" s="154"/>
      <c r="CA127" s="154"/>
      <c r="CB127" s="154"/>
      <c r="CC127" s="154"/>
      <c r="CD127" s="154"/>
      <c r="CE127" s="154"/>
      <c r="CF127" s="154"/>
      <c r="CG127" s="154"/>
      <c r="CH127" s="154"/>
      <c r="CI127" s="154"/>
      <c r="CJ127" s="154"/>
      <c r="CK127" s="154"/>
      <c r="CL127" s="154"/>
      <c r="CM127" s="154"/>
      <c r="CN127" s="154"/>
      <c r="CO127" s="154"/>
      <c r="CP127" s="154"/>
      <c r="CQ127" s="154"/>
      <c r="CR127" s="154"/>
      <c r="CS127" s="154"/>
      <c r="CT127" s="154"/>
      <c r="CU127" s="154"/>
      <c r="CV127" s="154"/>
      <c r="CW127" s="154"/>
      <c r="CX127" s="154"/>
      <c r="CY127" s="154"/>
      <c r="CZ127" s="154"/>
      <c r="DA127" s="154"/>
    </row>
    <row r="128" spans="9:105" ht="17.100000000000001" customHeight="1" x14ac:dyDescent="0.2"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  <c r="BS128" s="154"/>
      <c r="BT128" s="154"/>
      <c r="BU128" s="154"/>
      <c r="BV128" s="154"/>
      <c r="BW128" s="154"/>
      <c r="BX128" s="154"/>
      <c r="BY128" s="154"/>
      <c r="BZ128" s="154"/>
      <c r="CA128" s="154"/>
      <c r="CB128" s="154"/>
      <c r="CC128" s="154"/>
      <c r="CD128" s="154"/>
      <c r="CE128" s="154"/>
      <c r="CF128" s="154"/>
      <c r="CG128" s="154"/>
      <c r="CH128" s="154"/>
      <c r="CI128" s="154"/>
      <c r="CJ128" s="154"/>
      <c r="CK128" s="154"/>
      <c r="CL128" s="154"/>
      <c r="CM128" s="154"/>
      <c r="CN128" s="154"/>
      <c r="CO128" s="154"/>
      <c r="CP128" s="154"/>
      <c r="CQ128" s="154"/>
      <c r="CR128" s="154"/>
      <c r="CS128" s="154"/>
      <c r="CT128" s="154"/>
      <c r="CU128" s="154"/>
      <c r="CV128" s="154"/>
      <c r="CW128" s="154"/>
      <c r="CX128" s="154"/>
      <c r="CY128" s="154"/>
      <c r="CZ128" s="154"/>
      <c r="DA128" s="154"/>
    </row>
    <row r="129" spans="9:105" ht="17.100000000000001" customHeight="1" x14ac:dyDescent="0.2"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  <c r="BS129" s="154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54"/>
      <c r="CD129" s="154"/>
      <c r="CE129" s="154"/>
      <c r="CF129" s="154"/>
      <c r="CG129" s="154"/>
      <c r="CH129" s="154"/>
      <c r="CI129" s="154"/>
      <c r="CJ129" s="154"/>
      <c r="CK129" s="154"/>
      <c r="CL129" s="154"/>
      <c r="CM129" s="154"/>
      <c r="CN129" s="154"/>
      <c r="CO129" s="154"/>
      <c r="CP129" s="154"/>
      <c r="CQ129" s="154"/>
      <c r="CR129" s="154"/>
      <c r="CS129" s="154"/>
      <c r="CT129" s="154"/>
      <c r="CU129" s="154"/>
      <c r="CV129" s="154"/>
      <c r="CW129" s="154"/>
      <c r="CX129" s="154"/>
      <c r="CY129" s="154"/>
      <c r="CZ129" s="154"/>
      <c r="DA129" s="154"/>
    </row>
    <row r="130" spans="9:105" ht="17.100000000000001" customHeight="1" x14ac:dyDescent="0.2"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  <c r="BS130" s="154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54"/>
      <c r="CD130" s="154"/>
      <c r="CE130" s="154"/>
      <c r="CF130" s="154"/>
      <c r="CG130" s="154"/>
      <c r="CH130" s="154"/>
      <c r="CI130" s="154"/>
      <c r="CJ130" s="154"/>
      <c r="CK130" s="154"/>
      <c r="CL130" s="154"/>
      <c r="CM130" s="154"/>
      <c r="CN130" s="154"/>
      <c r="CO130" s="154"/>
      <c r="CP130" s="154"/>
      <c r="CQ130" s="154"/>
      <c r="CR130" s="154"/>
      <c r="CS130" s="154"/>
      <c r="CT130" s="154"/>
      <c r="CU130" s="154"/>
      <c r="CV130" s="154"/>
      <c r="CW130" s="154"/>
      <c r="CX130" s="154"/>
      <c r="CY130" s="154"/>
      <c r="CZ130" s="154"/>
      <c r="DA130" s="154"/>
    </row>
    <row r="131" spans="9:105" ht="17.100000000000001" customHeight="1" x14ac:dyDescent="0.2"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4"/>
      <c r="BS131" s="154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54"/>
      <c r="CD131" s="154"/>
      <c r="CE131" s="154"/>
      <c r="CF131" s="154"/>
      <c r="CG131" s="154"/>
      <c r="CH131" s="154"/>
      <c r="CI131" s="154"/>
      <c r="CJ131" s="154"/>
      <c r="CK131" s="154"/>
      <c r="CL131" s="154"/>
      <c r="CM131" s="154"/>
      <c r="CN131" s="154"/>
      <c r="CO131" s="154"/>
      <c r="CP131" s="154"/>
      <c r="CQ131" s="154"/>
      <c r="CR131" s="154"/>
      <c r="CS131" s="154"/>
      <c r="CT131" s="154"/>
      <c r="CU131" s="154"/>
      <c r="CV131" s="154"/>
      <c r="CW131" s="154"/>
      <c r="CX131" s="154"/>
      <c r="CY131" s="154"/>
      <c r="CZ131" s="154"/>
      <c r="DA131" s="154"/>
    </row>
    <row r="132" spans="9:105" ht="17.100000000000001" customHeight="1" x14ac:dyDescent="0.2"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</row>
    <row r="133" spans="9:105" ht="17.100000000000001" customHeight="1" x14ac:dyDescent="0.2"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54"/>
      <c r="BS133" s="154"/>
      <c r="BT133" s="154"/>
      <c r="BU133" s="154"/>
      <c r="BV133" s="154"/>
      <c r="BW133" s="154"/>
      <c r="BX133" s="154"/>
      <c r="BY133" s="154"/>
      <c r="BZ133" s="154"/>
      <c r="CA133" s="154"/>
      <c r="CB133" s="154"/>
      <c r="CC133" s="154"/>
      <c r="CD133" s="154"/>
      <c r="CE133" s="154"/>
      <c r="CF133" s="154"/>
      <c r="CG133" s="154"/>
      <c r="CH133" s="154"/>
      <c r="CI133" s="154"/>
      <c r="CJ133" s="154"/>
      <c r="CK133" s="154"/>
      <c r="CL133" s="154"/>
      <c r="CM133" s="154"/>
      <c r="CN133" s="154"/>
      <c r="CO133" s="154"/>
      <c r="CP133" s="154"/>
      <c r="CQ133" s="154"/>
      <c r="CR133" s="154"/>
      <c r="CS133" s="154"/>
      <c r="CT133" s="154"/>
      <c r="CU133" s="154"/>
      <c r="CV133" s="154"/>
      <c r="CW133" s="154"/>
      <c r="CX133" s="154"/>
      <c r="CY133" s="154"/>
      <c r="CZ133" s="154"/>
      <c r="DA133" s="154"/>
    </row>
    <row r="134" spans="9:105" ht="17.100000000000001" customHeight="1" x14ac:dyDescent="0.2"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54"/>
      <c r="BT134" s="154"/>
      <c r="BU134" s="154"/>
      <c r="BV134" s="154"/>
      <c r="BW134" s="154"/>
      <c r="BX134" s="154"/>
      <c r="BY134" s="154"/>
      <c r="BZ134" s="154"/>
      <c r="CA134" s="154"/>
      <c r="CB134" s="154"/>
      <c r="CC134" s="154"/>
      <c r="CD134" s="154"/>
      <c r="CE134" s="154"/>
      <c r="CF134" s="154"/>
      <c r="CG134" s="154"/>
      <c r="CH134" s="154"/>
      <c r="CI134" s="154"/>
      <c r="CJ134" s="154"/>
      <c r="CK134" s="154"/>
      <c r="CL134" s="154"/>
      <c r="CM134" s="154"/>
      <c r="CN134" s="154"/>
      <c r="CO134" s="154"/>
      <c r="CP134" s="154"/>
      <c r="CQ134" s="154"/>
      <c r="CR134" s="154"/>
      <c r="CS134" s="154"/>
      <c r="CT134" s="154"/>
      <c r="CU134" s="154"/>
      <c r="CV134" s="154"/>
      <c r="CW134" s="154"/>
      <c r="CX134" s="154"/>
      <c r="CY134" s="154"/>
      <c r="CZ134" s="154"/>
      <c r="DA134" s="154"/>
    </row>
    <row r="135" spans="9:105" ht="17.100000000000001" customHeight="1" x14ac:dyDescent="0.2"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54"/>
      <c r="BS135" s="154"/>
      <c r="BT135" s="154"/>
      <c r="BU135" s="154"/>
      <c r="BV135" s="154"/>
      <c r="BW135" s="154"/>
      <c r="BX135" s="154"/>
      <c r="BY135" s="154"/>
      <c r="BZ135" s="154"/>
      <c r="CA135" s="154"/>
      <c r="CB135" s="154"/>
      <c r="CC135" s="154"/>
      <c r="CD135" s="154"/>
      <c r="CE135" s="154"/>
      <c r="CF135" s="154"/>
      <c r="CG135" s="154"/>
      <c r="CH135" s="154"/>
      <c r="CI135" s="154"/>
      <c r="CJ135" s="154"/>
      <c r="CK135" s="154"/>
      <c r="CL135" s="154"/>
      <c r="CM135" s="154"/>
      <c r="CN135" s="154"/>
      <c r="CO135" s="154"/>
      <c r="CP135" s="154"/>
      <c r="CQ135" s="154"/>
      <c r="CR135" s="154"/>
      <c r="CS135" s="154"/>
      <c r="CT135" s="154"/>
      <c r="CU135" s="154"/>
      <c r="CV135" s="154"/>
      <c r="CW135" s="154"/>
      <c r="CX135" s="154"/>
      <c r="CY135" s="154"/>
      <c r="CZ135" s="154"/>
      <c r="DA135" s="154"/>
    </row>
    <row r="136" spans="9:105" ht="17.100000000000001" customHeight="1" x14ac:dyDescent="0.2"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</row>
    <row r="137" spans="9:105" ht="17.100000000000001" customHeight="1" x14ac:dyDescent="0.2"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54"/>
      <c r="BN137" s="154"/>
      <c r="BO137" s="154"/>
      <c r="BP137" s="154"/>
      <c r="BQ137" s="154"/>
      <c r="BR137" s="154"/>
      <c r="BS137" s="154"/>
      <c r="BT137" s="154"/>
      <c r="BU137" s="154"/>
      <c r="BV137" s="154"/>
      <c r="BW137" s="154"/>
      <c r="BX137" s="154"/>
      <c r="BY137" s="154"/>
      <c r="BZ137" s="154"/>
      <c r="CA137" s="154"/>
      <c r="CB137" s="154"/>
      <c r="CC137" s="154"/>
      <c r="CD137" s="154"/>
      <c r="CE137" s="154"/>
      <c r="CF137" s="154"/>
      <c r="CG137" s="154"/>
      <c r="CH137" s="154"/>
      <c r="CI137" s="154"/>
      <c r="CJ137" s="154"/>
      <c r="CK137" s="154"/>
      <c r="CL137" s="154"/>
      <c r="CM137" s="154"/>
      <c r="CN137" s="154"/>
      <c r="CO137" s="154"/>
      <c r="CP137" s="154"/>
      <c r="CQ137" s="154"/>
      <c r="CR137" s="154"/>
      <c r="CS137" s="154"/>
      <c r="CT137" s="154"/>
      <c r="CU137" s="154"/>
      <c r="CV137" s="154"/>
      <c r="CW137" s="154"/>
      <c r="CX137" s="154"/>
      <c r="CY137" s="154"/>
      <c r="CZ137" s="154"/>
      <c r="DA137" s="154"/>
    </row>
    <row r="138" spans="9:105" ht="17.100000000000001" customHeight="1" x14ac:dyDescent="0.2"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  <c r="BS138" s="154"/>
      <c r="BT138" s="154"/>
      <c r="BU138" s="154"/>
      <c r="BV138" s="154"/>
      <c r="BW138" s="154"/>
      <c r="BX138" s="154"/>
      <c r="BY138" s="154"/>
      <c r="BZ138" s="154"/>
      <c r="CA138" s="154"/>
      <c r="CB138" s="154"/>
      <c r="CC138" s="154"/>
      <c r="CD138" s="154"/>
      <c r="CE138" s="154"/>
      <c r="CF138" s="154"/>
      <c r="CG138" s="154"/>
      <c r="CH138" s="154"/>
      <c r="CI138" s="154"/>
      <c r="CJ138" s="154"/>
      <c r="CK138" s="154"/>
      <c r="CL138" s="154"/>
      <c r="CM138" s="154"/>
      <c r="CN138" s="154"/>
      <c r="CO138" s="154"/>
      <c r="CP138" s="154"/>
      <c r="CQ138" s="154"/>
      <c r="CR138" s="154"/>
      <c r="CS138" s="154"/>
      <c r="CT138" s="154"/>
      <c r="CU138" s="154"/>
      <c r="CV138" s="154"/>
      <c r="CW138" s="154"/>
      <c r="CX138" s="154"/>
      <c r="CY138" s="154"/>
      <c r="CZ138" s="154"/>
      <c r="DA138" s="154"/>
    </row>
    <row r="139" spans="9:105" ht="17.100000000000001" customHeight="1" x14ac:dyDescent="0.2"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</row>
    <row r="140" spans="9:105" ht="17.100000000000001" customHeight="1" x14ac:dyDescent="0.2"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  <c r="BS140" s="154"/>
      <c r="BT140" s="154"/>
      <c r="BU140" s="154"/>
      <c r="BV140" s="154"/>
      <c r="BW140" s="154"/>
      <c r="BX140" s="154"/>
      <c r="BY140" s="154"/>
      <c r="BZ140" s="154"/>
      <c r="CA140" s="154"/>
      <c r="CB140" s="154"/>
      <c r="CC140" s="154"/>
      <c r="CD140" s="154"/>
      <c r="CE140" s="154"/>
      <c r="CF140" s="154"/>
      <c r="CG140" s="154"/>
      <c r="CH140" s="154"/>
      <c r="CI140" s="154"/>
      <c r="CJ140" s="154"/>
      <c r="CK140" s="154"/>
      <c r="CL140" s="154"/>
      <c r="CM140" s="154"/>
      <c r="CN140" s="154"/>
      <c r="CO140" s="154"/>
      <c r="CP140" s="154"/>
      <c r="CQ140" s="154"/>
      <c r="CR140" s="154"/>
      <c r="CS140" s="154"/>
      <c r="CT140" s="154"/>
      <c r="CU140" s="154"/>
      <c r="CV140" s="154"/>
      <c r="CW140" s="154"/>
      <c r="CX140" s="154"/>
      <c r="CY140" s="154"/>
      <c r="CZ140" s="154"/>
      <c r="DA140" s="154"/>
    </row>
    <row r="141" spans="9:105" ht="17.100000000000001" customHeight="1" x14ac:dyDescent="0.2"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4"/>
      <c r="BW141" s="154"/>
      <c r="BX141" s="154"/>
      <c r="BY141" s="154"/>
      <c r="BZ141" s="154"/>
      <c r="CA141" s="154"/>
      <c r="CB141" s="154"/>
      <c r="CC141" s="154"/>
      <c r="CD141" s="154"/>
      <c r="CE141" s="154"/>
      <c r="CF141" s="154"/>
      <c r="CG141" s="154"/>
      <c r="CH141" s="154"/>
      <c r="CI141" s="154"/>
      <c r="CJ141" s="154"/>
      <c r="CK141" s="154"/>
      <c r="CL141" s="154"/>
      <c r="CM141" s="154"/>
      <c r="CN141" s="154"/>
      <c r="CO141" s="154"/>
      <c r="CP141" s="154"/>
      <c r="CQ141" s="154"/>
      <c r="CR141" s="154"/>
      <c r="CS141" s="154"/>
      <c r="CT141" s="154"/>
      <c r="CU141" s="154"/>
      <c r="CV141" s="154"/>
      <c r="CW141" s="154"/>
      <c r="CX141" s="154"/>
      <c r="CY141" s="154"/>
      <c r="CZ141" s="154"/>
      <c r="DA141" s="154"/>
    </row>
    <row r="142" spans="9:105" ht="17.100000000000001" customHeight="1" x14ac:dyDescent="0.2"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154"/>
      <c r="BN142" s="154"/>
      <c r="BO142" s="154"/>
      <c r="BP142" s="154"/>
      <c r="BQ142" s="154"/>
      <c r="BR142" s="154"/>
      <c r="BS142" s="154"/>
      <c r="BT142" s="154"/>
      <c r="BU142" s="154"/>
      <c r="BV142" s="154"/>
      <c r="BW142" s="154"/>
      <c r="BX142" s="154"/>
      <c r="BY142" s="154"/>
      <c r="BZ142" s="154"/>
      <c r="CA142" s="154"/>
      <c r="CB142" s="154"/>
      <c r="CC142" s="154"/>
      <c r="CD142" s="154"/>
      <c r="CE142" s="154"/>
      <c r="CF142" s="154"/>
      <c r="CG142" s="154"/>
      <c r="CH142" s="154"/>
      <c r="CI142" s="154"/>
      <c r="CJ142" s="154"/>
      <c r="CK142" s="154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</row>
    <row r="143" spans="9:105" ht="17.100000000000001" customHeight="1" x14ac:dyDescent="0.2"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154"/>
      <c r="BN143" s="154"/>
      <c r="BO143" s="154"/>
      <c r="BP143" s="154"/>
      <c r="BQ143" s="154"/>
      <c r="BR143" s="154"/>
      <c r="BS143" s="154"/>
      <c r="BT143" s="154"/>
      <c r="BU143" s="154"/>
      <c r="BV143" s="154"/>
      <c r="BW143" s="154"/>
      <c r="BX143" s="154"/>
      <c r="BY143" s="154"/>
      <c r="BZ143" s="154"/>
      <c r="CA143" s="154"/>
      <c r="CB143" s="154"/>
      <c r="CC143" s="154"/>
      <c r="CD143" s="154"/>
      <c r="CE143" s="154"/>
      <c r="CF143" s="154"/>
      <c r="CG143" s="154"/>
      <c r="CH143" s="154"/>
      <c r="CI143" s="154"/>
      <c r="CJ143" s="154"/>
      <c r="CK143" s="154"/>
      <c r="CL143" s="154"/>
      <c r="CM143" s="154"/>
      <c r="CN143" s="154"/>
      <c r="CO143" s="154"/>
      <c r="CP143" s="154"/>
      <c r="CQ143" s="154"/>
      <c r="CR143" s="154"/>
      <c r="CS143" s="154"/>
      <c r="CT143" s="154"/>
      <c r="CU143" s="154"/>
      <c r="CV143" s="154"/>
      <c r="CW143" s="154"/>
      <c r="CX143" s="154"/>
      <c r="CY143" s="154"/>
      <c r="CZ143" s="154"/>
      <c r="DA143" s="154"/>
    </row>
    <row r="144" spans="9:105" ht="17.100000000000001" customHeight="1" x14ac:dyDescent="0.2"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  <c r="BH144" s="154"/>
      <c r="BI144" s="154"/>
      <c r="BJ144" s="154"/>
      <c r="BK144" s="154"/>
      <c r="BL144" s="154"/>
      <c r="BM144" s="154"/>
      <c r="BN144" s="154"/>
      <c r="BO144" s="154"/>
      <c r="BP144" s="154"/>
      <c r="BQ144" s="154"/>
      <c r="BR144" s="154"/>
      <c r="BS144" s="154"/>
      <c r="BT144" s="154"/>
      <c r="BU144" s="154"/>
      <c r="BV144" s="154"/>
      <c r="BW144" s="154"/>
      <c r="BX144" s="154"/>
      <c r="BY144" s="154"/>
      <c r="BZ144" s="154"/>
      <c r="CA144" s="154"/>
      <c r="CB144" s="154"/>
      <c r="CC144" s="154"/>
      <c r="CD144" s="154"/>
      <c r="CE144" s="154"/>
      <c r="CF144" s="154"/>
      <c r="CG144" s="154"/>
      <c r="CH144" s="154"/>
      <c r="CI144" s="154"/>
      <c r="CJ144" s="154"/>
      <c r="CK144" s="154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</row>
    <row r="145" spans="9:105" ht="17.100000000000001" customHeight="1" x14ac:dyDescent="0.2"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</row>
    <row r="146" spans="9:105" ht="17.100000000000001" customHeight="1" x14ac:dyDescent="0.2"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  <c r="BH146" s="154"/>
      <c r="BI146" s="154"/>
      <c r="BJ146" s="154"/>
      <c r="BK146" s="154"/>
      <c r="BL146" s="154"/>
      <c r="BM146" s="154"/>
      <c r="BN146" s="154"/>
      <c r="BO146" s="154"/>
      <c r="BP146" s="154"/>
      <c r="BQ146" s="154"/>
      <c r="BR146" s="154"/>
      <c r="BS146" s="154"/>
      <c r="BT146" s="154"/>
      <c r="BU146" s="154"/>
      <c r="BV146" s="154"/>
      <c r="BW146" s="154"/>
      <c r="BX146" s="154"/>
      <c r="BY146" s="154"/>
      <c r="BZ146" s="154"/>
      <c r="CA146" s="154"/>
      <c r="CB146" s="154"/>
      <c r="CC146" s="154"/>
      <c r="CD146" s="154"/>
      <c r="CE146" s="154"/>
      <c r="CF146" s="154"/>
      <c r="CG146" s="154"/>
      <c r="CH146" s="154"/>
      <c r="CI146" s="154"/>
      <c r="CJ146" s="154"/>
      <c r="CK146" s="154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</row>
    <row r="147" spans="9:105" ht="17.100000000000001" customHeight="1" x14ac:dyDescent="0.2"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  <c r="BH147" s="154"/>
      <c r="BI147" s="154"/>
      <c r="BJ147" s="154"/>
      <c r="BK147" s="154"/>
      <c r="BL147" s="154"/>
      <c r="BM147" s="154"/>
      <c r="BN147" s="154"/>
      <c r="BO147" s="154"/>
      <c r="BP147" s="154"/>
      <c r="BQ147" s="154"/>
      <c r="BR147" s="154"/>
      <c r="BS147" s="154"/>
      <c r="BT147" s="154"/>
      <c r="BU147" s="154"/>
      <c r="BV147" s="154"/>
      <c r="BW147" s="154"/>
      <c r="BX147" s="154"/>
      <c r="BY147" s="154"/>
      <c r="BZ147" s="154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</row>
    <row r="148" spans="9:105" ht="17.100000000000001" customHeight="1" x14ac:dyDescent="0.2"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  <c r="BH148" s="154"/>
      <c r="BI148" s="154"/>
      <c r="BJ148" s="154"/>
      <c r="BK148" s="154"/>
      <c r="BL148" s="154"/>
      <c r="BM148" s="154"/>
      <c r="BN148" s="154"/>
      <c r="BO148" s="154"/>
      <c r="BP148" s="154"/>
      <c r="BQ148" s="154"/>
      <c r="BR148" s="154"/>
      <c r="BS148" s="154"/>
      <c r="BT148" s="154"/>
      <c r="BU148" s="154"/>
      <c r="BV148" s="154"/>
      <c r="BW148" s="154"/>
      <c r="BX148" s="154"/>
      <c r="BY148" s="154"/>
      <c r="BZ148" s="154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</row>
    <row r="149" spans="9:105" ht="17.100000000000001" customHeight="1" x14ac:dyDescent="0.2"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4"/>
      <c r="BK149" s="154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4"/>
      <c r="BW149" s="154"/>
      <c r="BX149" s="154"/>
      <c r="BY149" s="154"/>
      <c r="BZ149" s="154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</row>
    <row r="150" spans="9:105" ht="17.100000000000001" customHeight="1" x14ac:dyDescent="0.2"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4"/>
      <c r="BK150" s="154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4"/>
      <c r="BW150" s="154"/>
      <c r="BX150" s="154"/>
      <c r="BY150" s="154"/>
      <c r="BZ150" s="154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</row>
    <row r="151" spans="9:105" ht="17.100000000000001" customHeight="1" x14ac:dyDescent="0.2"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  <c r="BH151" s="154"/>
      <c r="BI151" s="154"/>
      <c r="BJ151" s="154"/>
      <c r="BK151" s="154"/>
      <c r="BL151" s="154"/>
      <c r="BM151" s="154"/>
      <c r="BN151" s="154"/>
      <c r="BO151" s="154"/>
      <c r="BP151" s="154"/>
      <c r="BQ151" s="154"/>
      <c r="BR151" s="154"/>
      <c r="BS151" s="154"/>
      <c r="BT151" s="154"/>
      <c r="BU151" s="154"/>
      <c r="BV151" s="154"/>
      <c r="BW151" s="154"/>
      <c r="BX151" s="154"/>
      <c r="BY151" s="154"/>
      <c r="BZ151" s="154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</row>
    <row r="152" spans="9:105" ht="17.100000000000001" customHeight="1" x14ac:dyDescent="0.2"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54"/>
      <c r="BN152" s="154"/>
      <c r="BO152" s="154"/>
      <c r="BP152" s="154"/>
      <c r="BQ152" s="154"/>
      <c r="BR152" s="154"/>
      <c r="BS152" s="154"/>
      <c r="BT152" s="154"/>
      <c r="BU152" s="154"/>
      <c r="BV152" s="154"/>
      <c r="BW152" s="154"/>
      <c r="BX152" s="154"/>
      <c r="BY152" s="154"/>
      <c r="BZ152" s="154"/>
      <c r="CA152" s="154"/>
      <c r="CB152" s="154"/>
      <c r="CC152" s="154"/>
      <c r="CD152" s="154"/>
      <c r="CE152" s="154"/>
      <c r="CF152" s="154"/>
      <c r="CG152" s="154"/>
      <c r="CH152" s="154"/>
      <c r="CI152" s="154"/>
      <c r="CJ152" s="154"/>
      <c r="CK152" s="154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</row>
    <row r="153" spans="9:105" ht="17.100000000000001" customHeight="1" x14ac:dyDescent="0.2"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54"/>
      <c r="BN153" s="154"/>
      <c r="BO153" s="154"/>
      <c r="BP153" s="154"/>
      <c r="BQ153" s="154"/>
      <c r="BR153" s="154"/>
      <c r="BS153" s="154"/>
      <c r="BT153" s="154"/>
      <c r="BU153" s="154"/>
      <c r="BV153" s="154"/>
      <c r="BW153" s="154"/>
      <c r="BX153" s="154"/>
      <c r="BY153" s="154"/>
      <c r="BZ153" s="154"/>
      <c r="CA153" s="154"/>
      <c r="CB153" s="154"/>
      <c r="CC153" s="154"/>
      <c r="CD153" s="154"/>
      <c r="CE153" s="154"/>
      <c r="CF153" s="154"/>
      <c r="CG153" s="154"/>
      <c r="CH153" s="154"/>
      <c r="CI153" s="154"/>
      <c r="CJ153" s="154"/>
      <c r="CK153" s="154"/>
      <c r="CL153" s="154"/>
      <c r="CM153" s="154"/>
      <c r="CN153" s="154"/>
      <c r="CO153" s="154"/>
      <c r="CP153" s="154"/>
      <c r="CQ153" s="154"/>
      <c r="CR153" s="154"/>
      <c r="CS153" s="154"/>
      <c r="CT153" s="154"/>
      <c r="CU153" s="154"/>
      <c r="CV153" s="154"/>
      <c r="CW153" s="154"/>
      <c r="CX153" s="154"/>
      <c r="CY153" s="154"/>
      <c r="CZ153" s="154"/>
      <c r="DA153" s="154"/>
    </row>
  </sheetData>
  <sheetProtection sheet="1" objects="1" scenarios="1"/>
  <phoneticPr fontId="16" type="noConversion"/>
  <conditionalFormatting sqref="I5:CA75">
    <cfRule type="cellIs" dxfId="20" priority="1" stopIfTrue="1" operator="greaterThanOrEqual">
      <formula>402</formula>
    </cfRule>
    <cfRule type="cellIs" dxfId="19" priority="2" stopIfTrue="1" operator="between">
      <formula>268</formula>
      <formula>402</formula>
    </cfRule>
    <cfRule type="cellIs" dxfId="18" priority="3" stopIfTrue="1" operator="between">
      <formula>134</formula>
      <formula>268</formula>
    </cfRule>
  </conditionalFormatting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Ojo humano</vt:lpstr>
      <vt:lpstr>bombilla 720lm</vt:lpstr>
      <vt:lpstr>lámpara 3000lm</vt:lpstr>
      <vt:lpstr>leds</vt:lpstr>
      <vt:lpstr>Rayo inclinado</vt:lpstr>
      <vt:lpstr>iluminancia sol</vt:lpstr>
      <vt:lpstr>I(a)</vt:lpstr>
      <vt:lpstr>Lámpara</vt:lpstr>
      <vt:lpstr>lam 1</vt:lpstr>
      <vt:lpstr>lam 2</vt:lpstr>
      <vt:lpstr>lam 3</vt:lpstr>
      <vt:lpstr>lam 4</vt:lpstr>
      <vt:lpstr>lam 5</vt:lpstr>
      <vt:lpstr>lam 6</vt:lpstr>
      <vt:lpstr>todas las lámparas</vt:lpstr>
    </vt:vector>
  </TitlesOfParts>
  <Company> 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 </dc:creator>
  <cp:lastModifiedBy>hp</cp:lastModifiedBy>
  <dcterms:created xsi:type="dcterms:W3CDTF">2006-08-06T00:52:07Z</dcterms:created>
  <dcterms:modified xsi:type="dcterms:W3CDTF">2019-05-13T22:54:58Z</dcterms:modified>
</cp:coreProperties>
</file>